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showInkAnnotation="0" autoCompressPictures="0"/>
  <bookViews>
    <workbookView xWindow="0" yWindow="0" windowWidth="21720" windowHeight="13620" tabRatio="500" firstSheet="3" activeTab="3"/>
  </bookViews>
  <sheets>
    <sheet name="A&amp;E" sheetId="1" r:id="rId1"/>
    <sheet name="ACC" sheetId="2" r:id="rId2"/>
    <sheet name="CGCU" sheetId="3" r:id="rId3"/>
    <sheet name="ICSMSU" sheetId="5" r:id="rId4"/>
    <sheet name="Media" sheetId="6" r:id="rId5"/>
    <sheet name="OSC" sheetId="7" r:id="rId6"/>
    <sheet name="RCC" sheetId="8" r:id="rId7"/>
    <sheet name="RCSU" sheetId="9" r:id="rId8"/>
    <sheet name="RSMU" sheetId="10" r:id="rId9"/>
    <sheet name="SCC" sheetId="11" r:id="rId10"/>
    <sheet name="Silwood" sheetId="12" r:id="rId11"/>
    <sheet name="Sheet1" sheetId="13" r:id="rId12"/>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J20" i="12"/>
  <c r="H20"/>
  <c r="F20"/>
  <c r="G20"/>
  <c r="E20"/>
  <c r="H3"/>
  <c r="H4"/>
  <c r="H5"/>
  <c r="H6"/>
  <c r="H7"/>
  <c r="H8"/>
  <c r="H9"/>
  <c r="H10"/>
  <c r="H11"/>
  <c r="H12"/>
  <c r="H13"/>
  <c r="H14"/>
  <c r="H15"/>
  <c r="H16"/>
  <c r="H17"/>
  <c r="H18"/>
  <c r="H19"/>
  <c r="H2"/>
  <c r="J280" i="11"/>
  <c r="E280"/>
  <c r="F280"/>
  <c r="G280"/>
  <c r="E286"/>
  <c r="F286"/>
  <c r="G286"/>
  <c r="J286"/>
  <c r="J295"/>
  <c r="E295"/>
  <c r="F295"/>
  <c r="G295"/>
  <c r="E310"/>
  <c r="F310"/>
  <c r="G310"/>
  <c r="J310"/>
  <c r="J321"/>
  <c r="E321"/>
  <c r="F321"/>
  <c r="G321"/>
  <c r="E326"/>
  <c r="F326"/>
  <c r="G326"/>
  <c r="J326"/>
  <c r="J330"/>
  <c r="E330"/>
  <c r="F330"/>
  <c r="G330"/>
  <c r="E337"/>
  <c r="F337"/>
  <c r="G337"/>
  <c r="J337"/>
  <c r="J345"/>
  <c r="E345"/>
  <c r="F345"/>
  <c r="G345"/>
  <c r="E239"/>
  <c r="F239"/>
  <c r="G239"/>
  <c r="J239"/>
  <c r="J245"/>
  <c r="E245"/>
  <c r="F245"/>
  <c r="G245"/>
  <c r="E252"/>
  <c r="F252"/>
  <c r="G252"/>
  <c r="J252"/>
  <c r="J259"/>
  <c r="E259"/>
  <c r="F259"/>
  <c r="G259"/>
  <c r="E263"/>
  <c r="F263"/>
  <c r="G263"/>
  <c r="E268"/>
  <c r="F268"/>
  <c r="G268"/>
  <c r="J263"/>
  <c r="J268"/>
  <c r="J36"/>
  <c r="E36"/>
  <c r="F36"/>
  <c r="G36"/>
  <c r="J45"/>
  <c r="E45"/>
  <c r="F45"/>
  <c r="G45"/>
  <c r="E49"/>
  <c r="F49"/>
  <c r="G49"/>
  <c r="J49"/>
  <c r="J57"/>
  <c r="E57"/>
  <c r="F57"/>
  <c r="G57"/>
  <c r="E63"/>
  <c r="F63"/>
  <c r="G63"/>
  <c r="J63"/>
  <c r="J69"/>
  <c r="E69"/>
  <c r="F69"/>
  <c r="G69"/>
  <c r="E78"/>
  <c r="F78"/>
  <c r="G78"/>
  <c r="J78"/>
  <c r="J86"/>
  <c r="E86"/>
  <c r="F86"/>
  <c r="G86"/>
  <c r="E95"/>
  <c r="F95"/>
  <c r="G95"/>
  <c r="J95"/>
  <c r="J99"/>
  <c r="E99"/>
  <c r="F99"/>
  <c r="G99"/>
  <c r="E105"/>
  <c r="F105"/>
  <c r="G105"/>
  <c r="J105"/>
  <c r="J109"/>
  <c r="E109"/>
  <c r="F109"/>
  <c r="G109"/>
  <c r="E117"/>
  <c r="F117"/>
  <c r="G117"/>
  <c r="J117"/>
  <c r="J125"/>
  <c r="E125"/>
  <c r="F125"/>
  <c r="G125"/>
  <c r="E133"/>
  <c r="F133"/>
  <c r="G133"/>
  <c r="J133"/>
  <c r="J139"/>
  <c r="E139"/>
  <c r="F139"/>
  <c r="G139"/>
  <c r="E145"/>
  <c r="F145"/>
  <c r="G145"/>
  <c r="J145"/>
  <c r="J150"/>
  <c r="E150"/>
  <c r="F150"/>
  <c r="G150"/>
  <c r="E157"/>
  <c r="F157"/>
  <c r="G157"/>
  <c r="E160"/>
  <c r="F160"/>
  <c r="G160"/>
  <c r="J157"/>
  <c r="J160"/>
  <c r="J167"/>
  <c r="E167"/>
  <c r="F167"/>
  <c r="G167"/>
  <c r="E180"/>
  <c r="F180"/>
  <c r="G180"/>
  <c r="J180"/>
  <c r="J191"/>
  <c r="E191"/>
  <c r="F191"/>
  <c r="G191"/>
  <c r="E200"/>
  <c r="F200"/>
  <c r="G200"/>
  <c r="J200"/>
  <c r="J205"/>
  <c r="E205"/>
  <c r="F205"/>
  <c r="G205"/>
  <c r="E214"/>
  <c r="F214"/>
  <c r="G214"/>
  <c r="J214"/>
  <c r="J225"/>
  <c r="E225"/>
  <c r="F225"/>
  <c r="G225"/>
  <c r="E230"/>
  <c r="F230"/>
  <c r="G230"/>
  <c r="J230"/>
  <c r="J235"/>
  <c r="E235"/>
  <c r="F235"/>
  <c r="G235"/>
  <c r="H36"/>
  <c r="H45"/>
  <c r="H49"/>
  <c r="H57"/>
  <c r="H63"/>
  <c r="H69"/>
  <c r="H78"/>
  <c r="H86"/>
  <c r="H95"/>
  <c r="H99"/>
  <c r="H105"/>
  <c r="H109"/>
  <c r="H117"/>
  <c r="E8"/>
  <c r="F8"/>
  <c r="G8"/>
  <c r="J8"/>
  <c r="J19"/>
  <c r="E19"/>
  <c r="F19"/>
  <c r="G19"/>
  <c r="E27"/>
  <c r="F27"/>
  <c r="G27"/>
  <c r="J27"/>
  <c r="H280"/>
  <c r="H268"/>
  <c r="H125"/>
  <c r="H133"/>
  <c r="H139"/>
  <c r="H145"/>
  <c r="H150"/>
  <c r="H157"/>
  <c r="H160"/>
  <c r="H167"/>
  <c r="H180"/>
  <c r="H191"/>
  <c r="H200"/>
  <c r="H205"/>
  <c r="H214"/>
  <c r="H225"/>
  <c r="H230"/>
  <c r="H235"/>
  <c r="H239"/>
  <c r="H245"/>
  <c r="H252"/>
  <c r="H259"/>
  <c r="H263"/>
  <c r="H286"/>
  <c r="H295"/>
  <c r="H310"/>
  <c r="H321"/>
  <c r="H326"/>
  <c r="H330"/>
  <c r="H337"/>
  <c r="H345"/>
  <c r="H3"/>
  <c r="H4"/>
  <c r="H5"/>
  <c r="H6"/>
  <c r="H7"/>
  <c r="H11"/>
  <c r="H12"/>
  <c r="H13"/>
  <c r="H14"/>
  <c r="H15"/>
  <c r="H16"/>
  <c r="H17"/>
  <c r="H18"/>
  <c r="H22"/>
  <c r="H23"/>
  <c r="H24"/>
  <c r="H25"/>
  <c r="H26"/>
  <c r="H30"/>
  <c r="H31"/>
  <c r="H32"/>
  <c r="H33"/>
  <c r="H34"/>
  <c r="H35"/>
  <c r="H39"/>
  <c r="H40"/>
  <c r="H41"/>
  <c r="H42"/>
  <c r="H43"/>
  <c r="H44"/>
  <c r="H48"/>
  <c r="H52"/>
  <c r="H53"/>
  <c r="H54"/>
  <c r="H55"/>
  <c r="H56"/>
  <c r="H60"/>
  <c r="H61"/>
  <c r="H62"/>
  <c r="H66"/>
  <c r="H67"/>
  <c r="H68"/>
  <c r="H72"/>
  <c r="H73"/>
  <c r="H74"/>
  <c r="H75"/>
  <c r="H76"/>
  <c r="H77"/>
  <c r="H81"/>
  <c r="H82"/>
  <c r="H83"/>
  <c r="H84"/>
  <c r="H85"/>
  <c r="H89"/>
  <c r="H90"/>
  <c r="H91"/>
  <c r="H92"/>
  <c r="H93"/>
  <c r="H94"/>
  <c r="H98"/>
  <c r="H102"/>
  <c r="H103"/>
  <c r="H104"/>
  <c r="H108"/>
  <c r="H112"/>
  <c r="H113"/>
  <c r="H114"/>
  <c r="H115"/>
  <c r="H116"/>
  <c r="H120"/>
  <c r="H121"/>
  <c r="H122"/>
  <c r="H123"/>
  <c r="H124"/>
  <c r="H128"/>
  <c r="H129"/>
  <c r="H130"/>
  <c r="H131"/>
  <c r="H132"/>
  <c r="H136"/>
  <c r="H137"/>
  <c r="H138"/>
  <c r="H142"/>
  <c r="H143"/>
  <c r="H144"/>
  <c r="H148"/>
  <c r="H149"/>
  <c r="H153"/>
  <c r="H154"/>
  <c r="H155"/>
  <c r="H156"/>
  <c r="H159"/>
  <c r="H163"/>
  <c r="H164"/>
  <c r="H165"/>
  <c r="H166"/>
  <c r="H170"/>
  <c r="H171"/>
  <c r="H172"/>
  <c r="H173"/>
  <c r="H174"/>
  <c r="H175"/>
  <c r="H176"/>
  <c r="H177"/>
  <c r="H178"/>
  <c r="H179"/>
  <c r="H183"/>
  <c r="H184"/>
  <c r="H185"/>
  <c r="H186"/>
  <c r="H187"/>
  <c r="H188"/>
  <c r="H189"/>
  <c r="H190"/>
  <c r="H194"/>
  <c r="H195"/>
  <c r="H196"/>
  <c r="H197"/>
  <c r="H198"/>
  <c r="H199"/>
  <c r="H203"/>
  <c r="H204"/>
  <c r="H207"/>
  <c r="H208"/>
  <c r="H209"/>
  <c r="H210"/>
  <c r="H211"/>
  <c r="H212"/>
  <c r="H213"/>
  <c r="H217"/>
  <c r="H218"/>
  <c r="H219"/>
  <c r="H220"/>
  <c r="H221"/>
  <c r="H222"/>
  <c r="H223"/>
  <c r="H224"/>
  <c r="H227"/>
  <c r="H228"/>
  <c r="H229"/>
  <c r="H232"/>
  <c r="H233"/>
  <c r="H234"/>
  <c r="H238"/>
  <c r="H242"/>
  <c r="H243"/>
  <c r="H244"/>
  <c r="H248"/>
  <c r="H249"/>
  <c r="H250"/>
  <c r="H251"/>
  <c r="H255"/>
  <c r="H256"/>
  <c r="H257"/>
  <c r="H258"/>
  <c r="H262"/>
  <c r="H266"/>
  <c r="H267"/>
  <c r="H271"/>
  <c r="H272"/>
  <c r="H273"/>
  <c r="H274"/>
  <c r="H275"/>
  <c r="H276"/>
  <c r="H277"/>
  <c r="H278"/>
  <c r="H279"/>
  <c r="H283"/>
  <c r="H284"/>
  <c r="H285"/>
  <c r="H289"/>
  <c r="H290"/>
  <c r="H291"/>
  <c r="H292"/>
  <c r="H293"/>
  <c r="H294"/>
  <c r="H298"/>
  <c r="H299"/>
  <c r="H300"/>
  <c r="H301"/>
  <c r="H302"/>
  <c r="H303"/>
  <c r="H304"/>
  <c r="H305"/>
  <c r="H306"/>
  <c r="H307"/>
  <c r="H308"/>
  <c r="H309"/>
  <c r="H313"/>
  <c r="H314"/>
  <c r="H315"/>
  <c r="H316"/>
  <c r="H317"/>
  <c r="H318"/>
  <c r="H319"/>
  <c r="H320"/>
  <c r="H324"/>
  <c r="H325"/>
  <c r="H329"/>
  <c r="H333"/>
  <c r="H334"/>
  <c r="H335"/>
  <c r="H339"/>
  <c r="H340"/>
  <c r="H341"/>
  <c r="H342"/>
  <c r="H343"/>
  <c r="H344"/>
  <c r="H2"/>
  <c r="J78" i="10"/>
  <c r="F78"/>
  <c r="G78"/>
  <c r="E78"/>
  <c r="H78"/>
  <c r="H76"/>
  <c r="E76"/>
  <c r="F76"/>
  <c r="G76"/>
  <c r="J76"/>
  <c r="E10"/>
  <c r="F10"/>
  <c r="G10"/>
  <c r="J10"/>
  <c r="J16"/>
  <c r="E16"/>
  <c r="F16"/>
  <c r="G16"/>
  <c r="E27"/>
  <c r="F27"/>
  <c r="G27"/>
  <c r="J27"/>
  <c r="J35"/>
  <c r="E35"/>
  <c r="F35"/>
  <c r="G35"/>
  <c r="E42"/>
  <c r="F42"/>
  <c r="G42"/>
  <c r="J42"/>
  <c r="J53"/>
  <c r="E53"/>
  <c r="F53"/>
  <c r="G53"/>
  <c r="E57"/>
  <c r="F57"/>
  <c r="G57"/>
  <c r="J57"/>
  <c r="J65"/>
  <c r="E65"/>
  <c r="F65"/>
  <c r="G65"/>
  <c r="H65"/>
  <c r="H57"/>
  <c r="H53"/>
  <c r="H42"/>
  <c r="H35"/>
  <c r="H27"/>
  <c r="H16"/>
  <c r="H19"/>
  <c r="H10"/>
  <c r="H5"/>
  <c r="H6"/>
  <c r="H7"/>
  <c r="H8"/>
  <c r="H9"/>
  <c r="H13"/>
  <c r="H14"/>
  <c r="H15"/>
  <c r="H20"/>
  <c r="H21"/>
  <c r="H22"/>
  <c r="H23"/>
  <c r="H24"/>
  <c r="H25"/>
  <c r="H26"/>
  <c r="H30"/>
  <c r="H31"/>
  <c r="H32"/>
  <c r="H33"/>
  <c r="H34"/>
  <c r="H38"/>
  <c r="H39"/>
  <c r="H40"/>
  <c r="H41"/>
  <c r="H45"/>
  <c r="H46"/>
  <c r="H47"/>
  <c r="H48"/>
  <c r="H49"/>
  <c r="H50"/>
  <c r="H51"/>
  <c r="H52"/>
  <c r="H56"/>
  <c r="H60"/>
  <c r="H61"/>
  <c r="H62"/>
  <c r="H63"/>
  <c r="H64"/>
  <c r="H68"/>
  <c r="H69"/>
  <c r="H70"/>
  <c r="H71"/>
  <c r="H72"/>
  <c r="H73"/>
  <c r="H74"/>
  <c r="H75"/>
  <c r="H2"/>
  <c r="H3"/>
  <c r="H4"/>
  <c r="J70" i="9"/>
  <c r="F70"/>
  <c r="G70"/>
  <c r="E70"/>
  <c r="H70"/>
  <c r="E68"/>
  <c r="F68"/>
  <c r="G68"/>
  <c r="J68"/>
  <c r="H68"/>
  <c r="E60"/>
  <c r="F60"/>
  <c r="G60"/>
  <c r="J60"/>
  <c r="H60"/>
  <c r="E54"/>
  <c r="F54"/>
  <c r="G54"/>
  <c r="J54"/>
  <c r="H54"/>
  <c r="E43"/>
  <c r="F43"/>
  <c r="G43"/>
  <c r="J43"/>
  <c r="H43"/>
  <c r="E29"/>
  <c r="F29"/>
  <c r="G29"/>
  <c r="J29"/>
  <c r="H29"/>
  <c r="E18"/>
  <c r="F18"/>
  <c r="G18"/>
  <c r="J18"/>
  <c r="H18"/>
  <c r="E11"/>
  <c r="F11"/>
  <c r="G11"/>
  <c r="J11"/>
  <c r="H3"/>
  <c r="H4"/>
  <c r="H5"/>
  <c r="H6"/>
  <c r="H7"/>
  <c r="H8"/>
  <c r="H9"/>
  <c r="H10"/>
  <c r="H11"/>
  <c r="H14"/>
  <c r="H15"/>
  <c r="H16"/>
  <c r="H17"/>
  <c r="H21"/>
  <c r="H22"/>
  <c r="H23"/>
  <c r="H24"/>
  <c r="H25"/>
  <c r="H26"/>
  <c r="H27"/>
  <c r="H28"/>
  <c r="H32"/>
  <c r="H33"/>
  <c r="H34"/>
  <c r="H35"/>
  <c r="H36"/>
  <c r="H37"/>
  <c r="H38"/>
  <c r="H39"/>
  <c r="H40"/>
  <c r="H41"/>
  <c r="H42"/>
  <c r="H46"/>
  <c r="H47"/>
  <c r="H48"/>
  <c r="H49"/>
  <c r="H50"/>
  <c r="H51"/>
  <c r="H52"/>
  <c r="H53"/>
  <c r="H57"/>
  <c r="H58"/>
  <c r="H59"/>
  <c r="H62"/>
  <c r="H63"/>
  <c r="H64"/>
  <c r="H65"/>
  <c r="H66"/>
  <c r="H67"/>
  <c r="H2"/>
  <c r="H392" i="8"/>
  <c r="F392"/>
  <c r="G392"/>
  <c r="J392"/>
  <c r="E392"/>
  <c r="E369"/>
  <c r="F369"/>
  <c r="G369"/>
  <c r="J369"/>
  <c r="J390"/>
  <c r="E390"/>
  <c r="F390"/>
  <c r="G390"/>
  <c r="E363"/>
  <c r="E5"/>
  <c r="F5"/>
  <c r="G5"/>
  <c r="J5"/>
  <c r="J9"/>
  <c r="E9"/>
  <c r="F9"/>
  <c r="G9"/>
  <c r="E13"/>
  <c r="F13"/>
  <c r="G13"/>
  <c r="J13"/>
  <c r="J20"/>
  <c r="E20"/>
  <c r="F20"/>
  <c r="G20"/>
  <c r="E44"/>
  <c r="F44"/>
  <c r="G44"/>
  <c r="J44"/>
  <c r="J51"/>
  <c r="E51"/>
  <c r="F51"/>
  <c r="G51"/>
  <c r="E68"/>
  <c r="F68"/>
  <c r="G68"/>
  <c r="J68"/>
  <c r="J93"/>
  <c r="E93"/>
  <c r="F93"/>
  <c r="G93"/>
  <c r="E100"/>
  <c r="F100"/>
  <c r="G100"/>
  <c r="J100"/>
  <c r="J108"/>
  <c r="E108"/>
  <c r="F108"/>
  <c r="G108"/>
  <c r="E114"/>
  <c r="F114"/>
  <c r="G114"/>
  <c r="J114"/>
  <c r="J123"/>
  <c r="E123"/>
  <c r="F123"/>
  <c r="G123"/>
  <c r="E133"/>
  <c r="F133"/>
  <c r="G133"/>
  <c r="J133"/>
  <c r="J139"/>
  <c r="E139"/>
  <c r="F139"/>
  <c r="G139"/>
  <c r="E150"/>
  <c r="F150"/>
  <c r="G150"/>
  <c r="J150"/>
  <c r="J158"/>
  <c r="E158"/>
  <c r="F158"/>
  <c r="G158"/>
  <c r="E164"/>
  <c r="F164"/>
  <c r="G164"/>
  <c r="J164"/>
  <c r="J169"/>
  <c r="E169"/>
  <c r="F169"/>
  <c r="G169"/>
  <c r="E188"/>
  <c r="F188"/>
  <c r="G188"/>
  <c r="J188"/>
  <c r="J204"/>
  <c r="E204"/>
  <c r="F204"/>
  <c r="G204"/>
  <c r="E215"/>
  <c r="F215"/>
  <c r="G215"/>
  <c r="J215"/>
  <c r="J222"/>
  <c r="E222"/>
  <c r="F222"/>
  <c r="G222"/>
  <c r="E226"/>
  <c r="F226"/>
  <c r="G226"/>
  <c r="J226"/>
  <c r="J232"/>
  <c r="E232"/>
  <c r="F232"/>
  <c r="G232"/>
  <c r="E240"/>
  <c r="F240"/>
  <c r="G240"/>
  <c r="J240"/>
  <c r="J259"/>
  <c r="J264"/>
  <c r="E259"/>
  <c r="F259"/>
  <c r="G259"/>
  <c r="E264"/>
  <c r="F264"/>
  <c r="G264"/>
  <c r="J272"/>
  <c r="E272"/>
  <c r="F272"/>
  <c r="G272"/>
  <c r="J277"/>
  <c r="E277"/>
  <c r="F277"/>
  <c r="G277"/>
  <c r="J284"/>
  <c r="E284"/>
  <c r="F284"/>
  <c r="G284"/>
  <c r="J291"/>
  <c r="E291"/>
  <c r="F291"/>
  <c r="G291"/>
  <c r="J299"/>
  <c r="E299"/>
  <c r="F299"/>
  <c r="G299"/>
  <c r="E308"/>
  <c r="F308"/>
  <c r="G308"/>
  <c r="E315"/>
  <c r="F315"/>
  <c r="G315"/>
  <c r="J308"/>
  <c r="J315"/>
  <c r="J319"/>
  <c r="E319"/>
  <c r="F319"/>
  <c r="G319"/>
  <c r="E340"/>
  <c r="F340"/>
  <c r="G340"/>
  <c r="J340"/>
  <c r="J347"/>
  <c r="E347"/>
  <c r="F347"/>
  <c r="G347"/>
  <c r="E354"/>
  <c r="F354"/>
  <c r="G354"/>
  <c r="J354"/>
  <c r="J363"/>
  <c r="F363"/>
  <c r="G363"/>
  <c r="H390"/>
  <c r="H369"/>
  <c r="H363"/>
  <c r="H354"/>
  <c r="H347"/>
  <c r="H340"/>
  <c r="H319"/>
  <c r="H315"/>
  <c r="H308"/>
  <c r="H299"/>
  <c r="H291"/>
  <c r="H284"/>
  <c r="H277"/>
  <c r="H272"/>
  <c r="H264"/>
  <c r="H259"/>
  <c r="H240"/>
  <c r="H232"/>
  <c r="H226"/>
  <c r="H222"/>
  <c r="H215"/>
  <c r="H204"/>
  <c r="H188"/>
  <c r="H169"/>
  <c r="H164"/>
  <c r="H158"/>
  <c r="H150"/>
  <c r="H139"/>
  <c r="H133"/>
  <c r="H123"/>
  <c r="H114"/>
  <c r="H108"/>
  <c r="H100"/>
  <c r="H93"/>
  <c r="H68"/>
  <c r="H51"/>
  <c r="H44"/>
  <c r="H20"/>
  <c r="H13"/>
  <c r="H9"/>
  <c r="H5"/>
  <c r="H372"/>
  <c r="H373"/>
  <c r="H374"/>
  <c r="H375"/>
  <c r="H376"/>
  <c r="H377"/>
  <c r="H378"/>
  <c r="H379"/>
  <c r="H380"/>
  <c r="H381"/>
  <c r="H382"/>
  <c r="H383"/>
  <c r="H384"/>
  <c r="H385"/>
  <c r="H386"/>
  <c r="H387"/>
  <c r="H388"/>
  <c r="H389"/>
  <c r="H3"/>
  <c r="H4"/>
  <c r="H8"/>
  <c r="H12"/>
  <c r="H16"/>
  <c r="H17"/>
  <c r="H18"/>
  <c r="H19"/>
  <c r="H23"/>
  <c r="H24"/>
  <c r="H25"/>
  <c r="H26"/>
  <c r="H27"/>
  <c r="H28"/>
  <c r="H29"/>
  <c r="H30"/>
  <c r="H31"/>
  <c r="H32"/>
  <c r="H33"/>
  <c r="H34"/>
  <c r="H35"/>
  <c r="H36"/>
  <c r="H37"/>
  <c r="H38"/>
  <c r="H39"/>
  <c r="H40"/>
  <c r="H41"/>
  <c r="H42"/>
  <c r="H43"/>
  <c r="H47"/>
  <c r="H48"/>
  <c r="H49"/>
  <c r="H53"/>
  <c r="H54"/>
  <c r="H55"/>
  <c r="H56"/>
  <c r="H57"/>
  <c r="H58"/>
  <c r="H59"/>
  <c r="H60"/>
  <c r="H61"/>
  <c r="H62"/>
  <c r="H63"/>
  <c r="H64"/>
  <c r="H65"/>
  <c r="H66"/>
  <c r="H67"/>
  <c r="H71"/>
  <c r="H72"/>
  <c r="H73"/>
  <c r="H74"/>
  <c r="H75"/>
  <c r="H76"/>
  <c r="H77"/>
  <c r="H78"/>
  <c r="H79"/>
  <c r="H80"/>
  <c r="H81"/>
  <c r="H82"/>
  <c r="H83"/>
  <c r="H84"/>
  <c r="H85"/>
  <c r="H86"/>
  <c r="H87"/>
  <c r="H88"/>
  <c r="H89"/>
  <c r="H90"/>
  <c r="H91"/>
  <c r="H92"/>
  <c r="H96"/>
  <c r="H97"/>
  <c r="H98"/>
  <c r="H99"/>
  <c r="H103"/>
  <c r="H104"/>
  <c r="H105"/>
  <c r="H106"/>
  <c r="H107"/>
  <c r="H111"/>
  <c r="H112"/>
  <c r="H113"/>
  <c r="H117"/>
  <c r="H118"/>
  <c r="H119"/>
  <c r="H120"/>
  <c r="H121"/>
  <c r="H122"/>
  <c r="H126"/>
  <c r="H127"/>
  <c r="H128"/>
  <c r="H129"/>
  <c r="H130"/>
  <c r="H131"/>
  <c r="H132"/>
  <c r="H136"/>
  <c r="H137"/>
  <c r="H138"/>
  <c r="H142"/>
  <c r="H143"/>
  <c r="H144"/>
  <c r="H145"/>
  <c r="H146"/>
  <c r="H147"/>
  <c r="H148"/>
  <c r="H149"/>
  <c r="H153"/>
  <c r="H154"/>
  <c r="H155"/>
  <c r="H156"/>
  <c r="H157"/>
  <c r="H161"/>
  <c r="H162"/>
  <c r="H163"/>
  <c r="H168"/>
  <c r="H172"/>
  <c r="H173"/>
  <c r="H174"/>
  <c r="H175"/>
  <c r="H176"/>
  <c r="H177"/>
  <c r="H178"/>
  <c r="H179"/>
  <c r="H180"/>
  <c r="H181"/>
  <c r="H182"/>
  <c r="H183"/>
  <c r="H184"/>
  <c r="H185"/>
  <c r="H186"/>
  <c r="H187"/>
  <c r="H191"/>
  <c r="H192"/>
  <c r="H193"/>
  <c r="H194"/>
  <c r="H195"/>
  <c r="H196"/>
  <c r="H197"/>
  <c r="H198"/>
  <c r="H199"/>
  <c r="H200"/>
  <c r="H201"/>
  <c r="H202"/>
  <c r="H203"/>
  <c r="H207"/>
  <c r="H208"/>
  <c r="H209"/>
  <c r="H210"/>
  <c r="H211"/>
  <c r="H212"/>
  <c r="H213"/>
  <c r="H214"/>
  <c r="H218"/>
  <c r="H219"/>
  <c r="H220"/>
  <c r="H221"/>
  <c r="H225"/>
  <c r="H229"/>
  <c r="H230"/>
  <c r="H231"/>
  <c r="H234"/>
  <c r="H235"/>
  <c r="H236"/>
  <c r="H237"/>
  <c r="H238"/>
  <c r="H239"/>
  <c r="H242"/>
  <c r="H243"/>
  <c r="H244"/>
  <c r="H245"/>
  <c r="H246"/>
  <c r="H247"/>
  <c r="H248"/>
  <c r="H249"/>
  <c r="H250"/>
  <c r="H251"/>
  <c r="H252"/>
  <c r="H253"/>
  <c r="H254"/>
  <c r="H255"/>
  <c r="H256"/>
  <c r="H257"/>
  <c r="H258"/>
  <c r="H261"/>
  <c r="H262"/>
  <c r="H263"/>
  <c r="H267"/>
  <c r="H268"/>
  <c r="H269"/>
  <c r="H270"/>
  <c r="H271"/>
  <c r="H275"/>
  <c r="H276"/>
  <c r="H280"/>
  <c r="H281"/>
  <c r="H282"/>
  <c r="H283"/>
  <c r="H287"/>
  <c r="H288"/>
  <c r="H289"/>
  <c r="H290"/>
  <c r="H294"/>
  <c r="H295"/>
  <c r="H296"/>
  <c r="H297"/>
  <c r="H298"/>
  <c r="H302"/>
  <c r="H303"/>
  <c r="H304"/>
  <c r="H305"/>
  <c r="H306"/>
  <c r="H307"/>
  <c r="H311"/>
  <c r="H312"/>
  <c r="H313"/>
  <c r="H314"/>
  <c r="H318"/>
  <c r="H322"/>
  <c r="H323"/>
  <c r="H324"/>
  <c r="H325"/>
  <c r="H326"/>
  <c r="H327"/>
  <c r="H328"/>
  <c r="H329"/>
  <c r="H330"/>
  <c r="H331"/>
  <c r="H332"/>
  <c r="H333"/>
  <c r="H334"/>
  <c r="H335"/>
  <c r="H336"/>
  <c r="H337"/>
  <c r="H338"/>
  <c r="H339"/>
  <c r="H343"/>
  <c r="H344"/>
  <c r="H345"/>
  <c r="H346"/>
  <c r="H350"/>
  <c r="H351"/>
  <c r="H352"/>
  <c r="H353"/>
  <c r="H357"/>
  <c r="H358"/>
  <c r="H359"/>
  <c r="H360"/>
  <c r="H361"/>
  <c r="H362"/>
  <c r="H366"/>
  <c r="H367"/>
  <c r="H368"/>
  <c r="H2"/>
  <c r="H137" i="7"/>
  <c r="H262"/>
  <c r="J262"/>
  <c r="F262"/>
  <c r="G262"/>
  <c r="E262"/>
  <c r="F102"/>
  <c r="E89"/>
  <c r="G190"/>
  <c r="E209"/>
  <c r="E8"/>
  <c r="F8"/>
  <c r="G8"/>
  <c r="J8"/>
  <c r="J14"/>
  <c r="E14"/>
  <c r="F14"/>
  <c r="G14"/>
  <c r="E19"/>
  <c r="F19"/>
  <c r="G19"/>
  <c r="J19"/>
  <c r="J29"/>
  <c r="E29"/>
  <c r="F29"/>
  <c r="G29"/>
  <c r="E37"/>
  <c r="F37"/>
  <c r="G37"/>
  <c r="J37"/>
  <c r="J47"/>
  <c r="E47"/>
  <c r="F47"/>
  <c r="G47"/>
  <c r="E57"/>
  <c r="F57"/>
  <c r="G57"/>
  <c r="E61"/>
  <c r="F61"/>
  <c r="G61"/>
  <c r="J57"/>
  <c r="J61"/>
  <c r="J70"/>
  <c r="J76"/>
  <c r="E70"/>
  <c r="F70"/>
  <c r="G70"/>
  <c r="E76"/>
  <c r="F76"/>
  <c r="G76"/>
  <c r="J82"/>
  <c r="E82"/>
  <c r="F82"/>
  <c r="G82"/>
  <c r="F89"/>
  <c r="G89"/>
  <c r="E102"/>
  <c r="G102"/>
  <c r="J89"/>
  <c r="J102"/>
  <c r="J110"/>
  <c r="E110"/>
  <c r="F110"/>
  <c r="G110"/>
  <c r="E117"/>
  <c r="F117"/>
  <c r="G117"/>
  <c r="J117"/>
  <c r="J130"/>
  <c r="E130"/>
  <c r="F130"/>
  <c r="G130"/>
  <c r="E137"/>
  <c r="F137"/>
  <c r="G137"/>
  <c r="J137"/>
  <c r="J144"/>
  <c r="E144"/>
  <c r="F144"/>
  <c r="G144"/>
  <c r="E152"/>
  <c r="F152"/>
  <c r="G152"/>
  <c r="J152"/>
  <c r="J157"/>
  <c r="E157"/>
  <c r="F157"/>
  <c r="G157"/>
  <c r="E164"/>
  <c r="F164"/>
  <c r="G164"/>
  <c r="J164"/>
  <c r="J173"/>
  <c r="E173"/>
  <c r="F173"/>
  <c r="G173"/>
  <c r="E180"/>
  <c r="F180"/>
  <c r="G180"/>
  <c r="J180"/>
  <c r="J190"/>
  <c r="E190"/>
  <c r="F190"/>
  <c r="E194"/>
  <c r="F194"/>
  <c r="G194"/>
  <c r="J194"/>
  <c r="J201"/>
  <c r="E201"/>
  <c r="F201"/>
  <c r="G201"/>
  <c r="F209"/>
  <c r="G209"/>
  <c r="J209"/>
  <c r="J219"/>
  <c r="E219"/>
  <c r="F219"/>
  <c r="G219"/>
  <c r="E228"/>
  <c r="F228"/>
  <c r="G228"/>
  <c r="J228"/>
  <c r="J237"/>
  <c r="E237"/>
  <c r="F237"/>
  <c r="G237"/>
  <c r="E242"/>
  <c r="F242"/>
  <c r="G242"/>
  <c r="J242"/>
  <c r="J248"/>
  <c r="E248"/>
  <c r="F248"/>
  <c r="G248"/>
  <c r="E254"/>
  <c r="F254"/>
  <c r="G254"/>
  <c r="J254"/>
  <c r="J260"/>
  <c r="E260"/>
  <c r="F260"/>
  <c r="G260"/>
  <c r="H260"/>
  <c r="H254"/>
  <c r="H248"/>
  <c r="H242"/>
  <c r="H237"/>
  <c r="H228"/>
  <c r="H219"/>
  <c r="H209"/>
  <c r="H201"/>
  <c r="H194"/>
  <c r="H190"/>
  <c r="H180"/>
  <c r="H173"/>
  <c r="H164"/>
  <c r="H157"/>
  <c r="H152"/>
  <c r="H144"/>
  <c r="H130"/>
  <c r="H117"/>
  <c r="H110"/>
  <c r="H102"/>
  <c r="H89"/>
  <c r="H82"/>
  <c r="H76"/>
  <c r="H70"/>
  <c r="H57"/>
  <c r="H47"/>
  <c r="H37"/>
  <c r="H29"/>
  <c r="H19"/>
  <c r="H14"/>
  <c r="H8"/>
  <c r="H3"/>
  <c r="H4"/>
  <c r="H5"/>
  <c r="H6"/>
  <c r="H7"/>
  <c r="H11"/>
  <c r="H12"/>
  <c r="H13"/>
  <c r="H17"/>
  <c r="H18"/>
  <c r="H22"/>
  <c r="H23"/>
  <c r="H24"/>
  <c r="H25"/>
  <c r="H26"/>
  <c r="H27"/>
  <c r="H28"/>
  <c r="H32"/>
  <c r="H33"/>
  <c r="H34"/>
  <c r="H35"/>
  <c r="H36"/>
  <c r="H40"/>
  <c r="H41"/>
  <c r="H42"/>
  <c r="H43"/>
  <c r="H44"/>
  <c r="H45"/>
  <c r="H46"/>
  <c r="H50"/>
  <c r="H51"/>
  <c r="H52"/>
  <c r="H53"/>
  <c r="H54"/>
  <c r="H55"/>
  <c r="H56"/>
  <c r="H60"/>
  <c r="H63"/>
  <c r="H64"/>
  <c r="H65"/>
  <c r="H66"/>
  <c r="H67"/>
  <c r="H68"/>
  <c r="H69"/>
  <c r="H73"/>
  <c r="H74"/>
  <c r="H75"/>
  <c r="H79"/>
  <c r="H80"/>
  <c r="H81"/>
  <c r="H85"/>
  <c r="H86"/>
  <c r="H87"/>
  <c r="H88"/>
  <c r="H92"/>
  <c r="H93"/>
  <c r="H94"/>
  <c r="H95"/>
  <c r="H96"/>
  <c r="H97"/>
  <c r="H98"/>
  <c r="H99"/>
  <c r="H100"/>
  <c r="H101"/>
  <c r="H105"/>
  <c r="H106"/>
  <c r="H107"/>
  <c r="H108"/>
  <c r="H109"/>
  <c r="H113"/>
  <c r="H114"/>
  <c r="H115"/>
  <c r="H116"/>
  <c r="H120"/>
  <c r="H121"/>
  <c r="H122"/>
  <c r="H123"/>
  <c r="H124"/>
  <c r="H125"/>
  <c r="H126"/>
  <c r="H127"/>
  <c r="H128"/>
  <c r="H129"/>
  <c r="H133"/>
  <c r="H134"/>
  <c r="H135"/>
  <c r="H136"/>
  <c r="H140"/>
  <c r="H141"/>
  <c r="H142"/>
  <c r="H143"/>
  <c r="H147"/>
  <c r="H148"/>
  <c r="H149"/>
  <c r="H150"/>
  <c r="H151"/>
  <c r="H155"/>
  <c r="H156"/>
  <c r="H160"/>
  <c r="H161"/>
  <c r="H162"/>
  <c r="H163"/>
  <c r="H167"/>
  <c r="H168"/>
  <c r="H169"/>
  <c r="H170"/>
  <c r="H171"/>
  <c r="H172"/>
  <c r="H176"/>
  <c r="H177"/>
  <c r="H178"/>
  <c r="H179"/>
  <c r="H183"/>
  <c r="H184"/>
  <c r="H185"/>
  <c r="H186"/>
  <c r="H187"/>
  <c r="H188"/>
  <c r="H189"/>
  <c r="H193"/>
  <c r="H197"/>
  <c r="H198"/>
  <c r="H199"/>
  <c r="H200"/>
  <c r="H204"/>
  <c r="H205"/>
  <c r="H206"/>
  <c r="H207"/>
  <c r="H208"/>
  <c r="H212"/>
  <c r="H213"/>
  <c r="H214"/>
  <c r="H215"/>
  <c r="H216"/>
  <c r="H217"/>
  <c r="H218"/>
  <c r="H222"/>
  <c r="H223"/>
  <c r="H224"/>
  <c r="H225"/>
  <c r="H226"/>
  <c r="H227"/>
  <c r="H231"/>
  <c r="H232"/>
  <c r="H233"/>
  <c r="H234"/>
  <c r="H235"/>
  <c r="H236"/>
  <c r="H240"/>
  <c r="H241"/>
  <c r="H245"/>
  <c r="H246"/>
  <c r="H247"/>
  <c r="H251"/>
  <c r="H252"/>
  <c r="H253"/>
  <c r="H257"/>
  <c r="H258"/>
  <c r="H259"/>
  <c r="H2"/>
  <c r="E151" i="5"/>
  <c r="F151"/>
  <c r="G151"/>
  <c r="J151"/>
  <c r="H144"/>
  <c r="H145"/>
  <c r="H146"/>
  <c r="H147"/>
  <c r="H148"/>
  <c r="H149"/>
  <c r="H150"/>
  <c r="H151"/>
  <c r="E345"/>
  <c r="E338"/>
  <c r="E327"/>
  <c r="E319"/>
  <c r="E310"/>
  <c r="E304"/>
  <c r="E297"/>
  <c r="E280"/>
  <c r="E274"/>
  <c r="E262"/>
  <c r="E251"/>
  <c r="E243"/>
  <c r="E228"/>
  <c r="E221"/>
  <c r="E202"/>
  <c r="E191"/>
  <c r="E179"/>
  <c r="E172"/>
  <c r="E164"/>
  <c r="E141"/>
  <c r="E137"/>
  <c r="E121"/>
  <c r="E117"/>
  <c r="E104"/>
  <c r="E87"/>
  <c r="E95"/>
  <c r="E82"/>
  <c r="E75"/>
  <c r="E68"/>
  <c r="E42"/>
  <c r="E33"/>
  <c r="E23"/>
  <c r="E13"/>
  <c r="E7"/>
  <c r="E210"/>
  <c r="E47"/>
  <c r="F47"/>
  <c r="G47"/>
  <c r="J47"/>
  <c r="H44"/>
  <c r="H45"/>
  <c r="H46"/>
  <c r="H47"/>
  <c r="F210"/>
  <c r="G210"/>
  <c r="H210" s="1"/>
  <c r="J210"/>
  <c r="H205"/>
  <c r="H206"/>
  <c r="H207"/>
  <c r="H208"/>
  <c r="H209"/>
  <c r="J137" i="3"/>
  <c r="F137"/>
  <c r="G137"/>
  <c r="E137"/>
  <c r="E12"/>
  <c r="F12"/>
  <c r="G12"/>
  <c r="J12"/>
  <c r="H8"/>
  <c r="H9"/>
  <c r="H10"/>
  <c r="H11"/>
  <c r="H12"/>
  <c r="E50"/>
  <c r="F50"/>
  <c r="G50"/>
  <c r="J50"/>
  <c r="H46"/>
  <c r="H47"/>
  <c r="H48"/>
  <c r="H49"/>
  <c r="H50"/>
  <c r="J25"/>
  <c r="E25"/>
  <c r="F25"/>
  <c r="G25"/>
  <c r="H23"/>
  <c r="H24"/>
  <c r="H25"/>
  <c r="E135"/>
  <c r="E110"/>
  <c r="E101"/>
  <c r="E82"/>
  <c r="E76"/>
  <c r="E69"/>
  <c r="E63"/>
  <c r="E54"/>
  <c r="E38"/>
  <c r="E20"/>
  <c r="E43"/>
  <c r="E5"/>
  <c r="J30"/>
  <c r="E30"/>
  <c r="F30"/>
  <c r="G30"/>
  <c r="H28"/>
  <c r="H29"/>
  <c r="H30"/>
  <c r="F20"/>
  <c r="G20"/>
  <c r="J20"/>
  <c r="H15"/>
  <c r="H16"/>
  <c r="H17"/>
  <c r="H18"/>
  <c r="H19"/>
  <c r="H20"/>
  <c r="J135"/>
  <c r="J110"/>
  <c r="J101"/>
  <c r="J82"/>
  <c r="J76"/>
  <c r="J69"/>
  <c r="J63"/>
  <c r="J54"/>
  <c r="J38"/>
  <c r="J5"/>
  <c r="F135"/>
  <c r="F110"/>
  <c r="F101"/>
  <c r="F82"/>
  <c r="F76"/>
  <c r="F69"/>
  <c r="F63"/>
  <c r="F54"/>
  <c r="F38"/>
  <c r="F5"/>
  <c r="G135"/>
  <c r="G110"/>
  <c r="G101"/>
  <c r="G82"/>
  <c r="G76"/>
  <c r="G69"/>
  <c r="G63"/>
  <c r="G54"/>
  <c r="G38"/>
  <c r="G5"/>
  <c r="H2"/>
  <c r="H3"/>
  <c r="H4"/>
  <c r="H5"/>
  <c r="G345" i="5"/>
  <c r="G338"/>
  <c r="G327"/>
  <c r="G319"/>
  <c r="G310"/>
  <c r="G304"/>
  <c r="G297"/>
  <c r="G280"/>
  <c r="G274"/>
  <c r="G262"/>
  <c r="G251"/>
  <c r="G243"/>
  <c r="G228"/>
  <c r="G221"/>
  <c r="G202"/>
  <c r="G191"/>
  <c r="G179"/>
  <c r="G172"/>
  <c r="G164"/>
  <c r="G141"/>
  <c r="G137"/>
  <c r="G121"/>
  <c r="G117"/>
  <c r="G104"/>
  <c r="G87"/>
  <c r="G95"/>
  <c r="G82"/>
  <c r="G75"/>
  <c r="G68"/>
  <c r="G42"/>
  <c r="G33"/>
  <c r="G23"/>
  <c r="G13"/>
  <c r="G7"/>
  <c r="F345"/>
  <c r="F338"/>
  <c r="F327"/>
  <c r="F319"/>
  <c r="F310"/>
  <c r="F304"/>
  <c r="F297"/>
  <c r="F280"/>
  <c r="F274"/>
  <c r="F262"/>
  <c r="F251"/>
  <c r="F243"/>
  <c r="F228"/>
  <c r="F221"/>
  <c r="F202"/>
  <c r="F191"/>
  <c r="F179"/>
  <c r="F172"/>
  <c r="F164"/>
  <c r="F141"/>
  <c r="F137"/>
  <c r="F121"/>
  <c r="F117"/>
  <c r="F104"/>
  <c r="F87"/>
  <c r="F95"/>
  <c r="F82"/>
  <c r="F75"/>
  <c r="F68"/>
  <c r="F42"/>
  <c r="F33"/>
  <c r="F23"/>
  <c r="F13"/>
  <c r="F7"/>
  <c r="J345"/>
  <c r="J338"/>
  <c r="J327"/>
  <c r="J319"/>
  <c r="J310"/>
  <c r="J304"/>
  <c r="J297"/>
  <c r="J280"/>
  <c r="J274"/>
  <c r="J262"/>
  <c r="J251"/>
  <c r="J243"/>
  <c r="J228"/>
  <c r="J221"/>
  <c r="J202"/>
  <c r="J191"/>
  <c r="J179"/>
  <c r="J172"/>
  <c r="J164"/>
  <c r="J141"/>
  <c r="J137"/>
  <c r="J121"/>
  <c r="J117"/>
  <c r="J104"/>
  <c r="J87"/>
  <c r="J95"/>
  <c r="J82"/>
  <c r="J75"/>
  <c r="J68"/>
  <c r="J42"/>
  <c r="J33"/>
  <c r="J23"/>
  <c r="J13"/>
  <c r="J7"/>
  <c r="H345"/>
  <c r="H338"/>
  <c r="H327"/>
  <c r="H319"/>
  <c r="H310"/>
  <c r="H304"/>
  <c r="H297"/>
  <c r="H280"/>
  <c r="H274"/>
  <c r="H262"/>
  <c r="H251"/>
  <c r="H243"/>
  <c r="H228"/>
  <c r="H221"/>
  <c r="H202"/>
  <c r="H191"/>
  <c r="H179"/>
  <c r="H172"/>
  <c r="H136" i="3"/>
  <c r="H137"/>
  <c r="H41"/>
  <c r="H42"/>
  <c r="G43"/>
  <c r="H43"/>
  <c r="J43"/>
  <c r="F43"/>
  <c r="H164" i="5"/>
  <c r="H141"/>
  <c r="H137"/>
  <c r="H121"/>
  <c r="H117"/>
  <c r="H104"/>
  <c r="H95"/>
  <c r="H87"/>
  <c r="H82"/>
  <c r="H75"/>
  <c r="H68"/>
  <c r="H42"/>
  <c r="H33"/>
  <c r="H23"/>
  <c r="H13"/>
  <c r="H7"/>
  <c r="H3"/>
  <c r="H4"/>
  <c r="H5"/>
  <c r="H6"/>
  <c r="H10"/>
  <c r="H11"/>
  <c r="H12"/>
  <c r="H16"/>
  <c r="H17"/>
  <c r="H18"/>
  <c r="H19"/>
  <c r="H20"/>
  <c r="H21"/>
  <c r="H22"/>
  <c r="H26"/>
  <c r="H27"/>
  <c r="H28"/>
  <c r="H29"/>
  <c r="H30"/>
  <c r="H31"/>
  <c r="H32"/>
  <c r="H36"/>
  <c r="H37"/>
  <c r="H38"/>
  <c r="H39"/>
  <c r="H40"/>
  <c r="H41"/>
  <c r="H49"/>
  <c r="H50"/>
  <c r="H51"/>
  <c r="H52"/>
  <c r="H53"/>
  <c r="H54"/>
  <c r="H55"/>
  <c r="H56"/>
  <c r="H57"/>
  <c r="H58"/>
  <c r="H59"/>
  <c r="H60"/>
  <c r="H61"/>
  <c r="H62"/>
  <c r="H63"/>
  <c r="H64"/>
  <c r="H65"/>
  <c r="H66"/>
  <c r="H67"/>
  <c r="H71"/>
  <c r="H72"/>
  <c r="H73"/>
  <c r="H74"/>
  <c r="H78"/>
  <c r="H79"/>
  <c r="H80"/>
  <c r="H81"/>
  <c r="H85"/>
  <c r="H86"/>
  <c r="H90"/>
  <c r="H91"/>
  <c r="H92"/>
  <c r="H93"/>
  <c r="H94"/>
  <c r="H98"/>
  <c r="H99"/>
  <c r="H100"/>
  <c r="H101"/>
  <c r="H102"/>
  <c r="H103"/>
  <c r="H107"/>
  <c r="H108"/>
  <c r="H109"/>
  <c r="H110"/>
  <c r="H111"/>
  <c r="H112"/>
  <c r="H113"/>
  <c r="H114"/>
  <c r="H115"/>
  <c r="H116"/>
  <c r="H120"/>
  <c r="H124"/>
  <c r="H125"/>
  <c r="H126"/>
  <c r="H127"/>
  <c r="H128"/>
  <c r="H129"/>
  <c r="H130"/>
  <c r="H131"/>
  <c r="H132"/>
  <c r="H133"/>
  <c r="H134"/>
  <c r="H135"/>
  <c r="H136"/>
  <c r="H140"/>
  <c r="H154"/>
  <c r="H155"/>
  <c r="H156"/>
  <c r="H157"/>
  <c r="H158"/>
  <c r="H159"/>
  <c r="H160"/>
  <c r="H161"/>
  <c r="H162"/>
  <c r="H163"/>
  <c r="H167"/>
  <c r="H168"/>
  <c r="H169"/>
  <c r="H170"/>
  <c r="H171"/>
  <c r="H175"/>
  <c r="H176"/>
  <c r="H177"/>
  <c r="H178"/>
  <c r="H182"/>
  <c r="H183"/>
  <c r="H184"/>
  <c r="H185"/>
  <c r="H186"/>
  <c r="H187"/>
  <c r="H188"/>
  <c r="H189"/>
  <c r="H190"/>
  <c r="H194"/>
  <c r="H195"/>
  <c r="H196"/>
  <c r="H197"/>
  <c r="H198"/>
  <c r="H199"/>
  <c r="H200"/>
  <c r="H201"/>
  <c r="H213"/>
  <c r="H214"/>
  <c r="H215"/>
  <c r="H216"/>
  <c r="H217"/>
  <c r="H218"/>
  <c r="H219"/>
  <c r="H220"/>
  <c r="H223"/>
  <c r="H224"/>
  <c r="H225"/>
  <c r="H226"/>
  <c r="H227"/>
  <c r="H231"/>
  <c r="H232"/>
  <c r="H233"/>
  <c r="H234"/>
  <c r="H235"/>
  <c r="H236"/>
  <c r="H237"/>
  <c r="H238"/>
  <c r="H239"/>
  <c r="H240"/>
  <c r="H241"/>
  <c r="H242"/>
  <c r="H246"/>
  <c r="H247"/>
  <c r="H248"/>
  <c r="H249"/>
  <c r="H250"/>
  <c r="H254"/>
  <c r="H255"/>
  <c r="H256"/>
  <c r="H257"/>
  <c r="H258"/>
  <c r="H259"/>
  <c r="H260"/>
  <c r="H261"/>
  <c r="H265"/>
  <c r="H266"/>
  <c r="H267"/>
  <c r="H268"/>
  <c r="H269"/>
  <c r="H270"/>
  <c r="H271"/>
  <c r="H272"/>
  <c r="H273"/>
  <c r="H277"/>
  <c r="H278"/>
  <c r="H279"/>
  <c r="H283"/>
  <c r="H284"/>
  <c r="H285"/>
  <c r="H286"/>
  <c r="H287"/>
  <c r="H288"/>
  <c r="H289"/>
  <c r="H290"/>
  <c r="H291"/>
  <c r="H292"/>
  <c r="H293"/>
  <c r="H294"/>
  <c r="H295"/>
  <c r="H296"/>
  <c r="H300"/>
  <c r="H301"/>
  <c r="H302"/>
  <c r="H303"/>
  <c r="H307"/>
  <c r="H308"/>
  <c r="H309"/>
  <c r="H313"/>
  <c r="H314"/>
  <c r="H315"/>
  <c r="H316"/>
  <c r="H317"/>
  <c r="H318"/>
  <c r="H322"/>
  <c r="H323"/>
  <c r="H324"/>
  <c r="H325"/>
  <c r="H326"/>
  <c r="H330"/>
  <c r="H331"/>
  <c r="H332"/>
  <c r="H333"/>
  <c r="H334"/>
  <c r="H335"/>
  <c r="H336"/>
  <c r="H337"/>
  <c r="H341"/>
  <c r="H342"/>
  <c r="H343"/>
  <c r="H344"/>
  <c r="H2"/>
  <c r="H135" i="3"/>
  <c r="H110"/>
  <c r="H101"/>
  <c r="H82"/>
  <c r="H76"/>
  <c r="H69"/>
  <c r="H63"/>
  <c r="H54"/>
  <c r="H38"/>
  <c r="H134"/>
  <c r="H133"/>
  <c r="H132"/>
  <c r="H131"/>
  <c r="H130"/>
  <c r="H129"/>
  <c r="H128"/>
  <c r="H127"/>
  <c r="H126"/>
  <c r="H125"/>
  <c r="H124"/>
  <c r="H123"/>
  <c r="H122"/>
  <c r="H121"/>
  <c r="H120"/>
  <c r="H119"/>
  <c r="H118"/>
  <c r="H117"/>
  <c r="H116"/>
  <c r="H115"/>
  <c r="H114"/>
  <c r="H113"/>
  <c r="H112"/>
  <c r="H109"/>
  <c r="H108"/>
  <c r="H107"/>
  <c r="H106"/>
  <c r="H105"/>
  <c r="H104"/>
  <c r="H100"/>
  <c r="H99"/>
  <c r="H98"/>
  <c r="H97"/>
  <c r="H96"/>
  <c r="H95"/>
  <c r="H94"/>
  <c r="H93"/>
  <c r="H92"/>
  <c r="H91"/>
  <c r="H90"/>
  <c r="H89"/>
  <c r="H88"/>
  <c r="H87"/>
  <c r="H86"/>
  <c r="H85"/>
  <c r="H81"/>
  <c r="H80"/>
  <c r="H79"/>
  <c r="H75"/>
  <c r="H74"/>
  <c r="H73"/>
  <c r="H72"/>
  <c r="H68"/>
  <c r="H67"/>
  <c r="H66"/>
  <c r="H62"/>
  <c r="H61"/>
  <c r="H60"/>
  <c r="H59"/>
  <c r="H58"/>
  <c r="H57"/>
  <c r="H53"/>
  <c r="H37"/>
  <c r="H36"/>
  <c r="H35"/>
  <c r="H34"/>
  <c r="H33"/>
  <c r="H4" i="2"/>
  <c r="H5"/>
  <c r="H6"/>
  <c r="H7"/>
  <c r="H8"/>
  <c r="H9"/>
  <c r="E10"/>
  <c r="G10"/>
  <c r="H10"/>
  <c r="H13"/>
  <c r="H14"/>
  <c r="H15"/>
  <c r="H16"/>
  <c r="H17"/>
  <c r="H18"/>
  <c r="H19"/>
  <c r="H20"/>
  <c r="H21"/>
  <c r="H22"/>
  <c r="E23"/>
  <c r="G23"/>
  <c r="H23"/>
  <c r="H26"/>
  <c r="H27"/>
  <c r="H28"/>
  <c r="H29"/>
  <c r="H30"/>
  <c r="H31"/>
  <c r="E32"/>
  <c r="G32"/>
  <c r="H32"/>
  <c r="H35"/>
  <c r="H36"/>
  <c r="H37"/>
  <c r="H38"/>
  <c r="H39"/>
  <c r="H40"/>
  <c r="H41"/>
  <c r="H42"/>
  <c r="E43"/>
  <c r="G43"/>
  <c r="H43"/>
  <c r="H46"/>
  <c r="H47"/>
  <c r="H48"/>
  <c r="H49"/>
  <c r="H50"/>
  <c r="E51"/>
  <c r="G51"/>
  <c r="H51"/>
  <c r="H54"/>
  <c r="H55"/>
  <c r="H56"/>
  <c r="H57"/>
  <c r="H58"/>
  <c r="H59"/>
  <c r="H60"/>
  <c r="E61"/>
  <c r="G61"/>
  <c r="H61"/>
  <c r="H64"/>
  <c r="H65"/>
  <c r="H66"/>
  <c r="H67"/>
  <c r="H68"/>
  <c r="H69"/>
  <c r="H70"/>
  <c r="E71"/>
  <c r="G71"/>
  <c r="H71"/>
  <c r="H74"/>
  <c r="H75"/>
  <c r="H76"/>
  <c r="H77"/>
  <c r="H78"/>
  <c r="H79"/>
  <c r="H80"/>
  <c r="H81"/>
  <c r="H82"/>
  <c r="H83"/>
  <c r="H84"/>
  <c r="E85"/>
  <c r="G85"/>
  <c r="H85"/>
  <c r="H88"/>
  <c r="H89"/>
  <c r="H90"/>
  <c r="H91"/>
  <c r="E92"/>
  <c r="G92"/>
  <c r="H92"/>
  <c r="H95"/>
  <c r="H96"/>
  <c r="H97"/>
  <c r="E98"/>
  <c r="G98"/>
  <c r="H98"/>
  <c r="H101"/>
  <c r="H102"/>
  <c r="H103"/>
  <c r="H104"/>
  <c r="H105"/>
  <c r="H106"/>
  <c r="E107"/>
  <c r="G107"/>
  <c r="H107"/>
  <c r="H110"/>
  <c r="H111"/>
  <c r="H112"/>
  <c r="H113"/>
  <c r="H114"/>
  <c r="H115"/>
  <c r="H116"/>
  <c r="H117"/>
  <c r="E118"/>
  <c r="G118"/>
  <c r="H118"/>
  <c r="H121"/>
  <c r="H122"/>
  <c r="H123"/>
  <c r="H124"/>
  <c r="H125"/>
  <c r="H126"/>
  <c r="H127"/>
  <c r="E128"/>
  <c r="G128"/>
  <c r="H128"/>
  <c r="H131"/>
  <c r="H132"/>
  <c r="H133"/>
  <c r="H134"/>
  <c r="H135"/>
  <c r="H136"/>
  <c r="H137"/>
  <c r="H138"/>
  <c r="E139"/>
  <c r="G139"/>
  <c r="H139"/>
  <c r="H142"/>
  <c r="H143"/>
  <c r="H144"/>
  <c r="H145"/>
  <c r="H146"/>
  <c r="H147"/>
  <c r="H148"/>
  <c r="H149"/>
  <c r="E150"/>
  <c r="G150"/>
  <c r="H150"/>
  <c r="H153"/>
  <c r="H154"/>
  <c r="H155"/>
  <c r="H156"/>
  <c r="H157"/>
  <c r="H158"/>
  <c r="H159"/>
  <c r="E160"/>
  <c r="G160"/>
  <c r="H160"/>
  <c r="H163"/>
  <c r="H164"/>
  <c r="H165"/>
  <c r="E166"/>
  <c r="G166"/>
  <c r="H166"/>
  <c r="H168"/>
  <c r="H169"/>
  <c r="H170"/>
  <c r="H171"/>
  <c r="H172"/>
  <c r="H173"/>
  <c r="E174"/>
  <c r="G174"/>
  <c r="H174"/>
  <c r="H177"/>
  <c r="H178"/>
  <c r="H179"/>
  <c r="E180"/>
  <c r="G180"/>
  <c r="H180"/>
  <c r="H183"/>
  <c r="H184"/>
  <c r="H185"/>
  <c r="E186"/>
  <c r="G186"/>
  <c r="H186"/>
  <c r="H189"/>
  <c r="H190"/>
  <c r="H191"/>
  <c r="H192"/>
  <c r="H193"/>
  <c r="H194"/>
  <c r="H195"/>
  <c r="H196"/>
  <c r="H197"/>
  <c r="H198"/>
  <c r="E199"/>
  <c r="G199"/>
  <c r="H199"/>
  <c r="H202"/>
  <c r="H203"/>
  <c r="H204"/>
  <c r="H205"/>
  <c r="H206"/>
  <c r="H207"/>
  <c r="H208"/>
  <c r="H209"/>
  <c r="H210"/>
  <c r="E211"/>
  <c r="G211"/>
  <c r="H211"/>
  <c r="H214"/>
  <c r="H215"/>
  <c r="H216"/>
  <c r="H217"/>
  <c r="H218"/>
  <c r="E219"/>
  <c r="G219"/>
  <c r="H219"/>
  <c r="H222"/>
  <c r="H223"/>
  <c r="H224"/>
  <c r="H225"/>
  <c r="H226"/>
  <c r="H227"/>
  <c r="H228"/>
  <c r="E229"/>
  <c r="G229"/>
  <c r="H229"/>
  <c r="H232"/>
  <c r="H233"/>
  <c r="H234"/>
  <c r="H235"/>
  <c r="H236"/>
  <c r="H237"/>
  <c r="H238"/>
  <c r="E239"/>
  <c r="G239"/>
  <c r="H239"/>
  <c r="H242"/>
  <c r="H243"/>
  <c r="H244"/>
  <c r="H245"/>
  <c r="H246"/>
  <c r="H247"/>
  <c r="H248"/>
  <c r="H249"/>
  <c r="H250"/>
  <c r="H251"/>
  <c r="E252"/>
  <c r="G252"/>
  <c r="H252"/>
  <c r="H255"/>
  <c r="H256"/>
  <c r="H257"/>
  <c r="H258"/>
  <c r="H259"/>
  <c r="H260"/>
  <c r="E261"/>
  <c r="G261"/>
  <c r="H261"/>
  <c r="H264"/>
  <c r="H265"/>
  <c r="H266"/>
  <c r="H267"/>
  <c r="E268"/>
  <c r="G268"/>
  <c r="H268"/>
  <c r="H271"/>
  <c r="H272"/>
  <c r="H273"/>
  <c r="H274"/>
  <c r="H275"/>
  <c r="H276"/>
  <c r="H277"/>
  <c r="H278"/>
  <c r="H279"/>
  <c r="H280"/>
  <c r="E281"/>
  <c r="G281"/>
  <c r="H281"/>
  <c r="H284"/>
  <c r="H285"/>
  <c r="H286"/>
  <c r="E287"/>
  <c r="G287"/>
  <c r="H287"/>
  <c r="H290"/>
  <c r="H291"/>
  <c r="H292"/>
  <c r="H293"/>
  <c r="H294"/>
  <c r="E295"/>
  <c r="G295"/>
  <c r="H295"/>
  <c r="H298"/>
  <c r="H299"/>
  <c r="H300"/>
  <c r="H301"/>
  <c r="H302"/>
  <c r="H303"/>
  <c r="H304"/>
  <c r="H305"/>
  <c r="H306"/>
  <c r="E307"/>
  <c r="G307"/>
  <c r="H307"/>
  <c r="H310"/>
  <c r="H311"/>
  <c r="H312"/>
  <c r="H313"/>
  <c r="H314"/>
  <c r="H315"/>
  <c r="H316"/>
  <c r="H317"/>
  <c r="H318"/>
  <c r="H319"/>
  <c r="H320"/>
  <c r="E321"/>
  <c r="G321"/>
  <c r="H321"/>
  <c r="H324"/>
  <c r="H325"/>
  <c r="H326"/>
  <c r="H327"/>
  <c r="H328"/>
  <c r="H329"/>
  <c r="H330"/>
  <c r="H331"/>
  <c r="H332"/>
  <c r="H333"/>
  <c r="H334"/>
  <c r="H335"/>
  <c r="E336"/>
  <c r="G336"/>
  <c r="H336"/>
  <c r="H339"/>
  <c r="H340"/>
  <c r="H341"/>
  <c r="H342"/>
  <c r="H343"/>
  <c r="H344"/>
  <c r="H345"/>
  <c r="H346"/>
  <c r="H347"/>
  <c r="H348"/>
  <c r="H349"/>
  <c r="E350"/>
  <c r="G350"/>
  <c r="H350"/>
  <c r="H353"/>
  <c r="H354"/>
  <c r="H355"/>
  <c r="H356"/>
  <c r="H357"/>
  <c r="H358"/>
  <c r="H359"/>
  <c r="E360"/>
  <c r="G360"/>
  <c r="H360"/>
  <c r="H363"/>
  <c r="H364"/>
  <c r="H365"/>
  <c r="H366"/>
  <c r="H367"/>
  <c r="H368"/>
  <c r="H369"/>
  <c r="H370"/>
  <c r="H371"/>
  <c r="E372"/>
  <c r="G372"/>
  <c r="H372"/>
  <c r="H375"/>
  <c r="H376"/>
  <c r="H377"/>
  <c r="H378"/>
  <c r="H379"/>
  <c r="E380"/>
  <c r="G380"/>
  <c r="H380"/>
  <c r="H383"/>
  <c r="H384"/>
  <c r="H385"/>
  <c r="E386"/>
  <c r="G386"/>
  <c r="H386"/>
  <c r="H389"/>
  <c r="H390"/>
  <c r="H391"/>
  <c r="H392"/>
  <c r="H393"/>
  <c r="H394"/>
  <c r="H395"/>
  <c r="H396"/>
  <c r="H397"/>
  <c r="H398"/>
  <c r="H399"/>
  <c r="H400"/>
  <c r="H401"/>
  <c r="H402"/>
  <c r="H403"/>
  <c r="E404"/>
  <c r="G404"/>
  <c r="H404"/>
  <c r="H407"/>
  <c r="H408"/>
  <c r="H409"/>
  <c r="H410"/>
  <c r="H411"/>
  <c r="E412"/>
  <c r="G412"/>
  <c r="H412"/>
  <c r="H415"/>
  <c r="H416"/>
  <c r="H417"/>
  <c r="H418"/>
  <c r="H419"/>
  <c r="H420"/>
  <c r="H421"/>
  <c r="H422"/>
  <c r="H423"/>
  <c r="H424"/>
  <c r="H425"/>
  <c r="H426"/>
  <c r="H427"/>
  <c r="E428"/>
  <c r="G428"/>
  <c r="H428"/>
  <c r="H431"/>
  <c r="H432"/>
  <c r="H433"/>
  <c r="H434"/>
  <c r="H435"/>
  <c r="E436"/>
  <c r="G436"/>
  <c r="H436"/>
  <c r="H439"/>
  <c r="H440"/>
  <c r="H441"/>
  <c r="E442"/>
  <c r="G442"/>
  <c r="H442"/>
  <c r="H445"/>
  <c r="H446"/>
  <c r="H447"/>
  <c r="H448"/>
  <c r="H449"/>
  <c r="H450"/>
  <c r="H451"/>
  <c r="H452"/>
  <c r="H453"/>
  <c r="E454"/>
  <c r="G454"/>
  <c r="H454"/>
  <c r="H457"/>
  <c r="H458"/>
  <c r="H459"/>
  <c r="H460"/>
  <c r="H461"/>
  <c r="H462"/>
  <c r="H463"/>
  <c r="H464"/>
  <c r="H465"/>
  <c r="H466"/>
  <c r="H467"/>
  <c r="H468"/>
  <c r="H469"/>
  <c r="H470"/>
  <c r="E471"/>
  <c r="G471"/>
  <c r="H471"/>
  <c r="H474"/>
  <c r="H475"/>
  <c r="H476"/>
  <c r="H477"/>
  <c r="H478"/>
  <c r="H479"/>
  <c r="H480"/>
  <c r="E481"/>
  <c r="G481"/>
  <c r="H481"/>
  <c r="H484"/>
  <c r="H485"/>
  <c r="H486"/>
  <c r="H487"/>
  <c r="H488"/>
  <c r="H489"/>
  <c r="H490"/>
  <c r="H491"/>
  <c r="H492"/>
  <c r="H493"/>
  <c r="H494"/>
  <c r="H495"/>
  <c r="H496"/>
  <c r="H497"/>
  <c r="H498"/>
  <c r="H499"/>
  <c r="E500"/>
  <c r="G500"/>
  <c r="H500"/>
  <c r="H503"/>
  <c r="H504"/>
  <c r="H505"/>
  <c r="H506"/>
  <c r="H507"/>
  <c r="H508"/>
  <c r="H509"/>
  <c r="H510"/>
  <c r="H511"/>
  <c r="H512"/>
  <c r="H513"/>
  <c r="H514"/>
  <c r="E515"/>
  <c r="G515"/>
  <c r="H515"/>
  <c r="H518"/>
  <c r="H519"/>
  <c r="H520"/>
  <c r="H521"/>
  <c r="H522"/>
  <c r="E523"/>
  <c r="G523"/>
  <c r="H523"/>
  <c r="H526"/>
  <c r="H527"/>
  <c r="H528"/>
  <c r="H529"/>
  <c r="H530"/>
  <c r="H531"/>
  <c r="H532"/>
  <c r="H533"/>
  <c r="H534"/>
  <c r="H535"/>
  <c r="E536"/>
  <c r="G536"/>
  <c r="H536"/>
  <c r="H539"/>
  <c r="H540"/>
  <c r="H541"/>
  <c r="H542"/>
  <c r="H543"/>
  <c r="H544"/>
  <c r="H545"/>
  <c r="H546"/>
  <c r="H547"/>
  <c r="H548"/>
  <c r="H549"/>
  <c r="H550"/>
  <c r="E551"/>
  <c r="G551"/>
  <c r="H551"/>
  <c r="E553"/>
  <c r="G553"/>
  <c r="H553"/>
  <c r="H2"/>
  <c r="H3"/>
  <c r="E10" i="1"/>
  <c r="G10"/>
  <c r="H10" s="1"/>
  <c r="H12"/>
  <c r="H13"/>
  <c r="H14"/>
  <c r="H15"/>
  <c r="H16"/>
  <c r="E17"/>
  <c r="G17"/>
  <c r="H17" s="1"/>
  <c r="H20"/>
  <c r="H21"/>
  <c r="H22"/>
  <c r="H23"/>
  <c r="H24"/>
  <c r="H25"/>
  <c r="H26"/>
  <c r="H27"/>
  <c r="E28"/>
  <c r="G28"/>
  <c r="H28" s="1"/>
  <c r="H31"/>
  <c r="H32"/>
  <c r="H33"/>
  <c r="H34"/>
  <c r="H35"/>
  <c r="E36"/>
  <c r="G36"/>
  <c r="H36"/>
  <c r="H39"/>
  <c r="H40"/>
  <c r="H41"/>
  <c r="H42"/>
  <c r="H43"/>
  <c r="H44"/>
  <c r="H45"/>
  <c r="H46"/>
  <c r="H47"/>
  <c r="H48"/>
  <c r="E49"/>
  <c r="G49"/>
  <c r="H49" s="1"/>
  <c r="H52"/>
  <c r="H53"/>
  <c r="H54"/>
  <c r="E55"/>
  <c r="G55"/>
  <c r="H58"/>
  <c r="H59"/>
  <c r="H60"/>
  <c r="H61"/>
  <c r="H62"/>
  <c r="H63"/>
  <c r="E64"/>
  <c r="G64"/>
  <c r="H64"/>
  <c r="H67"/>
  <c r="H68"/>
  <c r="H69"/>
  <c r="H70"/>
  <c r="H71"/>
  <c r="E72"/>
  <c r="G72"/>
  <c r="H72"/>
  <c r="H75"/>
  <c r="H76"/>
  <c r="H77"/>
  <c r="H78"/>
  <c r="H79"/>
  <c r="H80"/>
  <c r="H81"/>
  <c r="H82"/>
  <c r="E83"/>
  <c r="G83"/>
  <c r="H83" s="1"/>
  <c r="H86"/>
  <c r="H87"/>
  <c r="H88"/>
  <c r="H89"/>
  <c r="H90"/>
  <c r="H91"/>
  <c r="H92"/>
  <c r="E93"/>
  <c r="G93"/>
  <c r="H96"/>
  <c r="H97"/>
  <c r="H98"/>
  <c r="H99"/>
  <c r="H100"/>
  <c r="H101"/>
  <c r="E102"/>
  <c r="G102"/>
  <c r="H102"/>
  <c r="H105"/>
  <c r="H106"/>
  <c r="H107"/>
  <c r="H108"/>
  <c r="H109"/>
  <c r="H110"/>
  <c r="H111"/>
  <c r="E112"/>
  <c r="G112"/>
  <c r="H112"/>
  <c r="H115"/>
  <c r="H116"/>
  <c r="H117"/>
  <c r="H118"/>
  <c r="H119"/>
  <c r="H120"/>
  <c r="H121"/>
  <c r="E122"/>
  <c r="G122"/>
  <c r="H122"/>
  <c r="H125"/>
  <c r="H126"/>
  <c r="H127"/>
  <c r="H128"/>
  <c r="H129"/>
  <c r="H130"/>
  <c r="H131"/>
  <c r="H132"/>
  <c r="H133"/>
  <c r="H134"/>
  <c r="H135"/>
  <c r="H136"/>
  <c r="E137"/>
  <c r="G137"/>
  <c r="H137" s="1"/>
  <c r="H140"/>
  <c r="H141"/>
  <c r="H142"/>
  <c r="H143"/>
  <c r="H144"/>
  <c r="H145"/>
  <c r="H146"/>
  <c r="H147"/>
  <c r="H148"/>
  <c r="E149"/>
  <c r="G149"/>
  <c r="H149" s="1"/>
  <c r="H152"/>
  <c r="H153"/>
  <c r="H154"/>
  <c r="H155"/>
  <c r="H156"/>
  <c r="H157"/>
  <c r="H158"/>
  <c r="H159"/>
  <c r="H160"/>
  <c r="E161"/>
  <c r="G161"/>
  <c r="H164"/>
  <c r="H165"/>
  <c r="H166"/>
  <c r="H167"/>
  <c r="H168"/>
  <c r="H169"/>
  <c r="H170"/>
  <c r="E171"/>
  <c r="G171"/>
  <c r="H173"/>
  <c r="H174"/>
  <c r="H175"/>
  <c r="H176"/>
  <c r="H177"/>
  <c r="H178"/>
  <c r="E179"/>
  <c r="G179"/>
  <c r="H182"/>
  <c r="H183"/>
  <c r="H184"/>
  <c r="H185"/>
  <c r="H186"/>
  <c r="H187"/>
  <c r="E188"/>
  <c r="G188"/>
  <c r="E190"/>
  <c r="H5"/>
  <c r="H6"/>
  <c r="H7"/>
  <c r="H8"/>
  <c r="H9"/>
  <c r="H3"/>
  <c r="H4"/>
  <c r="H2"/>
  <c r="H45" i="6"/>
  <c r="E46"/>
  <c r="G46"/>
  <c r="H46"/>
  <c r="E6"/>
  <c r="E15"/>
  <c r="E21"/>
  <c r="E31"/>
  <c r="E48"/>
  <c r="G6"/>
  <c r="G15"/>
  <c r="G21"/>
  <c r="G31"/>
  <c r="G48"/>
  <c r="H48"/>
  <c r="H3"/>
  <c r="H4"/>
  <c r="H5"/>
  <c r="H6"/>
  <c r="H8"/>
  <c r="H9"/>
  <c r="H10"/>
  <c r="H11"/>
  <c r="H12"/>
  <c r="H13"/>
  <c r="H14"/>
  <c r="H15"/>
  <c r="H17"/>
  <c r="H18"/>
  <c r="H19"/>
  <c r="H20"/>
  <c r="H21"/>
  <c r="H23"/>
  <c r="H24"/>
  <c r="H25"/>
  <c r="H26"/>
  <c r="H27"/>
  <c r="H28"/>
  <c r="H29"/>
  <c r="H30"/>
  <c r="H31"/>
  <c r="H33"/>
  <c r="H34"/>
  <c r="H35"/>
  <c r="H36"/>
  <c r="H37"/>
  <c r="H38"/>
  <c r="H39"/>
  <c r="H40"/>
  <c r="H41"/>
  <c r="H42"/>
  <c r="H43"/>
  <c r="H44"/>
  <c r="H2"/>
  <c r="J551" i="2"/>
  <c r="J536"/>
  <c r="J523"/>
  <c r="J515"/>
  <c r="J500"/>
  <c r="J481"/>
  <c r="J471"/>
  <c r="J454"/>
  <c r="J442"/>
  <c r="J436"/>
  <c r="J428"/>
  <c r="J412"/>
  <c r="J404"/>
  <c r="J386"/>
  <c r="J380"/>
  <c r="J372"/>
  <c r="J360"/>
  <c r="J350"/>
  <c r="J336"/>
  <c r="J321"/>
  <c r="J307"/>
  <c r="J295"/>
  <c r="J287"/>
  <c r="J281"/>
  <c r="J268"/>
  <c r="J261"/>
  <c r="J252"/>
  <c r="J239"/>
  <c r="J229"/>
  <c r="J219"/>
  <c r="J211"/>
  <c r="J199"/>
  <c r="J186"/>
  <c r="J180"/>
  <c r="J174"/>
  <c r="J166"/>
  <c r="J160"/>
  <c r="J150"/>
  <c r="J139"/>
  <c r="J128"/>
  <c r="J118"/>
  <c r="J107"/>
  <c r="J98"/>
  <c r="J92"/>
  <c r="J85"/>
  <c r="J71"/>
  <c r="J61"/>
  <c r="J51"/>
  <c r="J43"/>
  <c r="J32"/>
  <c r="J23"/>
  <c r="J10"/>
  <c r="J553"/>
  <c r="F428"/>
  <c r="F295"/>
  <c r="F139"/>
  <c r="F551"/>
  <c r="F536"/>
  <c r="F523"/>
  <c r="F515"/>
  <c r="F500"/>
  <c r="F481"/>
  <c r="F471"/>
  <c r="F454"/>
  <c r="F442"/>
  <c r="F436"/>
  <c r="F412"/>
  <c r="F404"/>
  <c r="F386"/>
  <c r="F380"/>
  <c r="F372"/>
  <c r="F360"/>
  <c r="F350"/>
  <c r="F336"/>
  <c r="F321"/>
  <c r="F307"/>
  <c r="F287"/>
  <c r="F281"/>
  <c r="F268"/>
  <c r="F261"/>
  <c r="F252"/>
  <c r="F239"/>
  <c r="F229"/>
  <c r="F219"/>
  <c r="F211"/>
  <c r="F199"/>
  <c r="F186"/>
  <c r="F180"/>
  <c r="F174"/>
  <c r="F166"/>
  <c r="F160"/>
  <c r="F150"/>
  <c r="F128"/>
  <c r="F118"/>
  <c r="F107"/>
  <c r="F98"/>
  <c r="F92"/>
  <c r="F85"/>
  <c r="F71"/>
  <c r="F61"/>
  <c r="F51"/>
  <c r="F43"/>
  <c r="F32"/>
  <c r="F23"/>
  <c r="F10"/>
  <c r="F553"/>
  <c r="J188" i="1"/>
  <c r="J179"/>
  <c r="J171"/>
  <c r="J161"/>
  <c r="J149"/>
  <c r="J137"/>
  <c r="J122"/>
  <c r="J112"/>
  <c r="J102"/>
  <c r="J93"/>
  <c r="J83"/>
  <c r="J72"/>
  <c r="J64"/>
  <c r="J55"/>
  <c r="J49"/>
  <c r="J36"/>
  <c r="J28"/>
  <c r="J17"/>
  <c r="J10"/>
  <c r="J190"/>
  <c r="F188"/>
  <c r="F179"/>
  <c r="F171"/>
  <c r="F161"/>
  <c r="F149"/>
  <c r="F137"/>
  <c r="F122"/>
  <c r="F112"/>
  <c r="F102"/>
  <c r="F93"/>
  <c r="F83"/>
  <c r="F72"/>
  <c r="F64"/>
  <c r="F55"/>
  <c r="F49"/>
  <c r="F36"/>
  <c r="F28"/>
  <c r="F17"/>
  <c r="F10"/>
  <c r="F190"/>
  <c r="F6" i="6"/>
  <c r="F15"/>
  <c r="F21"/>
  <c r="F31"/>
  <c r="F46"/>
  <c r="F48"/>
  <c r="J46"/>
  <c r="J31"/>
  <c r="J21"/>
  <c r="J15"/>
  <c r="J6"/>
  <c r="J48"/>
  <c r="H27" i="11" l="1"/>
  <c r="H8"/>
  <c r="G347"/>
  <c r="E347"/>
  <c r="H19"/>
  <c r="F347"/>
  <c r="J347"/>
  <c r="H347"/>
  <c r="J347" i="5"/>
  <c r="F347"/>
  <c r="G347"/>
  <c r="E347"/>
  <c r="H347" s="1"/>
  <c r="H161" i="1"/>
  <c r="H179"/>
  <c r="H171"/>
  <c r="H93"/>
  <c r="H55"/>
  <c r="H188"/>
  <c r="G190"/>
  <c r="H190" s="1"/>
</calcChain>
</file>

<file path=xl/sharedStrings.xml><?xml version="1.0" encoding="utf-8"?>
<sst xmlns="http://schemas.openxmlformats.org/spreadsheetml/2006/main" count="6642" uniqueCount="2368">
  <si>
    <t>Media Exec</t>
  </si>
  <si>
    <t>Contingency</t>
  </si>
  <si>
    <t>Contingency awards for unforeseen circumstances within the media group</t>
  </si>
  <si>
    <t>CSB</t>
  </si>
  <si>
    <t>Media Felix</t>
  </si>
  <si>
    <t>Consumables</t>
  </si>
  <si>
    <t>Printing Felix</t>
  </si>
  <si>
    <t>Printing I,Science</t>
  </si>
  <si>
    <t>Telephones</t>
  </si>
  <si>
    <t>Media IC Radio</t>
  </si>
  <si>
    <t>Affiliation Fees</t>
  </si>
  <si>
    <t>This is money required to pay IC Radios License fees. As usual we need to pay fees to both the PRS alliance, in the form of its Limited Online Exploitation License LOEL, which covers the rights of the musical works themselves and to the PPL, who cover the rights of the actual performances. Basically no licenses means no playing music, which would make for rather a dull year of broadcasting. The reason that this is a lot less than previous years is that we have stopped broadcasting over AM in Wye. We now don''t have to pay for those licenses obviously.</t>
  </si>
  <si>
    <t>Affiliation to the Student Radio Association SRA. This is not 100 essential, but obviously being affiliated with a national body has its benefits. Basically it allows access to a lot of knowledge and collaboration with other stations, entry to the annual conference, which is very very useful, and not to mention enjoyable. Also enables entry to the annual student radio awards.</t>
  </si>
  <si>
    <t>Things for around the station including batteries, cable ties, duck tape, the things that although small hold a student radio station together. Also includes things needed for FresherÃ¢Â€Â™s Fair. For example things to make the stand more interesting like giveaways etc.  Bare minimum amount required for the year.</t>
  </si>
  <si>
    <t>Equipment &amp; Repair</t>
  </si>
  <si>
    <t>Over the last few years our committee members have been working very hard to restore the station to a fully functional state after a couple of years of somewhat technical neglect. Although a strong base has been established and there has been significant investment in replacing some our most important equipment, further investment is needed to bring the station up-to-date technology wise. Investment in stronger, more durable headphones is required as students have a habit of breaking them - cost approx. Â£150 â€\" but will save buying more in future. Maintenance of our servers/hard drives/general computer tech can be costly and has cost us around Â£400 this year.  The investment in our recording studio has been amazing, adding a whole new dimension to IC RADIO. Further investment is needed towards buying a few new microphones/stands and repairing/replacing equipment that has broken (specifically a TurboSound speaker (approx. Â£600)) â€\" total requested budget Â£800. The mixer in our broadcast studio is on its last legs (randomly gives the user a """"friendly"""" shock and generally doesn''t work as intended).  This is an expensive, but much needed investment and something that will last for years (we have had the current mixer for well over seven years, probably longer) â€\" replacement cost, Â£410. Despite the incredible effort and technical skill of IC radio members for the last few years, the same equipment can only be kept alive and useful for so long, significant investment will be needed in the form of year to year grant, and also applications to various funds to restore the station to where it should be technologically.</t>
  </si>
  <si>
    <t>Publicity</t>
  </si>
  <si>
    <t>Amount requested to further publicise IC Radio. One of the most important factors in increasing the quality of the radio station is increasing awareness around campus. This is especially important after the hard work everyone has put in this year to improve the station etc, we feel that next academic year there will be a strong base to publicise. The money requested will cover advertising campaigns in all terms in Felix, posters for various events and flyers.</t>
  </si>
  <si>
    <t>Money for IC Radios telephones. Used for day to day running of the station and for on air use in features, interviews etc. Also very important when arranging live sessions with bands. Kept the same as last year, any increases with inflation could be covered with self funding.</t>
  </si>
  <si>
    <t>Media Magazine</t>
  </si>
  <si>
    <t>Printing of 3x3,000 copies at £1,850.00 each (Oct '11, Jan '12 and Apr '12), see excel sheet for more detail</t>
  </si>
  <si>
    <t>Events (3 panel debates at £342.50, 2 launch events at £158.00), see excel sheet for more detail</t>
  </si>
  <si>
    <t>A2 Posters (£81), A3 Posters (£43), Postage (£30), see excel sheet for more detail</t>
  </si>
  <si>
    <t>Media Photographic</t>
  </si>
  <si>
    <t>Conferences</t>
  </si>
  <si>
    <t>We have subsidised two trips so far, one to National Portrait Gallery, the other to the Battersea Fireworks where we have been successful in attracting new members and keeping our existing members. This however has come at a great cost as these two has totalled up to 183.00. With strong response from members this year, we propose that 300.00 would be a suitable amount, as we plan to have at least 3 subsidised trips next year on average 100.00 each. 30% for conferences is 90.00.</t>
  </si>
  <si>
    <t>Darkroom Consumables - Chemicals need to be replenished regularly in order to provide our darkroom members with a fully functioning facility to process their films. After consulting our darkroom manager and our transaction records 150.00 have been spent on paper, 200.00 on chemicals, 120.00 on equipments for the past four months, summing to 470.00. We are estimating only a double of the figure to 940.00 for the whole year as fewer members would come in during the summer. The amount we have spent and hence are requesting, is more than that for previous years due to three main factors. 1. Number of darkroom members has increased 75% from 40 to 70 this year so the consumables are used up at a much quicker rate. 2. With the introduction of tutorial weeks this year, the darkroom has hosted more than 20 workshops so far, some featuring alternative processes where special chemicals had to be purchased. Members were also encouraged and guided to try the new techniques learnt in these workshops. 3. The successes of our strategies to boost membership this year has also resulted in renewing members becoming more active as seen in our weekly meetings and photowalks. In accordance with new guidelines set by the Media Group, the amount that can be proposed for the Grant is 60% hence 564.00.</t>
  </si>
  <si>
    <t>Films - We have been providing film to our members at discounted rates for the previous two years which has been a great success, encouraging members to try film photography. Membership numbers have increased 126% from 70 last year to 158 to date while the number of darkroom members have increased from 40 to 70. We predict even more members will try film since many expressed an interest in getting film cameras. Based on the number of PhotoSoc members and darkroom members we have this year, we aim to get 240 rolls which totals to 555.00, so 80 members will get 3 discounted rolls. 150 rolls of HP5 at 2.50 each, total 375.00. 90 rolls of HP5 120 at 2.00 each, total 180.00. 60% of 555.00 is 333.00.</t>
  </si>
  <si>
    <t>With reference to our inventory, Berkley-Omega Colour (300.00) and Dell Inspiron 1720 (500.00) need to be replaced soon. This must be done to ensure the efficient running of the darkroom. We are also proposing to replace our three professional photo studio backdrops which are 20 years old at 50.00 each and four of the cameras'' battery packs at 40.00 each, total 310.00. In accordance with new guidelines of 70% for equipment (1110.00) hence 777.00.</t>
  </si>
  <si>
    <t>We currently have two DSLR kits which are worth more than 8000.00. We lend out to our members upon them agreeing to certain Union policies in hopes of minimising the risk of damage. However due to the original value of the kit we propose that 350.00 will be needed for regular maintainance and other miscellaneous items to ensure that their functions are fully utilised. 70% for equipment is 245.00.</t>
  </si>
  <si>
    <t>We would like to purchase a Nikon 50mm f/1.4D AF Nikkor lens and a Canon EF 50mm f/1.4 USM at 300.00 each. These are versatile lenses which is the next step up for photographers with a DSLR kit. We have been approached by members consulting about getting these lenses and with the purchase they will benefit from trying the lenses first to make a more informed choice. 70% for equipment is 420.00.</t>
  </si>
  <si>
    <t>Publicity - We have three main events each year: Freshers Fair, collaboration with LeoSoc at ArtFest and our own exhibition in the Blyth. Referring to our transactions from 2010, printing posters, flyers and photos for Freshers Fair totalled to 80.00 while the exhibition cost up to 65.00 for the postcards which were used as adverts. We are proposing 180.00 for publicity for the whole year which will include publicity for our exhibitions, organised trips and workshops. 20% for publicity is 36.00</t>
  </si>
  <si>
    <t>Media STOIC</t>
  </si>
  <si>
    <t>NASTA Affiliation</t>
  </si>
  <si>
    <t>Competitions</t>
  </si>
  <si>
    <t>Film Competitions eg NASTA, Guardian</t>
  </si>
  <si>
    <t>Mini DV Tapes</t>
  </si>
  <si>
    <t>Copyright Materials</t>
  </si>
  <si>
    <t>Computer Software</t>
  </si>
  <si>
    <t>HDMI Upgrade in JCR</t>
  </si>
  <si>
    <t>Camera (£2000) and Microphone (£600)</t>
  </si>
  <si>
    <t>Camera (£4000)</t>
  </si>
  <si>
    <t>Sets and Lighting</t>
  </si>
  <si>
    <t>Props for Shows (Varying Costs)</t>
  </si>
  <si>
    <t>Advertising - Posters, banners etc.</t>
  </si>
  <si>
    <t>Telephones used in STOIC</t>
  </si>
  <si>
    <t>Travel Expenditure</t>
  </si>
  <si>
    <t>Travel Reimbursements</t>
  </si>
  <si>
    <t>Name</t>
  </si>
  <si>
    <t>Category</t>
  </si>
  <si>
    <t>Rank</t>
  </si>
  <si>
    <t>Description</t>
  </si>
  <si>
    <t>Cost</t>
  </si>
  <si>
    <t>Subsidy</t>
  </si>
  <si>
    <t>1st Allocation</t>
  </si>
  <si>
    <t>Comments</t>
  </si>
  <si>
    <t>CSB Allocation</t>
  </si>
  <si>
    <t>A&amp;E A Cappella</t>
  </si>
  <si>
    <t>Competition Entry fees. The inter-uni Voice Festival competition is held each year around Feb/March. It currently costs £150 per group to enter. We hope that both current groups would enter this next year - and to fund this entry fee from own revenue.</t>
  </si>
  <si>
    <t>NULL</t>
  </si>
  <si>
    <t>Non-membership fee club.</t>
  </si>
  <si>
    <t>A Cappella music used in the society should not have any license issues as they are mostly self arrangements. Printing of sheet music can be done in the SAC or members expected pay themselves. Estimated £50 for printing/photocopying costs</t>
  </si>
  <si>
    <t>Club apparel. Individual groups will have their own ''stash'' and the society may buy some. Expected that we would make T shirts and hoodies to sell at cost price to members. Hoodies cost around £18 and T-shirts around £6. Estimated two groups currently in society with 15 members each. So probably 30 of these will be purchased during the year</t>
  </si>
  <si>
    <t>Making audio CDs. Individual groups may decide to record tracks of their music on to a CD to sell to family, friends and public. Cost of studio/music technology time not included here, but assuming there is a raw ISO, companies will make audio CDs for a cost of around £1.50 per CD. Each group may choose to make 150-200 CDs to sell. This would be revenue generating for the groups so individual groups would pay for this</t>
  </si>
  <si>
    <t>Instructors</t>
  </si>
  <si>
    <t>We may invite external a cappella singers to hold workshops at Imperial, or go to externally organised workshops. Members are expected to contribute own cost towards these, although individual groups may choose to subsidise its own members if they wish. Workshops would tend to cost around £150 for a 2 hour session. We may run one or two of these a year</t>
  </si>
  <si>
    <t>Publicity. We will aim to hold one major concert within the College per term. We would print 50 colour A3 posters each time. 3*50*24p.</t>
  </si>
  <si>
    <t>Ticket printing for concerts. We will print tickets for each concert around £50 each time</t>
  </si>
  <si>
    <t>Publicity - each group is likely to order general business cards to hand out to audience when they perform, in order to attract private/corporate performance opportunities. Each group may print 500 business cards per year at around £25. There are currently two groups within the society.</t>
  </si>
  <si>
    <t>A&amp;E Chamber Music</t>
  </si>
  <si>
    <t>Catering for 2 Concerts during the year ~£50 each, mostly covered by ticket sales. Food and drink for meetings twice a term, likely to total about £20 each meeting.</t>
  </si>
  <si>
    <t>We do not subsidise food and drink.</t>
  </si>
  <si>
    <t>Scores and resources for concerts/musical activities. Limited resources from library and would like to provide more repertoire for ensembles to play. Some members cannot afford their own scores. Large volumes, which can be used for many years, can easily cost up to £40. Would expect to need to buy about 6 over the course of the year.</t>
  </si>
  <si>
    <t>Public domain scores exist. Also, there is no mention of hire libraries. This is substantially more than last year. £100 is, we believe, a fair expenditure. -- We have further reduced all AEB copyright materials by 33%.</t>
  </si>
  <si>
    <t>Cultural Activities</t>
  </si>
  <si>
    <t>Cost of subsidising tickets to concerts around London so members can see chamber music being played professionally and places for master-class are limited, usually 4-6 people for each session. Tickets cost about £15 per member, club to subsidise £5 each. Expect about 15 people to come to each event. Aim for 2 such events in Autumn and Spring terms.</t>
  </si>
  <si>
    <t>This is not a core activity. There are free concerts in the Blyth Centre and the Royal College of Music.</t>
  </si>
  <si>
    <t>3 Master-Classes, in Autumn and Spring terms, from a top professor for about 3 hours each, 4-6 students, with 1/2 hour per person. Instructor specialises in one instrument, we aim to have 2 for pianists whom make up a large proportion of our membership and one for string players. We are expecting higher demand next year due to the increase in the number of members.</t>
  </si>
  <si>
    <t>Each half hour lesson works out at £25, which is for one student. Membership cost is only £5. Large burden on the club, but a fair cost. We feel that the union should only subsidise to the proportion of members that will benefit. Using target membership, this is 72%. Therefore funding will be allocated to 36% of costs.</t>
  </si>
  <si>
    <t>Publicity for concerts and Freshers'' Fair events. Including posters, ticket printing. We aim to increase the attendence of concerts, and number of members joining at the start of the year.</t>
  </si>
  <si>
    <t>We do not subsidise publicity.</t>
  </si>
  <si>
    <t>A&amp;E Choir</t>
  </si>
  <si>
    <t>Postage/Delivery: Choir Music: The transport of music scores, approximately Â£20 per delivery, approx 5x pieces of choir music over the year = Â£100. Orchestral Scores: Approximately 3x deliveries of used Orchestral Scores to hire company, about Â£10 per delivery = Â£30. Total: 100+30=Â£130.</t>
  </si>
  <si>
    <t>If the postage costs were not listed separately, then the cost of copyright materials would be increased.</t>
  </si>
  <si>
    <t>Refreshments: Tea and biscuits for choir members during rehearsal, £15 per rehearsal, 25 rehearsals per year = £375. Hospitality: Gifts for soloists and conductor, £100 per term = £300. Total cost: £675.</t>
  </si>
  <si>
    <t>Music: Sheet music, hired or purchased, for Choir and Chamber Choir, and accompanying organ/orchestras as follows. Main choir: Autumn Term: Large work, 130 copies, (assume £3 per copy on average to hire) = £390. Spring Term: Large work = £390 as before. Summer Term: Small work = £195. Orchestral music hire for large works in Autumn and Spring Terms = 2 x £150 (approximately) = £300. Chamber choir: mostly music from anthologies, purchase half set every year to build up library for future use, 30/2 = 15 copies, (assume £20 pc to purchase) = £300, less £200 grant from college (Blyth Centre) = £100. One substantial piece in Autumn or Spring Term each year, 30 copies, (assume £2.00 per copy) = £60. This gives an overall total of 390+390+195+300+100+60x3=£1255.</t>
  </si>
  <si>
    <t>This is reasonable justification of expenditure. Although we will not fund music for the orchestra making it £955. -- As this amount is over £500 we have proportionally reduced the subsidy.</t>
  </si>
  <si>
    <t>Ground Hire</t>
  </si>
  <si>
    <t>Concerts: Hire of churches for 1x concert in two terms of the year, 2x £250 = £500. Chamber Choir: Hire of church for 2x concert, 2x £150 = £300. Total cost: 500+300=£800.</t>
  </si>
  <si>
    <t>£800 is the total cost listed. There is the option of using the Great Hall, so we should half this to £400. Of which Main Choir is £250, Chamber Choir £150. However, Chamber Choir (projected members 30 out of 110: 27%) only deserve a maximum of 27% the costs we list: 27%x£400 = £108. New total £250+£108 = £358. Of which we subsidise 75% = £269. -- We have further reduced all AEB ground hire subsidy by 33%.</t>
  </si>
  <si>
    <t>Accompaniment: Professional rehearsal pianist, Â£40 per hour, so Â£80 per rehearsal. 9x weekly rehearsals plus 1x Sunday (3 hour) rehearsal = Â£840 per term, = Â£2520 per annum.</t>
  </si>
  <si>
    <t>£40 per hour is reasonable for a necessary instructor. -- As this amount is over £1000 we have proportionally reduced the subsidy.</t>
  </si>
  <si>
    <t>Orchestra for Concerts: Usually a professional orchestra is hired as College orchestras not feasible, though college players often used to supplement professionals.  Based on previous costs, orchestra costs Â£2500 per term, though college (Blyth Centre) give grant of Â£1500 per term to assist with this. Cost to choir per annum therefore = 3 x Â£1000 = Â£3000.</t>
  </si>
  <si>
    <t>Payment to orchestra players is £2500 a concert. We will work using an paid orchestra for two concerts - use ICSO, organist, or other alternative for third concert. £7500 is a three concert total, and thus £5000 is the two concert total. It is only fair therefore to consider Blyth grant for two terms, as there is no guarantee of them allocating full grant. Blyth funding for two terms takes off £3000, leaving £2000. However, non-professionals and students should make up a proportion of the orchestra in any case. We have subtracted 40% for this reason, making £1200, of which we half subsidise.</t>
  </si>
  <si>
    <t>Soloists: Cost varies depending on repertoire; many works require professional singers commanding fees. The choir talent pool will be used as much as possible, but many roles require professional singers. It is of upmost important the the concerts are as good as possibly achievable. A great concert increases revenue generated through ticket income, and members are expecting a great concert at the end of term; this is why they join the choir. We provide the chamber choir for those who want to sing in a more soloistic context. Absolute minimum spend on soloists by looking at past years is c. Ã‚Â£800 per annum, will budget for this figure.</t>
  </si>
  <si>
    <t>Although the reasons for having soloists at concerts have been made clear, there is no justification of spending £800 p.a., or why the club requires help from the union to meet these costs. Presumably as a great concert increases revenue generated through ticket income the costs should be covered from this heresaid ticket income.</t>
  </si>
  <si>
    <t>Advertising: Posters and leaflets to advertise upcoming concerts. Roughly £100 per term printing costs = £300 per year. Flyers: For fresher''s fair, to interest potential members of the choir, providing information of rehearsal dates, how to join etc, printed flyers costing roughly £60. Total: 300+60=£360.</t>
  </si>
  <si>
    <t>A&amp;E Classical Guitar</t>
  </si>
  <si>
    <t>Social Lunch/Dinner (Food/Drink). Social events such as jam sessions with pizza are used to encourage socialising between members and them to play together. It is also used as an incentive for new-comers to come and meet the whole society.</t>
  </si>
  <si>
    <t>Copyrighted sheet music. Sheet music is needed because otherwise, members would have to play pmusic pieces by ear or by looking for notes on the internet that generally tend to be incorrect. Each book costs about 10 pounds and we try to vary the style of our pieces so we buy approximately 3 books per concert. We play in at least 1 concert per term and hence 3 concerts a year.</t>
  </si>
  <si>
    <t>We think that these are fair and vital costs for the club. -- We have further reduced all AEB copyright materials by 33%.</t>
  </si>
  <si>
    <t>Attending external concerts. Though this activity has been listed as of average importance because it does not actively improve a guitarist's ability to play it is essential in providing the inspiration and encouragement not only to play but to try out different genres of music such as jazz, flamenco,etc. As a rough estimate, each concert ticket costs about 10 pounds, and generally 10 people turn up. To encourage our members to come to the concerts, we subsidise 1/3 of the tickets. We attend 3 concerts per year.</t>
  </si>
  <si>
    <t>Group masterclasses (2 per year). This is probably the most essential activity of the club because it provides our members with professional feedback on their guitar technique and vital advice for performing in front of an audience. We want to encourage our members as strongly as possible to adopt a better style of playing and therefore we do not charge members for these masterclasses. Each masterclass last 3 hours and costs 200 pounds. We try to have 2 masterclasses per year provided by an instructor from the Royal College of Music. If the master class cannot be subsidised completely by the grant, we try to pay for the rest using our SGI.</t>
  </si>
  <si>
    <t>This is a reasonable expenditure, as it benefits all members and is core to the societies aims and objectives. -- However, membership targets have not been reached therefore reduced by 20%.</t>
  </si>
  <si>
    <t>Publicity. Advertise concerts and social events to encourage students to aprreciate the guitar as an instrument.</t>
  </si>
  <si>
    <t>A&amp;E Dramatic Society</t>
  </si>
  <si>
    <t>Show Consumables (Set/ Props/ Costume/ Lighting/ Make-up/ Speical FX)     Department (Budget - Distribution%)  Set (£540 - 60%)  Props (£140 - 50%)  Costume (£175 - 25%)  Lighting (£44 - 80%)  Make-up (£45 - 100%)  Special FX (n/a)   Money spent in this category includes but is not limited to: ''expendable tools'' (drill bits/paint brushes etc), consumables (Wood/nails/fabric/rope etc), cheap flimsy bought items (a particular fake flower), sewing materials for costumes, coloured gel for lights, foundation for make-up and Special FX.   We deserve money for this category to bring us closer to what other societies recieve, and because it is essential to the show. It is not spent on frivolous items, but things that are too unique/specialist to be bought properly for a greater sum of money, are too bulky, or more likely a combination of the two.  NB. the special FX buget is typically £50-100 for pyro, but is not always required. The budget would be adjusted to absorb this on a show by show basis.</t>
  </si>
  <si>
    <t>Entirely reasonable expenditure. This will benefit all members. We cannot subsidise futher, as no more subsidy has been requested.</t>
  </si>
  <si>
    <t>Tech Consumables  Bulbs, tape, gaffa, haze fluid etc. Re-claimed through hire charges.</t>
  </si>
  <si>
    <t>No subsidy requested, so no subsidy can be allocated.</t>
  </si>
  <si>
    <t>Show Rights    Performance rights are paid to the author to allow us to perform their play; absolutely necessary. All performers and crew benefit from this, as otherwise there would be no show. Cost can vary between plays, depending on popularity and these are not exclusive rights (i.e. the theatre next door could still put on a show). Summer term Outdoor production has usually been rights free (i.e. Shakespeare), but this is rule, and suitable rights free shows can be difficult.  3 main shows a year + Summer show (3 + 4 + 4 + 2) = 13 shows @ ~£70-80 each night.</t>
  </si>
  <si>
    <t>This is vital to club's activities, and is an entirely reasonable amount. -- We have further reduced all AEB copyright materials by 33%.</t>
  </si>
  <si>
    <t>Show Equipment purchase (Set/ Props/ Costume/ Lighting/ Sound)        Set (£360 - 40%)    Props (£140 50%)    Costume (£525 - 75%)    Lighting (£11 - 20%)    Sound (£45 - 100%)    This category includes more permanent purchases/builds. A lot of our scenery, props &amp; costumes are re-used in many shows. This pushes up the cost of production, as the items have to be more hard-wearing, but is better in the long run. We keep items based on their merits of: usefulness, cost of replacement, difficulty in sourcing, and their ease for storage.  We deserve grant for this category as it increases quality of our assets, meaning they last longer and fufil their purpose better; sometimes there is only so much time and effort that can be put into a piece of set/prop/costume before a significant ammount of money can be spent. It is not for buying  items, because it's easier than making them. It also would bring us further into line with other dramatic arts societies who get grant for doing very similar activities.  It is an investment in the society now, and for the future.</t>
  </si>
  <si>
    <t>Fair assessment of equipment expenditure. We cannot subsidise further, as no more subsidy has been requested. -- We have further reduced all AEB equipment subsidy by 33%.</t>
  </si>
  <si>
    <t>Show Equipment &amp; repair (general/ long-term)    Many purchases are difficult to fund with the budget from one play. Examples are theatrical drapes/canvas (~£300), power tools (~£50-1200), other hardware (steelwire pulleys for counterweight ~£200) (Scenic Flats ~£100). These significantly increase what we are able to do, and last many years (5-10y), and also lower costs on a show by show basis in some cases.</t>
  </si>
  <si>
    <t>Use SGI or apply for a Harlington grant for equipment purchase.</t>
  </si>
  <si>
    <t>Tech Equipment, maintenance &amp; repairs  Each year we have to review, repair and replace a stock of lighting, sound, staging and rigging equipment with a value in teh regio of £300K. This can vary between small spares for lanterns, or £16K of new radio microphones, and is reclaimed through hire charges.  It is worth mentioning that our radio microhpones are becming illegal due to a change in OfCom regs. Because they promised not to clear the frequency range, some limited funding is avaulable, but Dramsoc will still incur a large cost.</t>
  </si>
  <si>
    <t>Insurance</t>
  </si>
  <si>
    <t>Show Contingency Budget  Contingency budget for each show (£75-100). To cover unforeseen circumstances immedaitely before or during the show run, such as accidental damage to props/set/costume, or a supplier not delivering as promised.</t>
  </si>
  <si>
    <t>Show Publicity  For spending on: Professionally printed material; Colour printing; Any other crazy ideas the publicity team has. I would estimate between 30-40% of audience come because of word of mouth alone (friends/family), so publicity is still very important. ~£100-150 per main show (~£30-50 for smaller).</t>
  </si>
  <si>
    <t>Tech - Store room telephones</t>
  </si>
  <si>
    <t>A&amp;E Exec</t>
  </si>
  <si>
    <t>Most contingency claims from the AEB Exec are for equipment that has gone missing. It has also been used to cover the losses of some events if the turnout has been unforseeably low, or for other unforseeable circumstances.</t>
  </si>
  <si>
    <t>This is necessary.</t>
  </si>
  <si>
    <t>The Artsfest concerts throughout the week are charged for room hire by College. However as the purpose of the ArtsFest is to promote Arts throughout the week, only the finale is ticketed. Furthermore we cannot rely on gaining a free slot as part of the IC.</t>
  </si>
  <si>
    <t>This is reasonable.</t>
  </si>
  <si>
    <t>The major aim of ArtsFest is to promote Arts freely throughout College. This is obviously fairly costly in terms of publicity. As all events held during ArtsFest are free, except for the Finale Concert, subsidy for publicity is required for advertising.</t>
  </si>
  <si>
    <t>A&amp;E Fashion</t>
  </si>
  <si>
    <t>Essential materials, the members need to be provided with the basic materials that are needed in order to begin the design process, such as pattern paper, calico and tracing paper. Materials are very expensive and so the materials that will be purchased as part of large group projects, mainly that fashion show would be subsidised.</t>
  </si>
  <si>
    <t>Costs for fashion show should be raised through ticket sales. Raise membership fee additionally to cover for shared materials that will be used individually. Will subsidise £40 towards group project materials.</t>
  </si>
  <si>
    <t>Stationery (for sketching), repairs, small pieces of equipment such as stitch unpickers and shears as and when required.</t>
  </si>
  <si>
    <t>Fair spend on consumables.</t>
  </si>
  <si>
    <t>Mannequins x 2, used in the production of garments; for example tailoring or draping. The society does not currently have any mannequins and this would be of great benefit when it comes to fitting garments.</t>
  </si>
  <si>
    <t>Sewing Machine- we do not have enough as it stands in relation to the number of members (3 sewing machines, average of 10 members attend each session). We would need another two machines minimum in order to deal with the need for use in the weekly sessions.</t>
  </si>
  <si>
    <t>Hire of venue x 1 for Clothes Swap/ Fashion Show event planned for late Spring Term. Planned charge of entry fee to cover cost of hire (£2 per person).</t>
  </si>
  <si>
    <t>Sewing tutor''s salary, once a week at £40 per weekly 2 hour session. We need a qualified tutor to explain how to design, use equipment and buy the correct fabrics, as none of the committee or members have this range of knowledge and experience. Considering the expertise the tutor can bring the members of the society that the committee can not offer, £20 an hour represents good value for money as we will be able to use this to hire a highly quialified tutor that will be able to allow the members to either learn an entirely new skill or to further improve on what they already know.</t>
  </si>
  <si>
    <t>We think that cost is actually approaching £1120, subsidy at £375 is reasonable. We cannot subsidise futher, as no more subsidy has been requested.</t>
  </si>
  <si>
    <t>A&amp;E Gospel Choir</t>
  </si>
  <si>
    <t>Refreshments for concerts: 2 concerts a year 2x £100=£200;</t>
  </si>
  <si>
    <t>Hire of churches for 2 concerts in a year: 2x£120=£240. We hire churches rather than using union buildings because overall the costs are lower.  Also more members of the choir can have their friends and family come to visit. It is a better way of collaborating with external choirs.</t>
  </si>
  <si>
    <t>Union buildings are not suitable for Gospel Choir, and College venues are indeed more expensive than external venues. This is a fair estimation of the costs and is vital for club aims/objectives.</t>
  </si>
  <si>
    <t>£50 per hour for 3 hours: £150. Instructors are needed for the build-up to our concerts and any competitions we enter.</t>
  </si>
  <si>
    <t>This is a fair activity - the rate per hour is expensive. Find a cheaper instructor. Assuming a fairer rate of £40p.h., we will subsidise to 50% of costs incurred.</t>
  </si>
  <si>
    <t>Advertising: Posters, flyers for freshers fair £20. To inform prospective members of the meeting times and deatails of the club; Tickets and posters for concerts: £20x 2 concerts a year</t>
  </si>
  <si>
    <t>Transport of equipment to and from concert venues: £30 x 2 concerts a year= £ 60; Reimbursement of transport for visiting performers at concerts: £40. (Estimate 10 people at £4 each) Most of the external performers at the concerts volunteer but ask that we pay for their transportation to our venue.</t>
  </si>
  <si>
    <t>Fair costs because burden of transport falls on members, and equipment is heavy. Cost is comparative to soloist/orchestra hire for the volunteer musicians.</t>
  </si>
  <si>
    <t>A&amp;E ICU Cinema</t>
  </si>
  <si>
    <t>Film Transport: cost per month is 125 GBP, the cinema is open for 8 months giving a cost of 1000 GBP</t>
  </si>
  <si>
    <t>Film handling equipment (Editing gloves, compressed air, special film tape JACRO). Subsidy is being asked for since the equipment is needed for every film but cannot be specifically depreciated per film. This means the cost cannot be taken from ticket sales. Instead the cost is taken out of members funds. Part subsidising this will allow members monies to be spent on equipment upgrades and repair. Without this equipment the cinema would not be able to operate.</t>
  </si>
  <si>
    <t>Fair request of subsidy for consumables, vital for club operation.</t>
  </si>
  <si>
    <t>Stationary (blu tac for posters and coloured paper for tickets)</t>
  </si>
  <si>
    <t>Sweets for retail</t>
  </si>
  <si>
    <t>Film Hire: 15 different films shown (excluding All-Nighters) on Tuesdays and Thursdays during term time. Ten films in the Autumn term, ten in the Spring term and five in the Summer term. Each film will be shown twice with the aim of 10 people attending at a non-member rate of 4GBP and 15 people attending at a member rate of 3 GBP. Average film price is 120 GPB ex VAT giving a total cost of 1800 GPB for the film hire. Subsidy is not being asked for in this category since any given subsidy would not benefit all of cinema&amp;#8217;s members. Every film is an event that is required to make a profit from ticket sales.</t>
  </si>
  <si>
    <t>All-Nighter films: 2 All-Nighters with each having 6 films. The aim will be to have 50 people paying 10 GBP for the whole night, 30 people paying 7 GBP for half the night, 20 paying 5 GBP for 2 films, and 10 people paying 3 GBP for 1 film. Average film price is 120 GPB ex VAT giving a total cost of 1440 GPB for the film hire.</t>
  </si>
  <si>
    <t>Equipment repair for the tower (the motors are failing and need replacing or rebuild the tower), projector (sometimes the the audio sounds underwater, the cinema is in the process of finding out which part needs replacing) and speakers (one of the tweaters has failed). Subsidy is being asked for since this equipment is critical for the showing of films. This cost will come from the member&amp;#8217;s fund. Without this equipment the cinema is not be able to operate. Next years members should not have to pay for equipment that needs replacing due to previous use.</t>
  </si>
  <si>
    <t>This is an essential request for necessary equipment purchase. There is no guarantee of receiving this money from other sources, and they have no SGI reserves. If equipment breaks, then without this money, the club could cease operating. Some equipment is subject to safety issues.</t>
  </si>
  <si>
    <t>All-Nighter Stewards: 2 stewards at a cost of 116 GBP for each All-Nighter. Stewards required by the union when running events past the bar opening hours for safety reasons. Since the cinema is required to have them and they are not an integral part of showing films, it is asking for subsidy. If the cinema doesn&amp;#8217;t receive subsidy it will be required to pass this cost on to its members.</t>
  </si>
  <si>
    <t>Not all members are able to attend the all-nighter: therefore we feel that we should reduce the subsidy given to 25% of costs.</t>
  </si>
  <si>
    <t>A&amp;E Jazz &amp; Rock</t>
  </si>
  <si>
    <t>Consumables: Much the same as last year, the general upkeep of the room is key to ensuring its success. Thus we require the following consumables: Drum heads. Usage rate is approximately 3 full sets (batters (top) and resonant (bottom) heads) over the course of the year. Each set costs £30 (Remo Powerstroke 3 batters) + £49 (Remo Fibreskyn tom batters) + £15 (Remo Ambassador Coated snare batter) + £39 (Remo Ambassador resonant) + £37 (Remo Ambassador tom resonants) + £15 (Remo Ambassador clear snare resonant) = £185. Total cost is therefore 3 * 185 = £555.</t>
  </si>
  <si>
    <t>This is a fair cost, vital to club activities. Subsidised at 50%.</t>
  </si>
  <si>
    <t>Ear plugs: As always we care about the safety of our members and so will endeavour to provide earplugs for free in the room. This is a marginal cost and will therefore be taken out of SGI.</t>
  </si>
  <si>
    <t>Bass cabinet: The current cabinets are getting old and need replacing. Additionally there are two and it would be beneficial to consolidate them into one cabinet of a better quality. The expected cost is roughly £500; it should be noted that a bass cabinet is paramount to the functioning of the practice room.</t>
  </si>
  <si>
    <t>The equipment is paramount to the activities of the club, and needs replacing. A fair expenditure. -- We have further reduced all AEB equipment subsidy by 33%.</t>
  </si>
  <si>
    <t>Drum microphones: The current set, apart from missing an overhead microphone, is unable to deliver a complete set of sounds due to there being more toms in our drum kit than there are tom microphones. We wish to purchase a complete set of a higher quality. Something like the AKG0642 would be adequate, and is priced at around £1,000.</t>
  </si>
  <si>
    <t>Microphone stands: Our current set of stands is inconsistent and partially broken. Additionally we are lacking in specialist stands such as those required for micing guitar amplifiers. We wish to remedy this by buying a new set of stands. Approximate cost would be £200 (6 stands at around £30 each).</t>
  </si>
  <si>
    <t>A new room mixer: The mixer in our rehearsal room is no longer suitable for many of our members' setups. The ability to control more inputs (such as MP3 players, external audio input and other instruments) is something it currently lacks, and will become a more serious deficiency when we decide to provide recording facilities in the room. We therefore propose the purchase of a more capable product -- perhaps a 16 track mixer or the like.</t>
  </si>
  <si>
    <t>Event costs: With the advent of us using Metric as a venue, we are required to hire the Union''s sound engineer in order to make use of the PA. Since the majority of our events are free (jam nights and gigs), we have to absorb this cost as a society. In the past our event costs have been zero, so this is something we must cope with without introducing new income streams. Approximate cost is £15/hour, 4 hours/event, around 15 events/year (5 per term on average) = £900.</t>
  </si>
  <si>
    <t>A&amp;E Jazz Big Band</t>
  </si>
  <si>
    <t>New charts allow us to continue expanding our repertoire and help us to keep changing the music played at our gigs. It is vital for the band to continue learning new pieces that challenge our abilities and help members develop as musicians rather than repeatedly playing charts we have had for many years. It is also crucial that audience members at our gigs (some of which are loyal followers of the band) hear new charts being played otherwise they will stop coming to gigs and the lack of an audience will have a detrimental effect on the band. Big Band charts cost approximately 50 GBP each, so the total cost of 250 GBP would allow us to purchase 5 new charts.</t>
  </si>
  <si>
    <t>Most music requires purchasing as it is modern. The club gets through several pieces of music a term, many of them new. This is entirely reasonable subsidy. -- We have further reduced all AEB copyright materials subsidy by 33%.</t>
  </si>
  <si>
    <t>The Big Band regularly requires new batteries for stand lights, allowing us to read music in dark gig conditions (£20). New cables are required to replace worn out/broken ones, as having unreliable cables seriously jeopardises gig performance quality (£50). The guitar amp is in need of repair which needs to be done as soon as possible before the problem gets worse and it stops working all together which would hugely compromise a gig and rehearsals (£100). The big band baritone saxophone requires a service and new reeds otherwise it will be unplayable (£130).</t>
  </si>
  <si>
    <t>These are fair replacement and maintenance costs, to keep up performance standard.</t>
  </si>
  <si>
    <t>This year we have again had a change of conductor. To supplement his instruction, we have hired top professionals who are heavily involved in the London jazz scene to take rehearsals and who bring invaluable knowledge and experience to their particular section of the band (i.e. saxophone section). Having professional musicians benefits the band collectively and individually because it often results in the introduction of new musical concepts and techniques to members that would not have been introduced otherwise. Having professionals demonstrate in front of the band has proven to be an extremely effective way of increasing the musical awareness of our members too. We expect to continue similarly next year. Our conductor's fee is £40 per rehearsal (note it was very hard finding a good MD for this amount of money). Professionals cost around £150 per rehearsal. Based on 4 professionally run rehearsals, we expect to pay around £1600 on instruction.      25weeks*£40 +4weeks*£150 (31 weeks in the year, assume our MD misses 2 rehearsals a term, 31-6=25).</t>
  </si>
  <si>
    <t>£40 per hour is very reasonable for a necessary instructor. We cannot subsidise futher, as no more subsidy has been requested.</t>
  </si>
  <si>
    <t>Advertisement for gigs in the form of posters and flyers. Typically £50 / annum</t>
  </si>
  <si>
    <t>We expect to play external gigs which are likely to include competitions, joint gigs at other universities, weddings and other private gigs. Travel costs per person are typically £20 return, with 20 people typically travelling (=£400). In addition a minibus must travel with essential gear, at a cost of around £60/gig, dependent upon distance.</t>
  </si>
  <si>
    <t>A&amp;E LeoSoc</t>
  </si>
  <si>
    <t>Materials- Throughout the sessions we aim to cover a wide variety of artistic styles, so sessions can vary in costs in terms of art materials; expensive sculpture, watercolour and clay session can be balanced with cheaper ink or drawing sessions. Materials play a crucial role in the basic functioning of the society, as without these sessions would not work. We cannot ask members to provide the wide range of materials we require to run sessions as it is impractical, both logistically and economically. If this were demanded of members we would expect a dramatic decrease in membership numbers. This year so far we have spent £400, we have had 13 sessions. That comes up to around £31 per session giving a total of £651 per year.</t>
  </si>
  <si>
    <t>Reasonable expenditure.</t>
  </si>
  <si>
    <t>Exhibition- Throughout the year we like to hold two exhibitions. One in collaboration with Photo-Soc and another individual exhibition that allows our members to expose their artwork. We want to allocate £100 per exhibition. This money will be used to cover members' expenses for group projects that are then used for exhibition.</t>
  </si>
  <si>
    <t>There is no detail of the expenses. Seek funding from the exhibition space, or charge for entry to the exhibition.</t>
  </si>
  <si>
    <t>Studio Restock - Once a year we like to restock our studio to a detailed inventory. This includes replacing materials that are no longer adequate due to natural wear and tear from extensive use. For example paint brushes, watercolour pallets etc. There has been a massive increase in membership over the past two years, to the extent where our relativley small studio requires constant updating and re-stocking. For the past two years we have spent £200 per year on the studio restock and based on this we predict a further £200 for the coming year. The studio is core to the constitution and society objectives .  (NB: We like to have around £600 in SGI at the beginning and end of every year in order to cover expenses whilst the grant is inaccessible).</t>
  </si>
  <si>
    <t>This is consumables in all but name. A necessary expenditure. Not enough info for full subsidy. Itemise in future. After a deduction, have funded to level of consumables.</t>
  </si>
  <si>
    <t>Studio remodelling - because of the explosive increase in members over the past two years, the demand for a fully functional studio has dramatically increased. We want to provide an artistic and friendly environment where members can create their work outside of regular sessions. The studio area is also paramount to the success of our weekend sessions. We are currently in need of increased storage space and a greater number of work surfaces.</t>
  </si>
  <si>
    <t>Essential, and should not be funded from Harlington grant. It is suitable for subsidy from the union. -- We have further reduced all AEB equipment subsidy by 33%.</t>
  </si>
  <si>
    <t>Art Sessions - We plan to hold a session every week on 1st and 2nd term. That usually comes up to 21 sessions. Part of the main attraction in these sessions is the fact that we provide professional tutors to help the students develop their skills. We normally hire a tutor per session and that comes up to £32.00 per session.</t>
  </si>
  <si>
    <t>£32 per session is reasonable for an instructor that benefits all members.</t>
  </si>
  <si>
    <t>Weekend Sessions - This year we have introduced a series of more specialist weekend sessions that permit permit our members to engage in activities that are not suitable (ie: too expensive/messy) for the regular sessions. These include subjects. These sessions are vital for the progression of the society, as they give our more mature/talented members a chance to grow in a more challenging environment that cannot be provided in regular sessions. These sessions also allow us to cater to members requests for tuition on specific subjects e.g. portraiture and landscaping. We will require money for additional tutors and materials for approximately 3 sessions a term. 1 session requires £32 for a tutor and an average of £20 (based on this year''s Monday sessions) for specialist materials, totalling to £52 per session and thus a total of £312 per year.</t>
  </si>
  <si>
    <t>A small proportion of members will benefit. Consider charging for the sessions.</t>
  </si>
  <si>
    <t>Instructors - Every term we hold 2 to 3 life drawing sessions, these require additional hiring of a model as well as tutor. A model usually costs £20 per session. The total costs for these sessions sums up to £120.</t>
  </si>
  <si>
    <t>Life models have not been shown to be essential. Seek alternatives, or use SGI.</t>
  </si>
  <si>
    <t>A&amp;E Music Technology</t>
  </si>
  <si>
    <t>Wear and tear of small equipment: this entry is for cables and other insignificant yet crucial equipment.</t>
  </si>
  <si>
    <t>Necessary expenditure that requires subsidy. Provide a more detailed breakdown in costs to receive a bigger percentage of your stated costs.</t>
  </si>
  <si>
    <t>Nibbles for sessions</t>
  </si>
  <si>
    <t>Equipment repair: this entry is for repair of important equipment in regular use by the society.</t>
  </si>
  <si>
    <t>There is no itemisation of necessary repair. Presumably there must be some idea of broken equipment that needs fixing - this should be listed in future.</t>
  </si>
  <si>
    <t>Equipment purchase: this entry is for the purchase of equipment for improvement of our production and DJ activities, and development of the Music Tech Live Band, the bulk of which should be financed by current and further Harlington grants, but would be nonetheless assisted by Union funding.</t>
  </si>
  <si>
    <t>Use SGI for remainder of equipment purchase.</t>
  </si>
  <si>
    <t>Steward hire: stewards must be hired for events held in the Union club, coming to Â£200 per club night. We plan to hold 2 nights there.</t>
  </si>
  <si>
    <t>A cost that is fairly subsidised, as it is necessary for the event.</t>
  </si>
  <si>
    <t>Guest speakers: We invite professionals in the industry to come to our sessions and provide hands-on education to our members on how to create music, DJ, and make themselves heard. Each speaker demands Â£100 per session, and we plan to invite 1 speaker per term.</t>
  </si>
  <si>
    <t>A fair activity. Central to the club's objectives. Is overpriced - negotiate on price, or find alternative speakers. £40 a session is more reasonable. Will subsidise this figure to 50%.</t>
  </si>
  <si>
    <t>Publicity (printing)</t>
  </si>
  <si>
    <t>A&amp;E Musical Theatre</t>
  </si>
  <si>
    <t>Consumables for Spring Show     Consumables for Spring Show (Total £700) inc. Set Design and Construction Materials (£500) and    Basic Supplies (e.g. batteries, tape, make up, etc) (£200)     During any show there is an unavoidable amount of materiel that must be used and then becomes waste. This includes the resources needed for set construction (screws, wood, bracketing, etc) and those items which have a limited or one time use (batteries, make-up, cleaning products etc). The cost for these is inescapable.</t>
  </si>
  <si>
    <t>This is fair expenditure, especially as funding is not requested for the other shows.</t>
  </si>
  <si>
    <t>Music Delivery  Music delivery (£42) - This is typical of the amount charged by the rights companies for the delivery of rehearsal and orchestration material.</t>
  </si>
  <si>
    <t>Consumables for Cabaret Show  Basic Supplies (e.g. batteries, tape, make-up, etc) (£50)</t>
  </si>
  <si>
    <t>Performance Rights and Copyrighted Materials for Spring Show   Rights and Materials for Spring Show (Total £940) inc. Royalty Payments (£500, £100/show for 5 shows), Score Hire (£255) and Orchestration Hire (£185)                     Performance Rights are crucial to the running of the club, allowing us to put on the shows that are the backbone of our activities. Rights allow the club to (legally) produce the shows that we wish to without fear of prosecution. In the last few years costs here have been consistently over £850 for the Spring Show. Recent costs have increased from £825 in 2008, through to £850 inn 2009, £860 in 2010 to £940 in 2011. If costs continue to increase as they have done, then the society will be forced to either put on shows of a lower quality, raise ticket prices or to charge more for membership, either way punishing those participating in the shows.</t>
  </si>
  <si>
    <t>This is well-justified and deserved expenditure. -- We have further reduced all AEB copyright materials subsidy by 33%.</t>
  </si>
  <si>
    <t>Performance Rights and Copyright Materials for Cabaret Show      Rights and Materials (Total £500) inc. Royalty Payments (£300, £75/show for 4 shows) and Music Hire (£200)      This upcoming year we are aiming to attempt to put on a second smaller show, which breaks with the normal activities of the society. Hopefully this will make the club more accessible to those not usually interested in musical theatre. The values given are for one example show currently being considered, Hedwig and the Angry Inch. Realising that finances are currently tight, we aim to fund this show solely from our SGI, and so are not applying for any grant for this show.</t>
  </si>
  <si>
    <t>Equipment Purchase   Equipment for Spring Show (Total £900) inc. Costuming (£250), Properties (£200)           Equipment Upkeep and Repair (£100)       Every show is different, and so a largely unique set of costumes must be found/created/assembled for every new piece of theatre that is created. The society has built up a large and widely used collection of costumes (often used in other union activities). This has been done in an attempt to keep costs to a minimum, but inevitably new items are required to create an authentic show.  Properties are required, and stored, in much a similar way, though their cost is usually less.         Also required is the constant maintenance of the societies equipment. The digital piano, essential for rehearsing and shows, is in need of annual care if replacement costs are to be avoided. Maintaining microphone stores, orchestra stands and current costume stores is also an anticipated expenditure throughout the year, without which it would become very difficult to put on a show to any sort of standard.</t>
  </si>
  <si>
    <t>Lack of clarity in the workings. We'll subsidise fair expenditure of the itemised expenditure (£550), to 50%. -- We have further reduced all AEB equipment subsidy by 33%.</t>
  </si>
  <si>
    <t>Digital Switchover Microphone Replacement (£400)  In the upcoming year it is apparent that we will also have to replace our radio microphone set as a result of the Government selloff of analogue radio frequencies. There is an  OFcom programme to aid in replacement costs, but this falls over £1000 short of the required amount. Musical Theatre society will be liable for 40% of the remaining amount alongside Musical Theatre Tour. Alternative funding for this is being applied for from appropriate sources, but inevitably new equipment will have some overhead if it is to be properly integrated.</t>
  </si>
  <si>
    <t>Costuming for Cabaret Show  Costumes (£50), Wigs (£50)</t>
  </si>
  <si>
    <t>Costuming for Fresher's Revue (£50)    The Fresher''s Revue is traditionally a low budget show that allows new members to enjoy the experience of performing without having to worry about the added difficulties of being a full show. The small costume budget is used for some light requirements, for example, in 2009 the cast was provided with ''school jumpers'' (£35) to create a theme in the costumes. Any Union Grant is not spent on the Revue.</t>
  </si>
  <si>
    <t>Publicity   Publicity for Spring Show (£300)   Flyers and Posters for Fresher's Fair, Revue and Auditions (£30)  Nearly the entirety of our SGI sources from ticket and programme sales, so the society's ability to continue year on year depends upon our shows being well-attended. This is doubly important considering that our Fresher's Revue is free of any admission charge, with collections being taken for RAG. It is therefore imperative that our shows are well publicised.</t>
  </si>
  <si>
    <t>Publicity for Cabaret Show  Publicity (£50)   The Fresher''s Revue is traditionally a low budget show that allows new members to enjoy the experience of performing without having to worry about the added difficulties of being a full show. The small costume budget is used for some light requirements, for example, in 2009 the cast was provided with ''school jumpers'' (£35) to create a theme in the costumes. Any Union Grant is not spent on the Revue.</t>
  </si>
  <si>
    <t>A&amp;E Musical Theatre Tour</t>
  </si>
  <si>
    <t>Our main expenditure for equipment hire is the costs of set building. These costs are for the raw materials in the region of £1500 that the crew spend days leading up to the tour building. A hire of set would cost around double this amount for the entire fortnight but with the disadvantage that it is not specific to the stage we perform on. As well as this there are a lot of consumables such as replacement bulbs, microphone batteries, lighting gels, make-up etc. and generally materials that are always in demand whilst on tour.</t>
  </si>
  <si>
    <t>Even though Tour is primarily funded by ticket sales, the increase in copyright materials, royalties and music hire has escalated in recent years, and costs the society in the region of £2000 each year.  10 performances of the show means around £1150 in royalties we have no control of these prices and they are becoming an increasing proportion of total spend for Tour.  This leads to the consequence of increasing ticket prices and our very reliable audience, of which many have been coming to our shows for many years, will suffer the consequences.  This is the greatest concern to our society in terms of budget as we cannot increase our prices so much that it prevents people from coming.</t>
  </si>
  <si>
    <t>We require music hire for a longer period than stated on the contract, therefore we incur extra costs for this. The music is required in advanced to enable rehearsals to take place in London, since there is little time whilst doing the get-in and no appropriate place meaning these extra costs are essential. The extra charges are dependent on the specific rights company but we expect this year to be around the £800 mark, this price will also include all the scripts required.</t>
  </si>
  <si>
    <t>A fair cost, that should not be wholly borne by members. -- We have further reduced all AEB copyright materials subsidy by 33%.</t>
  </si>
  <si>
    <t>The forthcoming year sees the full implementation of the digital switch over, this will affect our current use of our 10 analogue radio microphones. The microphones we currently use are between 6 and 10 years old, by the end of this year they will need to be upgraded to digital counterparts fortunately government legislation will see part compensation given for our current microphones but the rest will have to be made up between ourselves and Musical Theatre Society. The current agreement for financial responsibility is a split of 60% for our society and 40% for Musical Theatre. We have received a very competitive quote from Stage Electrics for a full replacement of kit costing £5550.00 ex. VAT for the microphone packs and compensation of £4044 from PMSE, therefore Tour is expected to cover the £903.60 difference. The plan is then to spread these costs over the next few years, part of this money will come from the 5 year increase in ticket price, this price follows inflation the extra money gained in the next two years will then be adjusted for this. Another large expenditure is the costumes for the show, specific costumes are often hired, although this is at the discretion of the costume department. Frequently chorus costumes are made and so materials will be required, as mentioned in previous budgets Tour and MTSoc now have quite an extensive collection that has recently sorted and stored in the recently invested costume rails. These costumes prove very useful for ourselves, MTSoc and DramSoc and recently we have seen an increase in use from other societies. With our hiring scheme we have and our written agreement with people using costumes. Money often is spent on properties which are used for the show and these again are used by other societies such as DramSoc and Musical Theatre. Such items from last tour include pulleys, hinges tools and lighting equipment. At the end of the tour we also require a skip to dispose of parts of the set that are difficult to reuse and store. The rental of this medium sized skip is normally in the region of £500 and is again with a firm in which we have been dealing with for several years.</t>
  </si>
  <si>
    <t>Our ground hire includes the cost of hiring the venue for the show (Budleigh Salterton Town Hall) which is £1210 as of last year, a place to rehearse (The Budleigh Salterton Drama Club) £80.00 and a place to use as changing rooms (Age Concern) for which a donation of £100 is usually made. These venues are essential to putting on the show and these very high costs increase each year to cover the ever increasing maintenance costs. Income from our ticket sales is used as payment of these costs.</t>
  </si>
  <si>
    <t>In past years we have always used St. Peter&amp;#8217;s school as accommodation, they provide classrooms for people who wish to sleep indoors and provide all necessary facilities. Their location is ideally situated, their 24hr access and rehearsal space provides very good value for money. The £2300 we pay for the school also includes £1800 for the school and a £500 payment for an upgrade to the showers that were necessary in 2010. This payment is part of a 5 year plan to pay back our share of this upgrade of £2500. As mentioned in the progress report, this year the school has had a major management change and this has resulted in our usual agreement with the school being cancelled. We currently do not have confirmation of this year&amp;#8217;s accommodation and if we are unable to find a compromise with the school it is unlikely that in 2012 we will return to Budleigh, for which we have been performing there for the past 43 years. The contingency plan is to perhaps try and find a suitable town within the area of Budleigh, but can offer the same experience and value. After several weeks of perusing different accommodation within Budleigh our alternatives will see at least a 20% increase in the price of rental and all have certain drawbacks in terms of facilities. We are asking for an allocation of grant money to help cover some of this increase and to reduce the extra expenditure that will be required of our members. This money is essential to ensure that our tour continues being good value for money and an enjoyable experience.</t>
  </si>
  <si>
    <t>A fair request for ground hire costs subsidy, to cover events outside the club's control. -- We have further reduced all AEB ground hire by 33% maximum.</t>
  </si>
  <si>
    <t>For the large audiences needed for our shows to keep running requires a lot of publicity. This is often split into publicity through current members as well as a large distribution throughout north Devon. We also place numerous advertisements in local media as well as erecting a large banner in the middle of the town high street. We then also have a small team of publicity who run down usually a month before the tour to distribute flyers and promotional material as well as liaison with local business. This expenditure is often covered by the income from ticket sales with the benefit of an increased budget the more effort that goes into publicity. Part of this budget also goes towards show programmes and frequently the sales of these mean they fund themselves.</t>
  </si>
  <si>
    <t>The grant allocation usually of £500 pounds is used to subsidies travel for members. Although this isn&amp;#8217;t directly paid to the students we cover part of the cost by subsidising the payment for subs that are used to cover accommodation. This method enables everyone to receive the same amount of subsidised travel and allows them the freedom to choose their transport. This money is very important to ensure the price of tour is reasonable to the student members, as well as enabling us to use the income from the show for other vital aspects of the production.</t>
  </si>
  <si>
    <t>This funding in previous years came from the tour funding applications. It is easiest to administer for members as a part-payment of the ground hire, as members will be arriving at tour from all over the country.</t>
  </si>
  <si>
    <t>As part of our production in Budleigh the set, lighting and sound is prepared in the union at the beginning of summer. This allows us plenty of time to plan, design and test various parts of the set and equipment before we are on stage to ensure safety and function. The large amount of set and equipment required is then transported down to the venue, due to size and specification we require an artic lorry and driver, this is usually a large proportion of our transport budget. We have been using the company Fly By Night for several years now and although other quotations have been looked into Fly By Night consistently offer the best price of around £1800. We normally require an afternoon of packing and an extra half day for unloading, this time as well as the mileage are the source of this large cost. Part of the publicity we use to promote the show also requires members to drive down to Devon to distribute material for which we normally cover the cost of fuel, usually around £80. There is also £50 spent on fuel that is used to cover that used getting food and cleaning supplies during our stay. Again our ticket income is used for this expenditure.</t>
  </si>
  <si>
    <t>A&amp;E Orchestra</t>
  </si>
  <si>
    <t>Refreshments: Tea and biscuits for orchestra members during rehearsal, £15 per rehearsal, 25 rehearsals per year = £250.   Hospitality: Gifts for soloists and conductor, £50 per concert, 4 concerts a year = £200</t>
  </si>
  <si>
    <t>Music: Music Hire or purchase for orchestra. Roughly £600 per term. This includes copyright and PRS fees payed due to the """"Copyright, Designs and Patents Act 1988"""" and are unavoidable and included in the overall cost of the music hire. Obviously an orchestra cannot perform without music and therefore this is an unavoidable expense.</t>
  </si>
  <si>
    <t>Fair request for copyright materials subsidy - the orchestra could not exist without music. It is true that some free editions may be available of music outside of copyright. However, the orchestra have only requested part subsidy. -- As this amount is over £500 we have proportionally reduced the subsidy.</t>
  </si>
  <si>
    <t>Equipment: Due to the varied repertoire that ICSO performs, we require the use of percussion instruments that do not exist at Imperial College. It would be unfair not to provide ICSO percussionists with the equipment required for them to perform. Professional percusionists do not own their own equipment due to the impractical nature of percussion instruments, hence it is not an option to simply hire in a professional with the equipment at a lower expense. Therefore, these must be hired at a cost of £150 per term, including delivery charges of £30.</t>
  </si>
  <si>
    <t>Fair cost, but seek to use standard percussion for one concert making subsidy £300. -- We have further reduced all AEB equipment subsidy by 33%.</t>
  </si>
  <si>
    <t>Concerts: Majority of concerts are held in the Great Hall. This incurs no expense to the orchestra. However, itis acoustical undesirable as a concert venue. Due to the recent successses the orchestra has seen with audience numbers, the orchestra is capable of performing in larger venues. To provide a greater diversity in performing experience, the club looks to perform at professional concert venues, such as Cadogan Hall. As these venues are much better acoustically than the Great Hall, they provide a much richer experience for the orchestra and the audience. Hiring of Cadogan Hall for the concert on 26/02/11 has cost the orchestra £4140 standard flat hire fee plus unavoidable concert hall fees of £1360. Costs exluding publicity and copyright are £5500. Due to the amatuer nature of the orchestra, ticket prices must be kept low to remain competitive. The anticipiated income for the concert is £4500, with tickets priced at £12, £15 and £18. The overwhelming opinion is that higher ticket prices would result in lower audience numbers, significantly reducing income. Once publicity and copyright has been taken into account, the expenditure is £5900. The net deficit is anticipated as £1400. We are asking for a grant from the union to aid the deficit exluding copyright and publicity costs. The concert greatly enhances the member's experience of playing in the orchestra and increases the positive global representation of the College and the Union.</t>
  </si>
  <si>
    <t>No subsidy can be justified for a better acoustic.</t>
  </si>
  <si>
    <t>Sectional Tutors: 8 Tutors for Autumn and Spring Term sectional rehearsals. 3 Tutors for Summer Term (19 Tutors at £80 each = £1520). Sectional tutors are crucial for the orchestra as it would not be able to perform more than one concert a term without their expertise. Without these tutors, the standard of the orchestra would severely decline which reflects badly on the college and union. Having sectionals allows the orchestra to split up into its various sections and increases productivity by 8 fold as having 8 sectional tutors is equivalent to having 8 rehearsals occuring at the same time. Due to positive relationships, the individual sectional tutor fees are significantly smaller than industry standards.</t>
  </si>
  <si>
    <t>Not a wholly core activity. Use SGI. Increase membership fees if employing sectional tutors will increase number of concerts played (as this increases the activities for members). Not in aims and objectives. If necessary, more rehearsal times can be found on other days.</t>
  </si>
  <si>
    <t>Specialist Players: Due to a severe shortage of several key specialist instrumentalists at Imperial, such as harpists, they need to be hired for the concerts (£150 per musician per concert, usually 1 extra player per concert, 3x £150 = £450. In orchestral repoirtoire, composers write crucial parts for specialist instruments, which if not used, would affect the standard and the musical portrail of the concerts performed by ICSO.</t>
  </si>
  <si>
    <t>Cost seems excessive. Try to limit numbers of specialist players needed.</t>
  </si>
  <si>
    <t>Soloists: Cost varies depending on repertoire, many works require professional singers commanding fees c.£250, as in Summer Concert 2009: (£500 was paid in total for 2 soloists). Absolute minimum spend on soloists by looking at past years is c. £500 per annum, will budget for this figure. Whilst the orchestra strives to use Imperial students as soloists, it is not practical to always use Imperial students for every concert. External soloists increase ticket sales for the orchestra, however incur greater expenses. As standard, the orchestras concerts break even, so a subsidy towards external soloists is required.</t>
  </si>
  <si>
    <t>Although the reasons for having soloists at concerts have been made clear, there is no justification of spending £500 p.a. as opposed to any other arbitrary amount, or why the club requires help from the union to meet these costs. Presumably as a great concert increases revenue generated through ticket income the costs should be covered from this heresaid ticket income.</t>
  </si>
  <si>
    <t>Advertising: Posters and leaflets to advertise the upcoming concert. Roughly £450 per term printing costs (£120 for posters, £180 programmes, £50 for flyers and £100 for tickets).</t>
  </si>
  <si>
    <t>Transport of equipment: For annual Dorchester Outreach Event plus one extra concert event per annum (Van hire for the instruments, 2x £250 = £500). Due to heavy, large, and delicate instruments, a van with a tail lift is required. For example, a Ford Luton Transist van. This is often required for a period of a weekend due to collection and return of borrowed equipment. For the annual Dorchester Outreach Event, a van is required from a Friday to a Monday due to travel to Dorchester.</t>
  </si>
  <si>
    <t>This is a specific aim of the club, but not a core activity. The level of subsidy requested seems appropriate. This is a yearly tour, so is budgeted for.</t>
  </si>
  <si>
    <t>A&amp;E Percussion</t>
  </si>
  <si>
    <t>Nothing</t>
  </si>
  <si>
    <t>Club is dormant, and is not close to becoming active.</t>
  </si>
  <si>
    <t>A&amp;E Sinfonietta</t>
  </si>
  <si>
    <t>We provide tea and biscuits for members during rehearsal at the halftime break to maintain a friendly environment and to allow members to integrate outside of their sections. Usually we spend upto £7 per rehearsal plus upto £90 on the first rehearsal to welcome the freshers. Total cost is therefore £7 per rehearsal x 28 rehearsals plus £90 equals £286.</t>
  </si>
  <si>
    <t>In each of our 2 concerts, we perform about 90minutes of music. Due to the size of the orchestra, much of the repertoire is either late romantic or early to midtwentieth century and therefore we have to pay for performance rights for some of the pieces. Luckily, about 60minutes of each concert can be hired from public libraries with no extra performance charge of which 30minutes is hired from Westminster library at £25 per month and of which 30minutes is hired from Surrey Library at £18 per month. We have to hire the music for three months as that is how long it takes to get the piece to concert standard. So in each term, we spend £75 at Westminster Library and £54 at Surrey Library. The remaining 30minutes is usually a piece where performance charges still apply and is therefore only available from publishers. This music is charged per minute of performance at a rate of around £10 per min, depending on the piece and publishing house. The rental for the first month includes the performance fee but the rental for subsequent months is charged at an extra 25% of the first months rental for each month.  So the total cost of music hired from publishers equals £10 per minute x 30minutes x 150% equals £450. The total cost of music played in each of our 2 concerts is therefore £75 plus £54 plus £450 equals £579. The cost over the year for the 2 concerts is therefore upto 2 x £579 equals £1158. It would also be important to take into account late return fees and charges for missing music, which would be inevitable in an orchestra of 80 people and is usually upto £50. This is not included in the subsidy requested.</t>
  </si>
  <si>
    <t>Seems an appropriate amount. -- As this amount is over £500 we have proportionally reduced the subsidy.</t>
  </si>
  <si>
    <t>The main aim of this society is to improve our standard of playing as an ensemble. In order to achieve this, it is vital for us to hire a professional conductor. Unlike ICSO, Sinfonietta must pay for him out of our own account. Our conductor's career is taking off with increasing numbers of performances at the Royal Opera House and he has asked for us to increase his fees accordingly. Therefore we have factored in an extra 10% and rounded up to the nearest £10. Therefore rehearsal would be charged at a rate of £40 per hour and a concert fee of £450. Every year, we play 2 concerts and 28 rehearsals in total to prepare for these concerts. The cost per year is £40 per hour x 3 hours per rehearsal x 28 rehearsals per year plus £900 for 2 concerts, equals £4260. Part of this is paid from the Blythe Fund, £1000 per year. So the final cost to us will be £3260. Despite the generosity of our conductor and help from the Blythe Fund, payment of the conductor's fees from SGI alone would result in an unjust membership charge. £3260 divided by the number of members equals £40.75 charge to members in conductor's fees.</t>
  </si>
  <si>
    <t>Extreme value, and essential to club. However, membership fees could be increased. Assuming increase of £7, £560 can be generated towards the conducter. Else, SGI can be used. Rounded down to remove decimals. -- As this amount is over £1000 we have proportionally reduced the subsidy.</t>
  </si>
  <si>
    <t>For some of our performances, we require extra musicians hired externally in order to complete the orchestra set. For the autumn term, we hired an extra oboist for £50 in rehearsal fees. We were given an exceptionally low rate as the oboist was familiar with the orchestra. Last year, we hired an extra harpist at a rate of £150 for rehearsal and concert fees per term. We always seek to do our best to play a concert without extra externally hired players.</t>
  </si>
  <si>
    <t>Limit the number of external players you need. Choose appropriate music that doesn't require specialists, or use SGI.</t>
  </si>
  <si>
    <t>Tickets for our 2 concerts charged at £65 for 600 tickets. Therefore £65 x 2 equals £130.</t>
  </si>
  <si>
    <t>To collect music, our librarians have to travel to the libraries. To Surrey, the train fare is around £9 return. To Westminster library the train fare is around £4 return. To the Performing Arts Library, the train fare is around £25 return. These journeys must be made at least once per term. Therefore the travel cost for our librarians is £9 plus £4 plus £25 equals £38 per term.  This is subject to yearly increases in travel fares so we have decided to increase it to £85. In addition, we must pay for the travel expenses of our extra players which can vary. For example, in the autumn term we reimbursed our extra oboist £67 in travel fares. Therefore the total cost to us in travel expenses is £85 for librarians plus upto £100 for extra players.</t>
  </si>
  <si>
    <t>A&amp;E String Ensemble</t>
  </si>
  <si>
    <t>Postage and delivery charges for music: As we hire a large proportion of our music, we spend about Â£15 per term on delivery charges. This makes a total of 3x15=Â£45.</t>
  </si>
  <si>
    <t>Refreshments for regular rehearsals. £25 for Welcome Week, £10 for first rehearsal of first two terms to encourage new people to stay is £20. £4 thereafter per rehearsal x 30 equals £120.</t>
  </si>
  <si>
    <t>Sheet music is required to perform music, which is our primary aim. While we take every opportunity to hire from libraries and use freely available copies (for music in the public domain) much of our repertoire must be paid for.  Hiring music costs approximately £25 per month, so £75 per term. Recently-composed pieces are usually only available for sale at a high price, in the order of £100. A balanced repertoire is important in ensuring the development of the ensemble, and also has a positive effect on concert attendance. In the current year we have been very fortunate with libraries and were able to save money in the first term, however we intend to have four concerts this year (instead of the usual three) we expect to overspend on our current grant by a small amount. Our plans are to continue this concert pattern, and hence we will require £75 x 4 plus £100 to enable us to do this. Therefore we request £400.</t>
  </si>
  <si>
    <t>Necessary expense. Club already uses as much public domain free music as possible. -- We have further reduced all AEB copyright materials subsidy by 33%.</t>
  </si>
  <si>
    <t>We will be performing four concerts in the academic year. The only feasible venues for our concerts are local churches, since the Great Hall is more expensive, and other College rooms and Union rooms have insufficient space and poor acoustics. A concert was performed in the Union Concert Hall two years ago, and the above issues had a severe impact on the quality of the concert and attendance. Churches are usually Â£150 to Â£200 per hire. Hence we are requesting a grant to help us pay for our concerts.</t>
  </si>
  <si>
    <t>Legitimate expense: 75% funded, but at the projected lower estimate at £150 expenditure per concert. -- We have further reduced all AEB ground hire subsidy by 33%.</t>
  </si>
  <si>
    <t>Our current conductor is a professional musician, who defines the ensemble. Any ensemble is never better than the conductor; he is the driving force in any musical matter. It is vital for our society that we have a professional musician doing this job. The past has shown that a drop in the quality of the conductor leads to a reduction in motivation of the members, worse attendance and less income through concerts. We currently pay our conductor Â£150 per term for a commitment of 3h a week. At 10 rehearsals a term (not including weekend rehearsals and concerts), this is an hourly pay of just Â£5. We do not think that this is an acceptable rate to pay. Also, we currently do not get funding from the College whereas others do. Whilst we do not intend to match the going rates for professional conductors (around Â£50/h), we feel that an increase to Â£10/h is the least amount possible. Hence we intend to spend 3x10x3x10=Â£900 on our conductor. Whilst we understand it is a lot for asked for, we are only able to pay up to Â£200 of this sum out of our SGI. We have never done so before, and raising more than Â£200 would be impossible. However we are confident that in future years we will be able to increase our revenue generating activities to be able to cover a larger amount of this cost. Hence we are asking for Â£700 out of Â£900.</t>
  </si>
  <si>
    <t>Necessary instructor, funded at 67%.</t>
  </si>
  <si>
    <t>To achieve the best possible value for money, concert posters, flyers, programmes and tickets are produced by hand. For each concert, 50 A3 posters are printed at 24p each, and card and coloured paper is purchased for approximately £12. 50 colour A3 programme covers are printed at 12p each. This totals to around £30 per concert.</t>
  </si>
  <si>
    <t>A&amp;E Wind Band</t>
  </si>
  <si>
    <t>We provide refreshments (tea, coffee and biscuits) midway through each practice. This provides members with the opportunity to mingle and get to know one another better. On average, we spend £8 per rehearsal and with approximately 30 rehearsals every year, this totals £240.</t>
  </si>
  <si>
    <t>The purchase of new music is critical to Wind Band's continued success. We buy new music to increase our repertoire and to keep our members musically challenged. For the two main concerts of the year, in the Autumn and Spring terms, we seek to play two new pieces of music during each concert. A full score of music costs approximately Â£60; Â£60*4=Â£240. This works out at approximately Â£1 per new piece of music per player. Since we often repeat music every 3-4 years, we believe it makes sense to buy, rather than hire, new music, especially given that renting a full score costs Â£40-Â£50.</t>
  </si>
  <si>
    <t>The use of new and interesting music is of great importance to the club. -- We have further reduced all AEB copyright materials subsidy by 33%.</t>
  </si>
  <si>
    <t>Although players of wind and brass instruments bring their own instruments with them to practice, this proves impractical for percussion players. Wind Band therefore provides percussion instruments for rehearsal and takes on the responsibility each year for maintaining their upkeep. Each year we spend in the region of £50 to £100 in maintenance and repair of these instruments.</t>
  </si>
  <si>
    <t>Necessary and justified expenditure. -- We have further reduced all AEB equipment subsidy by 33%.</t>
  </si>
  <si>
    <t>Our conductor is paid by the College's Music Department for the Autumn and Spring terms, however, Wind Band must pay her fees for the Summer Term, at a cost of Â£250. A conductor is imperative to maintain the band's progress and with 2-hour rehearsals per week, every week of the term, our current conductor represents extremely good value at 250/(11*2)  = Â£11.36 per hour.</t>
  </si>
  <si>
    <t>Very good value, and essential to the club. Rounded down.</t>
  </si>
  <si>
    <t>The printing of posters to advertise concerts, tickets for concerts and programmes for concerts costs approximately £15 per concert. With two concerts each year for which we have to print the aforementioned items, the total cost is £30.</t>
  </si>
  <si>
    <t>To supplement our two main concerts each year, we aim to make at least one day trip a year to a school that wishes our band to perform a concert for them; last year we held a concert in Gloucestershire and this year we're holding another in Northamptonshire. Not only does this give our members another opportunity to play in a formal concert, performing to an audience both larger and more discerning than that found at concerts held at Imperial College but it also improves members' ability to adapt to a new concert venue in a short period of time. Last year the cost of a coach was Â£460; this year the cost is Â£430.</t>
  </si>
  <si>
    <t>This is a tour, as it is not an annual trip to the same location. Apply for tour funding.</t>
  </si>
  <si>
    <t>ACC Aikido</t>
  </si>
  <si>
    <t>Each student is required to become a member of the BHA Aikido which is the governing body of our club. The membership fee is 30 Pound per year. 20 student members x 30 Pound plus 1 non-student member (instructor) x 30 Pound is 630 Pounds.</t>
  </si>
  <si>
    <t>Once a year the governing body of our club, BHA Aikido, organises a summer course for 1 week in a farm in Devon. The cost for the camp is 285 Pound per person excluding travel expenses. If 5 students attend the summer course the total cost would be 1425 Pounds</t>
  </si>
  <si>
    <t>Once a month a special training session is held near Exeter. The sessions are very important for the club as they allow our members including the instructors to progress and to gain new knowledge about Aikido that they then pass on to the students in London. The price is £21 for one session x 5 students x 11 sessions.</t>
  </si>
  <si>
    <t>We train in Sherman Lounge twice a week. Next year price for a 2H session is 31 pounds. With 31 weeks in an academic year, the cost is obtained by 31x31x2.  We ask for the maximum subsidy 70% as this our major cost. Without a safe place to train such as the Sherman lounge, the club is unable to run.</t>
  </si>
  <si>
    <t>55% of subsidy request, as no evidence for other spends on finance pages for past three years - ground hire is only major expenditure, so members can pay more for this</t>
  </si>
  <si>
    <t>We organise gradings three times a year, usually one at the end of each term. For this purpose Sensei G. Flather needs to travel from Exeter to London. The club has to pay for his travel expenses. We assess the travel cost for one trip to be 50 Pounds.</t>
  </si>
  <si>
    <t>100% of subsidy request given</t>
  </si>
  <si>
    <t>The instructors that run the weekly sessions do not charge for the teaching. However the club will have to pay £100 to provide sufficient insurance cover for them.</t>
  </si>
  <si>
    <t>The travel expenses for attending the summer course in Devon would be £50 per student, train ticket plus bus. The total cost for five students would be £250.</t>
  </si>
  <si>
    <t>Travel expenses to the monthly training sessions near Exeter 11 sessions x 5 students x £40 student rail ticket.</t>
  </si>
  <si>
    <t>ACC American Football</t>
  </si>
  <si>
    <t>Team registration is £85 and to register  player is £26. Therefore (26 x 45) + 85 = £1225</t>
  </si>
  <si>
    <t>Ask players to pay half of personal registration</t>
  </si>
  <si>
    <t>We expected the number of members to increase again next year but not by as much as the previous year so we went from 35 to 45 this year and we expected to start to level out at around 50 members.  At the moment with have 35 sets of pads and helmets.  Some members have their own equipment but we would be looking to buy 5 new sets as everyone requires them to be able to train properly.  They cost £250 for a set of helmet and shoulder pads.  So 5 x 250 = £1250.</t>
  </si>
  <si>
    <t>Apply to Harlington or IC Trust</t>
  </si>
  <si>
    <t>Now we are starting to establish ourselves as a successful club with a consistent membership base next year we are looking at improving our training facilities.  This year we have been given some fantastic storage space at Harlington so we can now buy some more training equipment to improve the efficiency of our training sessions.  This will be in the form of more tackle bags, cones, ladders and step over bags. Agility frame £100, Football kicking holder £40, Sports training sled £100, Stackable cones £15, 6 speed hurdles £50, Step over dummies £400 (4 x £100 each). Totalling £705</t>
  </si>
  <si>
    <t>Match Day Jersey; members are expected to buy their own top for match day.  It is an Imperial College American Football Top with their own personalized choice of name and number. We expect to get 15 new members who will each need to buy one and some current members like to the new top. Therefore we will buy 25 new jerseys at £40 each. Totalling £1,000</t>
  </si>
  <si>
    <t>Match day Leg Sets; It is a league requirement that player wear a full set of leg protection in the form of pad.  A leg set which included the leggings themselves and a full set of leg pads costs £27.95.  New members are expected to try and buy their own. We are expecting 15 new members.  Therefore 15 x 27.95 = £419.25</t>
  </si>
  <si>
    <t>Ground Hire. Currently we play our home games at Harlington sports ground but league officals have critized the pitch for its lack of marking during games.  Sport Imperial are not willing to put addational markings down because we only play 4 home games a season. Therefore we have had to find a new home ground for match days.  It costs £88 per hour we need it for 3 hours per match and play 4 home matches.  (88 x 3 x 4) = 1056</t>
  </si>
  <si>
    <t>Increase match fees to cover this new cost</t>
  </si>
  <si>
    <t>It is a league requirement that there is an ambulance present at each of our games.  We have shopped around and found the cheapest people that can offer cover is £245 per match.  We have 4 home games a season so 4 x 245 = £980.</t>
  </si>
  <si>
    <t>Referees</t>
  </si>
  <si>
    <t>For us to be able to host a home game we are required by the league to have 5 referees present.  Each referee charges £45per game so for one home game that is £225 (5 x 45) in total. We have four home games a season which results in us being charged £900 (2 x 225) by the refereeing association.</t>
  </si>
  <si>
    <t>Charge session fees to pay for referees at matchs (e.g. £1 per training session would cover this entirely)</t>
  </si>
  <si>
    <t>Due to the large amount and size of the equipment involved in American Football travelling down on public transport can be a serious problem.  When we train on a Thursday night at Harlington it means that we have to get the tube at 6 pm when the tube is at its busiest.  This year we were given a subsidy to help with the cost of hiring a min bus which has resulted in us being able to put on one mini bus for 15 people.   Due to the success of the club we now have 45 members so would like to put on two minibuses.  A minibus for the evening plus fuel costs £85.  We have 10 Thursday night training sessions a term. Therefore for the 2 terms we would require £1700 (2 x 10 x 85)</t>
  </si>
  <si>
    <t>Coach to 8 games in a season priced at £250 each. Therefore (8 x 250) = £2000</t>
  </si>
  <si>
    <t>ACC Archery</t>
  </si>
  <si>
    <t>Affiliation to the governing body of archery in the UK, GNAS, is currently £130 and we will assume that this will remain the same for next year. Affiliation to GNAS is a requirement for all archery clubs in the UK for insurance purposes. BUCS affiliation is expected to stay the same at £216. Affiliation to BUCS allows the club to participate in two national student competitions, one in the indoor season, and one in the outdoor season. The club also shoots outdoors in the Summer term with London Archers, and the affiliation fee for this is £150. This allows club members to shoot with London Archers at any outdoor sessions.</t>
  </si>
  <si>
    <t>BUCS Indoors and Outdoors and BUTC: We hope to enter 18 archers to BUCS indoors and 10 to BUCS outdoors at a cost of £11 each, amounting to £308. We would also like to subsidise the accommodation for BUCS indoors for all archers, as it has the highest attendance of any competition. However if this is not feasible, we would be willing to only subsidise novice accommodation through grant funds, as we would like to encourage as many novices as possible to attend. Travel Lodge is ~£40 per 3 people per night, only 1 night is generally needed, amounting to £240. The British University Team Championships are, after BUCS, the most important and only team competition we enter. We enter two teams of 3 at £30 per team, but the club does not look to subsidise any of the accommodation for this competition.</t>
  </si>
  <si>
    <t>Due to the many training sessions held at Wilson House throughout the year it is necessary to replace target faces and pins after their fair use. Target pins: £12 for 100, 60cm faces: £30 for 50, 40cm faces: £10 for 30. However, we do not request any subsidy on this expenditure.</t>
  </si>
  <si>
    <t>Last year, after being advised to apply to the Harlington Trust fund, our grant application was rejected with the feedback that we had sufficient funds in SGI to purchase the sought equipment. However this year we have spent over £500 on merely maintaining our current equipment and have not yet purchased any new netting or bows. We anticipate that this value will remain the same next year but it has risen from the maintenance cost of previous years. For completeness, this value has been included in the club cost, but the actual subsidy amount we are requesting covers a smaller slice of maintenance which is effectively what the club needs to purchase in addition to arrows, as they make up the majority of the £500 figure. In budgeting for the unexpected increase in maintenance of equipment, we request funds for the following, totalling £150: - String material: £35 x 2 = £70 - Fletchings: £20  - Tabs/Bracers: £15  - Serving material: £20  - Sight pins: £3 x 5 = £15  - Glue: £5 x 2 = £10. Budgeting for this maintenance will allow the spending of SGI on new equipment in the coming year, which in addition to arrows will hopefully be able to accommodate new bows.</t>
  </si>
  <si>
    <t>Go to Harlington or IC Trust</t>
  </si>
  <si>
    <t>Due to an increase in novice retention, with a similar level expected for the coming year, we would like to increase the number of hours available for training over the first two terms from 8 to 9 hours per week in Wilson House Sports Centre; this would allow for a more focussed and less hectic training schedule. Assuming an extra hour and a 5% raise on top of this year's prices, the expected cost amounts to £5282.55. For reference, this year the hall hire cost £4472 for 8 hours a week over 22 weeks; the autumn and spring terms. £4472 * 9/8 = £5031 for 9 hours a week at last year's rate. £5031 * 1.05 = £5282.55.</t>
  </si>
  <si>
    <t>Clubs should not be looking to expand activities too much. 10% increase on last year's allocation.</t>
  </si>
  <si>
    <t>For BUCS outdoors we hire a minibus for a weekend plus fuel, which is estimated at £300. Train tickets to BUCS indoors and BUTC are generally ~£30 per archer, although if it proved cheaper to travel by minibus then that would be chosen as transport. We expect to take 18 archers to BUCS indoors and 6 to BUTC, giving a total of 24 x £30 = £720 for this travel.</t>
  </si>
  <si>
    <t>50% of cost given</t>
  </si>
  <si>
    <t>ACC Badminton</t>
  </si>
  <si>
    <t>BUCS Affiliation Fee. 3 Teams @ £85 each. 90% request</t>
  </si>
  <si>
    <t>BUCS Team entries 3 teams @ £58, ULU 1 team @ £90, plus Nottingham £370 based on this year. 90% request</t>
  </si>
  <si>
    <t>Deemed less important</t>
  </si>
  <si>
    <t>Annual trip to the All England badminton tournament. Based on this year''s figure of 20 tickets @ £27 each + 5% increase. Members pay for their own accommodation + travel for the tournament.</t>
  </si>
  <si>
    <t>NOTE: We believe that in order to cover your expenditure you should either be raising your membership cost or charging session fees. Based on your estimated total spend and your allocation for last year, your members are paying on average £76 per year. This is remarkably low for any ACC sport.</t>
  </si>
  <si>
    <t>Shuttles only. Figures based on last year's 435 tubes, £14/tube plus 2.5% increase due to VAT rise. Shuttles are classed as 'essential' for badminton by the HMRC so VAT cannot be claimed, making cost cutting difficult. Attempts at finding cheaper but more durable shuttles this year and previous years have failed. The cheaper shuttles meant lower quality and broke quicker, resulting in increased consumption and higher net spending than buying more expensive higher quality shuttles. The harsh winter conditions late last year made shuttles more brittle, increased our spending here. 40% request</t>
  </si>
  <si>
    <t>Replacement club rackets: 4 @ £45 each funded through Harlington Grant. Also includes replacing broken strings throughout the year, 5 @ £12 funded through SGI. Based on this year's figures.</t>
  </si>
  <si>
    <t>Court hire for the whole year is calculated as £10.25/h, 15h/w, 31 weeks for Ethos and £26.50/h, 7h/w, 28 weeks for Wilson House. Prices increased slightly due to the recent VAT rise. As described in our report, there are no alternative venues to choose from in order to reduce our cost in this department. Already cut club and team training times in previous years and this year had to completely cut summer court times in Wilson House to save money. Cannot cut times in Ethos due to oversubscribed club sessions. 70% request.</t>
  </si>
  <si>
    <t>5% increase on last year's allocation. Charge session fees to cover shortfall.</t>
  </si>
  <si>
    <t>Instructor cost based on 25/h, 5h/w and 20 weeks (Terms 1 and 2 only). Figures based on this year and preliminary discussion with the coach with regards to next year. Essential for the teams to do well in their respective leagues. This covers only 5h out of the total 7h training time allocated to our 4 teams. 50% request.</t>
  </si>
  <si>
    <t>25% allocation of total cost</t>
  </si>
  <si>
    <t>Travel expenses for team away matches. Claims are already limited to outside of London travel only. Cost based on previous years and current year's expenditure. 8% increase according to annual rail fare rises (primary method of travel). 70% request.</t>
  </si>
  <si>
    <t>ACC Baseball</t>
  </si>
  <si>
    <t>ENTRANCE FEES: Cost of entrance fees to tournaments at on average £30 per tournament for 8 tournaments. Total entrance cost is 8*30 = £240.   TOURNAMENT BASEBALLS: Cost to purchase new baseballs for tournament as required for each participating team. 5 balls per team per game for 4 games at £2 for 5 tournament weekends. Total tournament baseball cost is 8*5*4*2 = £320. Total competition costs are 240 + 320 = £560. Subsidy requested is 60% of total competition costs at 0.6*560= £336</t>
  </si>
  <si>
    <t>Baseballs are a consumable, not a competition cost. 60% of competition costs awarded.</t>
  </si>
  <si>
    <t>EQUIPMENT: Cost to replace equipment with short life spans. Replacing 50 baseballs at £2 per baseball for total baseball cost of 50*2 = £100. Subsidy requested is 40% of equipment cost at 0.4*100 = £40</t>
  </si>
  <si>
    <t>Harlington/IC Trust</t>
  </si>
  <si>
    <t>GROUND HIRE: Cost of hiring batting cages at club discounted rate £10 per hour per cage for 2 hours and 3 cages over 5 sessions. Batting cages cost is 5*3*2*10 = £300. In addition indoor training sessions will be run during cold winter months. Cost of hiring Ethos Sports Hall at club discounted rate is £47 per hour for 2 hour 3 times during the winter season. Indoor training at Ethos cost is 47*2*3=£282. Total Cost is 300+282=£582. Subsidy requested is 50% of ground hire total which is 0.5*582=£291</t>
  </si>
  <si>
    <t>Hospitality</t>
  </si>
  <si>
    <t>ACCOMMODATION: Cost of accommodation for 15 member team for 8 weekend tournaments at £20 per person per tournament. Total cost is 15*8*20 = £2400. Subsidy requested is 20% of total accommodation cost at 0.2*2400 = £480</t>
  </si>
  <si>
    <t>No</t>
  </si>
  <si>
    <t>MINIBUS HIRE: As our club has expanded both in terms of activity and membership over the past year and is planning on attracting further members in the coming year, our travel costs have increased accordingly. Cost of 15 seater minibus for 8 tournament weekends at £220 per weekend. Cost of 15 seater minibus for 12 day trips to Harlington or Northwick Park batting cages at £61. Total for minibus hire is 8*220 + 12*61 = £2492. FUEL COSTS: estimated at £40 per tournament weekend for 8 weekends and £10 per session at Harlington for 12 sessions. Total fuel cost is 8*40 + 12*10 = £440. Total travel cost encompassing minibus, and fuel is 2492 + 440 = £2932. Subsidy requested is 40% of total travel cost which is 0.4*2932 = £1172.8</t>
  </si>
  <si>
    <t>Based on previous 2 years' financial activity, travel expenditure on finance pages is about £1000pa. Awarding 65% of these costs. Furthermore, clubs should not be trying to expand their activities too much if they are not prepared to fund it using session fees or membership costs.</t>
  </si>
  <si>
    <t>ACC Basketball</t>
  </si>
  <si>
    <t>Entering 3 teams in BUCS (£58/team) and ULU (£90/team) with BUCS affiliations costing £85 more. (£85+£58+£90)*3=£699</t>
  </si>
  <si>
    <t>Deemed less important. 60% of cost.</t>
  </si>
  <si>
    <t>England Basketball requires all players playing in BUCS to be registered. Affiliation costs £8 per player. With 15 players per team per year: £8*15*3=£360. However, we can incure this cost but using the membership costs to fund player affiliation. However, this means our SGI will be entirey funding affiliations, making it less able to cover costs reltive to other activities such as instructors or referees.</t>
  </si>
  <si>
    <t>Buying one scorebook for home matches for one season. This is a requirement for all ULU and BUCS matches of the season. However, this cost is minor and a minor fundraiser fron the club will cover the cost of the scorebook.</t>
  </si>
  <si>
    <t>2 2-hour training sessions at Ethos (2*(2h*£48)) and 2 2-hour sessions at St Mary's Sports Hall (2*(2*£27)) per week: each team has 1 weekly session, and the extra session is allocated each week to a different team. An extra session per week is essential for teams which might have 2 games during a certain week. (BUCS and ULU) With 22 weeks of term in the season: 22*(2*(2*48+2*27)=£6600. This does not include summer term training sessions which members would subsidise as there are no more games after the Spring holidays. After this members take it upon themselves to prepare for the next academic year of basketball. We require a 70% subsidy for this sectionas its it crucial to the xistence of the club.</t>
  </si>
  <si>
    <t>55% of cost. Charge session fees to cover the rest.</t>
  </si>
  <si>
    <t>Paying instructors based on 2 instructors per year. The total cost includes practices priced £25/hour, home matches at £35, and away matches £40. With 66 practice sessions per year, 10 BUCS home games, 10 BUCS away games, 10 home ULU games, 10 away ULU games for the whole club: 66*(25*2)+20*40+20*35=£4800. We require a full 50% funding of this part of our spending as coaching has proved essential to our performance in compettions and therefore to our clubs development.</t>
  </si>
  <si>
    <t>30% allocation. Either charge training/match fees or apply to Sport Imperial for a DES grant.</t>
  </si>
  <si>
    <t>6 home BUCS games [5 League + 1 Cup] (2 officials= 2x£30), 6 home ULU games (1 official=£30) per team: this results in a total of 18 home BUCS games (18x2x£30=£1080) and 18 home ULU games (£30x18) This is essential to all teams participating in BUCS and ULU. If any refereeing is considered inadequate in ULU or BUCS, teams may be forced to forfeit matches or withdraw from competitions which is why this fund is essential. We require a 90% fund of this as our performance depends on the correct refereeing during competitions.</t>
  </si>
  <si>
    <t>55% of cost. Charge match fees.</t>
  </si>
  <si>
    <t>Travel outside of Greater London for 4 games (Portsmouth, Canterbury, Hertfortshire, Surrey) total in the BUCS season with an average price of £15 return per person. This cost can be absorbed by 50% by members. However, this means that we are not asking for the full 70% subsidy for travel as ground hire, instructors, and refereeing fees are crucial to the basketball club.</t>
  </si>
  <si>
    <t>ACC Boardsailing</t>
  </si>
  <si>
    <t>New this year we run frequent weekly trips to the Queen Mary Reservoir sailing club, students take the tube to the location and utilise club membership at the lake, this costs £300, £50 per un-named membership of which we have 6. These are fully used and we are considering expanding our memberships. Our club affiliates to both BUCS at £225 and the Student Windsurfing Association at £25 for the year.  We have asked for a complete subsidy for this. Max subsidy is 90%. 90% of 550 = £495</t>
  </si>
  <si>
    <t>Award for BUCS affiliation. Use membership fees to cover other affiliations.</t>
  </si>
  <si>
    <t>The main competition of the year we enter is the BUCS nationals at the end of April. This is the finale to the student windsurfing season and it is very important we enter and do well. It costs us £32 to enter a member inc. accommodation and we plan to enter 15 members next year spread across all catagories (Beginner, Intermediate, Advanced). We plan to cover the costs by charging 50% of the costs to the individual participants and 50% funded from the club. £32 x 15 x 0.5 = £240. Max subsidy is 90%. 90% of 240 = £216.</t>
  </si>
  <si>
    <t>Materials such as rope and sail repair tape are needed to keep the clubs kit in good working condition. 4mm Dyneema rope is £2.50 a metre and all rope needs to be replaced every year. £2.50 x ~15m = £37.50. Sail repair tape costs ~£10 per metre and is required for constant sail repairs throughout the year. £10 x 2m = £20.</t>
  </si>
  <si>
    <t>Less important</t>
  </si>
  <si>
    <t>To continue competing and to minimise the risk of breaking kit at sea (a very dangerous situation to be in) we need to repair any damage to boards, fins and sails. Masts and booms cannot be repaired and some need to be replaced. In the coming year, we plan to purchase 2 new booms, 1 new mast and to repair our damaged boards/fins etc. Repair materials for boards include Fibre-glass matting @~£30, Epoxy resin @~£30, hacksaw @~£5 and sandpaper/breather masks @~£5. A boom costs ~£100 and a mast costs ~£140. The total comes to £410. Please notice we are trying to save money by repairing old kit  rather than buying new and so have asked for only the cost of the repair materials. The booms and mast will come from our SGI.</t>
  </si>
  <si>
    <t>Increase membership fees to cover equipment and maintenance costs.</t>
  </si>
  <si>
    <t>At the start of each academic year we run beginners trips to encourage new members to get involved with the sport. Each year almost 50% of the clubs members are beginners who attended the beginners days so they are very important to ensure the continued success of the club. The cost to hire Aquasport instructors, their specialised beginner kit and their facilities is £90 per day. We plan to run 3 beginners days of 15 people at each. We ask for the max subsidy of 70% of the £270 for the ground hire = £189. The cost of the minibuses and fuel is part funded by the participants with the club paying any remainder.</t>
  </si>
  <si>
    <t>It is much more cost effective to pay for members to become instructors than to hire instructors. This year the club has 2 RYA instructors who have trained a number of members over the last two years to the standard required to become an instructor. As these instructors leave, it is important for exsisting members to get the same qualifications to continue the progression of the club. An RYA instructor course at Aquasports (a recognised RYA sponsored centre) costs £310 and we wish to qualify two instructors. Max subsidy for instructors is 50% = £310</t>
  </si>
  <si>
    <t>Average importance</t>
  </si>
  <si>
    <t>We run 7 weekend long trips every year: To the BUCS Nationals, Aussie Kiss Student Windsurfing Festival (to which we take 2x15 seat minibuses), 3 other core SWA events for all abilities and 2 wave events for advanced windsurfers. This is part of our affliation with the SWA.  The cost of hiring a 15 seat minibus for a weekend is £220 and 8 x £220 = £1760. We try to re-coup the cost of fuel from the trips'' participants so this has not been taken into account. We have asked for 50% = £880.</t>
  </si>
  <si>
    <t>ACC Boat</t>
  </si>
  <si>
    <t>AFFILIATION TO BRITISH ROWING - this is a cost of £50 for up to ten members and then £8 per member. This year it totalled as £740, and the cost is set to rise as we increase our members next year. We see this as the single most important cost as without it we are not viable as a club to race at any races over the year.</t>
  </si>
  <si>
    <t>INDIVIDUAL MEMBERSHIP OF BRITISH ROWING - To race for the club, every member must become a member of British Rowing. This not only provides civil liability and personal accident insurance for participation in the sport but also a racing license, used to categorise rowers based on ability. Due to the high capital cost of this, the club asks members to fund this out of their own pocket, at £28 for student membership.</t>
  </si>
  <si>
    <t>COMPETITION ENTRY FEES- This is usually our largest area of spending after equipment. The estimated breakdown is as follows, based on previous years with little allowance for inflation -  BUCS Regatta £1500 BUCS Head £500 Metropolitan Regatta £1500 Marlow Regatta £1000 Henley Regatta £1500 Pair''s Head £450 Head of the River Fours £450 Head of the River Race £750 Amsterdam Head £400 National Championships £300 3xGB Trials £750 Other Head Races/Regattas £3000  The individual events listed are the main events of the season, with races falling under the ''other'' category are generally smaller preparatory or practice races, or races specifically for novices within their first two terms of rowing, the names of which are not given because we do not have a set event list for every year, for example due to a reduced budget in 10-11, we have had to miss a couple of smaller races such as Quintin head that we would normally attend in an attempt to save money for the important races of the season in the summer. This explains completely why we still have a large amount of grant left over to spend.</t>
  </si>
  <si>
    <t>Your total competition spend last year, as stated on your finance pages, was £5674. Even if the additional £3000 that was not put through the finance pages was included, this gives a total competition spend of £8674. Allowing for a 5% increase, this comes to £9107.70. You should not be looking to expand your activities if you cannot fund them yourselves, so we will award 80% of last year's spend.</t>
  </si>
  <si>
    <t>ACCOMMODATION FOR HENLEY REGATTA - The peak of our season each year are the Henley regattas, held in the first week of July. The regattas are held over the course of several days due to the number of competitors who take part, and therefore it is necessary to find accommodation in the town for the course of the event. Based on 09-10 this is estimated to be £200 per person, and we hope to have 3 men''s eights, 2 women''s eights, and a men''s four, plus coxes (6) competing, 50 people in total.</t>
  </si>
  <si>
    <t>LAUNCH FUEL- This is required to allow motor launches to following crews whilst training on the river.  This is necessary for coaching to occur since there is no other way for coaches to be close enough to crews to provide feedback and see what is going on.  This is also an absolute necessity since the stretch of river on which we train can be a very dangerous place with extremely fast flowing current; if anything untoward were to happen safety assistance is only metres away with launch cover. This is especially important with inexperienced novice crews who require constant instruction to keep them out of harm''s way.   The high recent cost of petrol makes this an expensive necessity, and whilst we estimate the cost of this to be around £150 per week and train on the water for approximately 40 weeks of the year we realise that even requesting this much is overly optimistic. This year as we had no budget for launch fuel, the money had to be extracted from the main club account. This cost IS a priority and other areas will suffer if it goes unsubsidised.</t>
  </si>
  <si>
    <t>You cannot include this as part of your total costs if you do not spend it. There is no evidence of this spend in your financial records for the past three years.</t>
  </si>
  <si>
    <t>EQUIPMENT PURCHASE AND REPAIR - The repair of equipment is vital for safe use of the equipment on the river, and the replacement of worn parts is a cost effective manner of extending the life of an otherwise expensive-to-replace fleet, which is constantly ageing and wearing due to the high volume of training undertaken. Rowing shoes for instance cost £100 individually and are worn through within 2 years due to high usage. This year we have had to employ a part time boatman to repair any damaged equipment. The estimated cost for the year is £9000. Let me just re emphasise, saying that this money is not for buying new equipment. It is for repairing current equipment, which is absolutely essential if the Boat Club is to continue to function to any standard.</t>
  </si>
  <si>
    <t>You have not clearly stated where this £15000 cost comes from. Rowing shoes are a personal item and as such should be paid for by members. We accept that the maintenance of equipment is essential for safety, but the ACC cannot afford to subsidise this cost for you. Sport Imperial offer a lot of support for competitive sports, and Harlington Trust support equipment purchases. In addition, in 09/10, you did not fully exhaust your allocation here, with the surplus rolling over.</t>
  </si>
  <si>
    <t>KIT - Rowing is a year-round outdoor sport, and this coupled with the high volume of training undertaken by an average senior squad rower (~20hours/week) makes the need for warm kit one of not only comfort but safety. We estimate that the average rower spends around £150 a year on specialist rowing/sport kit, and again realise that requesting subsidy towards this is unrealistic.</t>
  </si>
  <si>
    <t>USE OF BOATHOUSE FACILITIES  - This costs each member of the club £50 per year, and again we ask members to fund this from their own pockets.</t>
  </si>
  <si>
    <t>TRAINING CAMP - Each year at Easter the club takes the vast majority (~60) of its members for Easter training camp in preparation for the upcoming regatta season. The benefit of this camp to performance, especially at the BUCS regatta early in summer term, is evident to all who attend. The cost of this camp, simply for bed &amp; board, is estimated at £380, assuming no rise from the 10-11 season, and no exchange rate fluctuations. We ask all of our members to fund themselves individually and unsubsidised.</t>
  </si>
  <si>
    <t>TRAVEL TO EVENTS - Getting members to larger events requires several minibuses, whilst a coach could be used for the numbers involved; the division of members into crews mean smaller groups have different travel requirements, a need magnified by the placement of such events, especially the BUCS regatta, one of our biggest events, in the middle of exam season.  Travel is therefore divided as follows, based on needs in previous years.  Cambridge Winter Head (novices first race of the year) Coach £600 BUCS Regatta (weekend) 3x£220 + fuel 3x£80  BUCS Head (weekend) 2x£220 + fuel 2x£80 Henley (week) 3x£440 + fuel 3x£150  Travel to other events is by a combination of the club''s own minibus and private cars, and is estimated at around £5000 per year due to the high volume of events at which we compete. Our grant from this year has not yet been spent, as in a cost saving effort, we have cut down on trips to Dorney lake at Eton, which has flat water and is good for crew selection and technical training. This has left our grant more able to cover the upcoming travel, but a huge amount of it is still going to have to come out of the member&amp;#8217;s fund.</t>
  </si>
  <si>
    <t>TRAVEL TO TRAINING CAMP - Budget flights to Easter training this year cost an estimated £130 per member. As the Easter training camp can no longer be classed as a tour, owing to the fact that we found the most ideal location with the best conditions to hold it each year, we are asking for 50% of the travel for the members, less than what our members would be subsidised from it being classified as a tour. We think this is reasonable request as we are asking for no money towards the much larger cost of hospitality.</t>
  </si>
  <si>
    <t>Equal to tour award allocation this year.</t>
  </si>
  <si>
    <t>ACC Boxing</t>
  </si>
  <si>
    <t>Annual Affiliation with the ABAE, which is necessary for entering official competitions and insurance policies.  This year's affiliation cost us 255 pounds.</t>
  </si>
  <si>
    <t>ACC set 90% maximum.</t>
  </si>
  <si>
    <t>Entry Fees for University Competitions.  We are expecting four people to compete next year.  Each entry costs 18 pounds, thus, we expect the total entry fees to cost 72 pounds.</t>
  </si>
  <si>
    <t>90% maximum.</t>
  </si>
  <si>
    <t>Equipment.  We aim to add to the current boxing gloves that we own.  This is expected to cost 300 pounds for ten pairs of gloves. We also aim to have a removable floor ring with the intention of making our club self sufficient within two years.  A 14 foot boxing ring is expected to cost 1225 pounds.</t>
  </si>
  <si>
    <t>Where will you keep a 14 foot boxing ring?! Have you discussed this with the DPCS with regard to storage space? Probably not. If you find storage space for your massive ring, please apply to Harlington for this money.</t>
  </si>
  <si>
    <t>Allstars Boxing Gym 1 session per week.  This year each session has cost 120 pounds each. During the course of the year we expect 24 sessions.  Thus, we expect to spend 2880 pounds next year.</t>
  </si>
  <si>
    <t>60% of cost awarded. Charge session fees to cover the rest.</t>
  </si>
  <si>
    <t>ACC Capoeira</t>
  </si>
  <si>
    <t>One year affiliation fees to tribo capoeira</t>
  </si>
  <si>
    <t>Ground Hire of Sherman Lounge (weekly 2 hr lesson, 32 weeks-3 terms)</t>
  </si>
  <si>
    <t>Sherman Lounge is remarkably cheap to hire. You should be able to cover this entirely with membership and session fees. Besides, your membership total is appalling.</t>
  </si>
  <si>
    <t>Instructor fee. Fixed amount of £25 per lesson (one lesson per week for 32 weeks-3 terms)</t>
  </si>
  <si>
    <t>Last year, you only spent £400. We will consider a 5% increase in costs, and award you a subsidy of 50%. Furthermore, the ACC cannot fund activities across all three terms.</t>
  </si>
  <si>
    <t>ACC Cheerleading</t>
  </si>
  <si>
    <t>BCA (British Cheerleading Association) Affiliation Fees - Required to enter competitions. £30 is the annual fee for the entire team.</t>
  </si>
  <si>
    <t>Competition Entry Fees (2 competitions, £18 per person for each competition, calculations are based on entering a team of 30). These are the cheapest competitions in the country and suitable for a starting team.</t>
  </si>
  <si>
    <t>Charge competition fees for members. 50% cost awarded.</t>
  </si>
  <si>
    <t>Overnight Accomodation for the competition in Telford will cost approx £40 per person for 1 night sharing 3 to a room.</t>
  </si>
  <si>
    <t>Individual Identity Cards (£8 each but last until graduation). Required by BCA for competitions. We plan to cover these costs using membership fees.</t>
  </si>
  <si>
    <t>Uniforms (£72 each). All the girls competing this year (2011) already have uniforms  paid for. Any new members will need to buy one. We anticipate at least 10 new people competing next year.</t>
  </si>
  <si>
    <t>Apply to Harlington/IC Trust for this.</t>
  </si>
  <si>
    <t>Transport to Competitions. The first competition is a single day in Newport, so a coach is the most convenient and economical way to get there. Estimating coach hire for a day as £300. Our second competition is an overnight trip so it may be cheaper to use public transport. It is only one night away so we cannot apply for tour budget but it will cost £30 for each person return, even booking 3 months in advance. Likely to be our largest expense.</t>
  </si>
  <si>
    <t>40% award. Members should be able to fund the rest.</t>
  </si>
  <si>
    <t>ACC Cricket</t>
  </si>
  <si>
    <t>Affiliation fees are predicted to be £510 based on 3 teams (a mens 1st and 2nd XI and a Womens XI) entering into the BUCS competition next year at a cost of £170 each.</t>
  </si>
  <si>
    <t>Indoor BUCS tournament entry for 1 men's and 1 women''s team at £255 each. 2) Outdoor BUCS entry for 2 men's and 1 women's team @£177.50 each. 3) Outdoor ULU entry for 2 men's teams @ £87.5 each.</t>
  </si>
  <si>
    <t>Match day teas costs at £60 per home game (teas cover home and away team as per BUCS rules) For a total of 10 matches. The tea costs are mostly covered by the match fees paid by the.players.</t>
  </si>
  <si>
    <t>Kit, the current kit is of good order and as we are doing a clothing order we do not foresee the need to pay for new kit next year and hence are asking for no subsidy.</t>
  </si>
  <si>
    <t>Training sessions are predicted to be 1)weekly sessions in ethos sports hall (2hours) for 20 weeks, which at  £48/h is £1920; 2) weekly training at Lords cricket ground 3 lanes at £44 per lane for 20 weeks totals at £2640 and finally 3) weekly training at the Oval cricket ground, 3 lanes at £29 each, for 20 weeks totals at £1740.00 (including inflation). Therefore the total cost of ground hire for the 2011-2012 season is predicted to be £6300 and we request the maximum possible subsidy of 70% for this. Cricket training in the autumn and spring terms has to take place in indoor nets because during the winter outdoor facilities are taken up by the winter sports. The reason we train at Lord's and the Oval is because they are the only two facilities within London that are large enough to accommodate our club. Ethos sessions are used to practise for the BUCS indoor cricket tournament and for fielding drills. Compared to last year we are budgeting for an extra hour at ethos and this is because these sessions have significantly benefited our indoor play and our outdoor fielding in summer. To help cover the cost of these sessions, a fee of £2pp per session will be introduced. This is in-line with the current net-fees of  £3pp per session for the Oval and Lord's, which were just raised last year.</t>
  </si>
  <si>
    <t>60% of cost awarded.</t>
  </si>
  <si>
    <t>Coaching would be very beneficial for all our teams, especially the women''s team. A coach costs £25 an hour and for 20 one-hour sessions this comes to £500. We have decided not to ask for subsidy in this category as we are planning for senior players in the 1st XI to start informal coaching during Oval net sessions. Also while formal coaching would improve the teams' play, we believe the extra time at ethos would also achieve this.</t>
  </si>
  <si>
    <t>2 Umpires required for 15 home games @ £80 per game. Required to provide umpires by competition rules</t>
  </si>
  <si>
    <t>Not enough spend last year to justify this cost - only £280 spent on finance pages. 90% of this awarded.</t>
  </si>
  <si>
    <t>Travel for Away Matches. Hire of 15-seater minibus for 6-12 hours at £82 for 10 matches. To cut spending, we have decided not to ask for subsidy in this category. Travel expenses will be passed on to the players.</t>
  </si>
  <si>
    <t>ACC Cross Country</t>
  </si>
  <si>
    <t>BUCS team affiliation fees 162.5GBP, UK athletics affiliation 28.75 GBP, England Athletics affiliation 50.00 GBP</t>
  </si>
  <si>
    <t>Only England Athletics spent last year.</t>
  </si>
  <si>
    <t>Entry Fee to competitions. All prices are dependent on exact number of teams or individuals entered, and entry prices may be different from previous years. We have increased the budget for this by £112 because with club growth we are taking more members to races now. BUCS cross country approximately £150. BUCS indoor athletics approx £80. BUCS outdoor athletics about £112.5.   London College League cross country (LCL) approx £60GBP. Luton Relays approx £210. SESSA indoors about 50GBP. SESSA outdoors about £60. Teddy Hall Relays about £132, University of London Champs about  £100. Ed Prickett Relays about £40.  Manchester University Relays about £50. Also subsidies for team runners representing imperial in external competitions such as Silverstone Half Marathon approx £200 (All other races are paid for by club members individually, for example London marathon, Tough Guy etc).</t>
  </si>
  <si>
    <t>Last year you spent about £600 on entry fees on your finance pages. If £1194.50 is your actual spend, please make sure this goes through you club accounts. £90 of last year's spend awarded.</t>
  </si>
  <si>
    <t>Consumables for events throughout the year, primarily for 10 breakfasts following weekend long run training sessions 10x£25, food at meetings for Hyde Park Relays approx £100.</t>
  </si>
  <si>
    <t>Vests for new member currently 50x15GBP. 40 Tracksuits 40x30GBP new or replacement equipment for athletic training  such as shot putts, discuses, and equipment for circuit training  such as skipping ropes, ladders etc total 100GBP</t>
  </si>
  <si>
    <t>Apply to Harlington/IC Trust.</t>
  </si>
  <si>
    <t>Hire of Hyde Parks for the Hyde Park Relays £450, ground hire for the track for varsity at £150</t>
  </si>
  <si>
    <t>Use members funds to hire the track for varsity.</t>
  </si>
  <si>
    <t>printing costs associated to publicising interest, and contacting potential sponsers and participents of the Hyde Park Relays</t>
  </si>
  <si>
    <t>Budget increased by £583.60 due to more members going to races and also a new training weekend away, involving an extra minibus weekend usage. We aim to cover approx half of this increase with increased SGI, and for the other half requested increased subsidy. Transport to and from races (travel for training is paid for by members). Following races traveled to by minibus. BUCS indoor and outdoor athletics, hire a 15 seater for a weekend 2x£230.  Manchester relays, 15seater for a weekend, £230. Ed Prickett relays, Luton relays, Silverstone half marathon 15 seater for a day, 3x£115. Public transport used for the following races in greater London region, 6xLCL races total of 6x£70, SESSA indoor and outdoor athletics, 2x£70, University of London champs £50. Travel to Teddy hall relays in Oxford, by oxford tube, 25 participants x £10 ticket each = £250, most popular away race and we take more people than can be taken on a minibus, increased cost from taking more members. BUCS cross country championship approx. £550(the location changes annually, and costs vary accordingly, though in the previous years have varied from £450 to £700, plus cost of travel from accommodation to race itself, usually around £50) In addition we will hire a minibus for the weekend for a training weekend at Snowdon Mountain Hut - £230, this is a new feature, this year is the first time we have done this. Total petrol cost estimated at £500 for all events traveled to by minibus (increased cost due to increased prices and extra journey for training weekend.)</t>
  </si>
  <si>
    <t>40% of cost awarded.</t>
  </si>
  <si>
    <t>ACC Cycling</t>
  </si>
  <si>
    <t>British cycling affiliation - Third party liability insurance for members, cost £88.00 per club and £62.00 for one sponsor (Accenture) 90% subsidy</t>
  </si>
  <si>
    <t>BUCS affiliation - 90% subsidy</t>
  </si>
  <si>
    <t>Gorrick spring and autumn series race entries - 7 races total, approx 4 riders per race £19.00 per rider per race. 80% subsidy</t>
  </si>
  <si>
    <t>70% award.</t>
  </si>
  <si>
    <t>BUCS race entries - 10 riders mountain bike championships, 2 riders track championships, 2 riders road race championships championships £25.00 per rider, 90% subsidy</t>
  </si>
  <si>
    <t>50% of cost awarded. Charge race fees.</t>
  </si>
  <si>
    <t>Bristol Bikefest and Oktoberfest race entry - 1, 4 man team for each event, and 1 solo rider, £33.00 per rider. 80% subsidy</t>
  </si>
  <si>
    <t>Mountain Mayhem race entries - 1, 4 man team £50.00 per rider, 80% subsidy</t>
  </si>
  <si>
    <t>Weekend trips - Travel and accommodation, 2 trips minibus at £230.00 per trip accommodation £50.00 per person per weekend approx 7 people per trip £350.00 per trip for accommodation. 40% subsidy.</t>
  </si>
  <si>
    <t>BUCS travel for the mountain bike championships - minibus for three days + petrol approx (£100.00) 40% subsidy</t>
  </si>
  <si>
    <t>Of lower importance. Members can cover this with match fees.</t>
  </si>
  <si>
    <t>ACC Dance</t>
  </si>
  <si>
    <t>Out of the 5 major competitions that the dancesport team goes to, the dancesport team is required to be affiliated to the Southern Universities Dance Competitions SUDA and Intervarsity dance association IVDA. Without these affiliations, we will not be qualified to join their competitions which is essential to qualify in the national final. This AY, we paid £25 for affiliation fees for each association but taking into account the inflation rates and price increase of 10%, we would be expected to pay £27.5 per each association. Total cost: £27.5 x 2 associations = £55. (Subsidy = 90% of Cost)</t>
  </si>
  <si>
    <t>ICU Dancesport team participates in 5 major intervarsity competitions every year. Entrance fee for each competitor is usually 12 pounds. For every competition that we attend, Imperial has aways sent in approx 75 individuals. Hence the total cost for entrance fees are very high. For Imperial to continue being in the university dance circuit, it is essential that we attend all these competitions. In the AY10/11, we attended a sixth dance competition and we wish to attend more competitions in the upcoming year. Total cost: £12 x 75 members x 5 competitions = £4500. (Subsidy = 90% of Cost)</t>
  </si>
  <si>
    <t>Members can pay more than £1.20 to enter a competition. 20% award given.</t>
  </si>
  <si>
    <t>Stationery like pens, blutack, stickers that are given to members who have paid for classes, glue etc that we use on a daily basis for lessons. (Subsidy = 40% of Cost)</t>
  </si>
  <si>
    <t>Dance News magazine one year subscription. It contains information about dance competitions in the open circuit, dance instructors among others which are useful when we are looking into joining more competitions and looking for new instructors. £80 for a year''s subscription. (Subsidy = 40% of Cost)</t>
  </si>
  <si>
    <t>Presentation is an important aspect in dance competitions and old, lacklustre costumes do not come across well in the dance floor. We would like to replace our old dance costumes with new ones as well as getting more costumes as we have more members joining competitions. Due to lack of costumes, some of our team members had to resort to buying their own costumes and we do not expect that of our members as each set of costume costs a fortune. We have had our dance costumes for more than 5 years and as they are getting old due to wear and tear as well as changes in fashion. Our club cupboard is below the JCR and the vents from the JCR go into our cupboard, causing our cupboard as well as all the costumes to smell like fried chicken. (Not a joke!) We haven&amp;#8217;t heard back from Harlington Trust yet regarding this year&amp;#8217;s claim. The funding required is shown: Ballroom tail suits: £700 per suit. We need 2 new suits = £1400; Ballroom dresses: £600 per dress. We need 2 new dresses = £1200; Latin trousers: £120 per trousers. We need 2 pairs = £240; Latin dresses: £400 per dress. We need 2 pairs = £800. Total: £3640 (Subsidy = 50% of cost)</t>
  </si>
  <si>
    <t>Apply to Harlington/IC Trust</t>
  </si>
  <si>
    <t>Each year, we usually renew our CD collection that is used to provide music during our club classes and practice sessions. We plan to purchase 2 new ballroom music albums, 2 new salsa music albums and 2 new latin music albums. Each CD album costs about £20. Total: £20 x 6 albums = £120. Although this is very important to us, we do not plan to ask for a grant in this section as we hope we are able to obtain more grant in the sections where our members have to pay such as instructors, competitions or transport) so we can subsidise them. (Subsidy = 40% of Cost)</t>
  </si>
  <si>
    <t>We have 6 dance teachers in the club, 2 for ballroom, 2 for latin and 2 for salsa. Each week, we have 22hours worth of lessons. Each class costs £30 for the AY10/11. Putting into perspective that lessons are what makes the club exist, it is essential that we can continue having this many lessons or even more for the next AY. The instructors have requested a fee increase and we are considering this option in order to retain our current instructors for the next year. Predicting a £3 increase, each lesson will cost £33. We are going to run lessons for 30 weeks for the whole academic year. However, since you said that we cannot claim for the 3rd term, I&amp;#8217;m reducing my claim for only the first 2 terms. Total cost for entire year: £33 x 30 weeks x 22 lessons a week = £21780. Cost for 2 terms only = £15972. (Max Subsidy = 50% of Cost, asked for 20% of cost for 2 terms only. It is essential that we continue lessons in the 3rd term as our members who are taking exams need to practice continuously with the guide of an instructor in order to excel in their dance exam that happens during the summer holidays, which then allows them to proceed to the next level.)</t>
  </si>
  <si>
    <t>From your description of planned activities we determined that only 15 hours of weekly lessons are group lessons - the less being private sessions. We will not subsidise these. We will subsidise 20% of group lessons.</t>
  </si>
  <si>
    <t>To encourage more members to participate in the major dance competitions, the club subsidise transportation for all competitors to each of these competitions as travel cost is very high by booking a 74 seater coach. For AY10/11, for the Warwick Competition, we are paid £1600, for Sheffield £1400 and for SUDC and IVDC, we are expecting to pay another £4000. Total: £7000. This excludes the price of transport to one of our competitions which we made our members cover for themselves as we cannot afford to cover the cost of renting a coach. For that competition, each member paid £20 of their own money. Assuming we were to rent a coach, it would cost about £1500, making the transport costs of this year £8500. Quite a number of members were quite reluctant to enter this competition as we were not able to subsidise it so we aim to rent a coach for all competitions next year to encourage all our team members to participate in competitions. Expecting another price increase this year due to inflation of (say 10%), we would be paying £9350 next AY. (Subsidy = 70% of Cost)</t>
  </si>
  <si>
    <t>15% award.</t>
  </si>
  <si>
    <t>ACC Dodgeball</t>
  </si>
  <si>
    <t>UKDBA Affiliation; allows tournament entry and participation in national league tables, offers training courses, publicises club on website, discounted tournament entry fees for multiple teams.  Note that affiliation fee has increased to £50 for next year.  It was £35 this year as it was the first time the club had been affiliated with the UKDBA. Full 90% subsidy requested.</t>
  </si>
  <si>
    <t>Entry to official UKDBA tournaments; we aim to enter eight tournaments in total (we will have entered six by the end of this season), four with just our 1st team and four with both our 1st and 2nd teams. Entry costs £50 for one team and £85 for two. Hence, (4 x £50) + (4 x £85) = £540.  We are requesting 75% subsidy here as participating members can help to cover a small amount of this cost if absolutely necessary.</t>
  </si>
  <si>
    <t>70% of cost awarded.</t>
  </si>
  <si>
    <t>Refreshments for participating members at tournaments; judging from previous tournaments, we usually spend approximately £7 on refreshments for our players at UKDBA tournaments.  Eight tournaments is our target so 8 x £7 = £56.</t>
  </si>
  <si>
    <t>Equipment; we will require duct tape to mark out courts during weekly training and regular friendly matches. An official UKDBA Dodgeball court is approximately 56ft long and 24ft wide. There are two side lines (2 x 56ft = 112ft) and two lines across the middle for the deadzone (2 x 24ft = 48ft). This adds up to about 170ft for one court. One roll of Rhino Tape is 164ft and costs £4.39. Therefore, one roll a week for 20 weeks is £87.80. In the past, we have used plastic cones which get accidentally moved around a lot and do not prepare the team for tournament conditions.  Now that we are an established and competitive club (4th in the UKDBA Southern Conference), it is vital for us to replicate tournament conditions as accurately as possible in order to train effectively. // Kit; There will be demand for more kit next year as new members become involved with the club.  We plan to order 10 shirts at £25 each equalling £250.  We will sell at cost to members and keep any surplus as club property to provide for occasional players at tournaments. // Speed Gun; we plan to purchase a speed gun in order to run ""fastest throw"" competitions (which we believe would be excellent publicity and possibly a fund-raising opportunity) and allow our members to measure their abilities.  The speed gun recommended to us by the UKDBA Head Referee would cost £140.  £250 + £87.80 + £140 = £477.80.</t>
  </si>
  <si>
    <t>Grant to help us move the club training sessions to Wilson House Sports Hall as we feel the Union is no longer sufficient to accommodate us (in terms of size and stature; official UKDBA court dimensions are required to be 24ft wide by 56ft long) and Ethos is beyond our means; Wilson House Sports Hall costs £27 an hour which is still rather expensive.  As a compromise, we would like to use next year as a transitional year and only request grant to help cover the cost of one term in Wilson House Hall.  £27 * 10 weeks * 2 hours = £540.  Full 70% subsidy requested.</t>
  </si>
  <si>
    <t>Freshers' Fair publicity; the last two years we have designed posters and leaflets while also handing out small plastic play balls and chocolates to attract new members at the Freshers' Fair.  We feel this has been successful and so we wish to continue this tradition. £10 for 200 play balls + £5 for chocolates equals £15.</t>
  </si>
  <si>
    <t>Travel costs for each tournament we attend; hire costs for a 9-seater minibus four times and a 15-seater four times (we will enter eight tournaments, four with one team and four with two teams, there are a minimum of 6 per team).  Therefore, (£59 * 4) + (£82 * 4) = £564.  Costs will be covered by participating members.</t>
  </si>
  <si>
    <t>ACC Exec</t>
  </si>
  <si>
    <t>Contignecy for happenstances of an undue nature within the ACC.</t>
  </si>
  <si>
    <t>Ground hire for BUCS matches at Ethos on Wednesday afternoons.  Central pot for ease of administration. Same as 10/11 plus 5% anticipated cost increase from Ethos.</t>
  </si>
  <si>
    <t>Transport costs for Freshers week coaches to Harlington.  Accounting for 3.7% inflation on the previous year BoE rate as of 4th February 2011.</t>
  </si>
  <si>
    <t>ACC Fencing</t>
  </si>
  <si>
    <t>Covers BUCS affiliation as well as governing body affiliation. Based on current cost + year increase. High priority.</t>
  </si>
  <si>
    <t>For teams (5) and individual BUCS competitions (15). This number takes into account cost increase and maintaining numbers of entrants.</t>
  </si>
  <si>
    <t>The year without a grant for equipment purchase and repair has left club equipment in a poor state.  While safety hasn't been compromised in any way, the scoring equipment and weapons are falling into disrepair.  While purchases and repairs have been made throughout this year, replacement parts are needed badly and I have been reluctant to spend too much for fear of burning through the club funds.  Full break downs of the numbers is not yet known but this is based on the cost of reapair and minimum spend this year so far being in excess of £1000, and still having very limited kit.  It should also be noted that this year saw the first year where the club could not provide complete kit for our novice members, as cost considerations required us to no longer provide an essential piece of scoring equipment (body wires) forcing novices to buy them (at cost) from the club.</t>
  </si>
  <si>
    <t>Hall hire in ethos, 2 courts for 2 hours Monday, 3 courts for 2 hours Friday,  and a single court for a further hour both sessions for 31 weeks. This should be considered high priority as without this funding the club cannot function. A change of venue is not possible without a large increase in travel funding owing to bulky club kit being housed at the union. Sessions are oversubscribed - space reduction also not possible.</t>
  </si>
  <si>
    <t>This cost is based on the first two terms only (22 weeks), as the third term is to be covered by SGI. Both coaches are £30/ph one works the 3 hours that we have hall on both Monday and Friday, the other works 2 hours on Friday. For insurance purposes and as the fencing governing body requires qualified coaches, means that this is a high priority for the club to function.</t>
  </si>
  <si>
    <t>Travel costs incurred by teams traveling to matches and traveling to BUCS competitions.  This is heavily subsidised by SGI. This also includes at 2 hires of the minibus (large) for Friday through to Sunday periods.  This is actually cheaper than the club reimbursing for train fairs as there are a large number of individual travelling in these journeys.</t>
  </si>
  <si>
    <t>ACC Filipino Martial Arts</t>
  </si>
  <si>
    <t>Our instructor charges £5 per person per weekly 90 minute lesson. We hope to have 20 members attending each session, and wish to subsidise the lessons by £2.50 per person.</t>
  </si>
  <si>
    <t>5% increase on last year's award.</t>
  </si>
  <si>
    <t>Through advertising we aim to have a greater number of members, with a higher attendance in class.</t>
  </si>
  <si>
    <t>NO</t>
  </si>
  <si>
    <t>Instructor Travel</t>
  </si>
  <si>
    <t>ACC Fives</t>
  </si>
  <si>
    <t>London Tournament entry fee is £15 per person. Expecting to enter 6 players to the event at Eton, 3 players were entered last year, £90 total. This is the closest and cheapest tournament to enter, relaunched 14 years ago this is one of the four major tournaments in the fives calendar.  And the only one held close enough to London to afford the expense. 50% request.</t>
  </si>
  <si>
    <t>Lovely.</t>
  </si>
  <si>
    <t>Court hire for the whole year is calculated as £15 for 3hrs, once a fortnight. 16 Court hires total. This is a fortnightly event providing a regular service for the society. This is important for the stability of the society and includes both Eton fives and one wall handball hire which have the same rate at the same venue. Fives cannot be played at ethos due to the unique court which defines the game. 70% request.</t>
  </si>
  <si>
    <t>reasonable.</t>
  </si>
  <si>
    <t>The cost of a return ticket from Paddington to Windsor and eton riverside is £8.50, for the London Tournament event of 6 players this puts travel at £51, Travel within London not included as members can be expected to pay for this themselves. 50% requested.</t>
  </si>
  <si>
    <t>Very</t>
  </si>
  <si>
    <t>ACC Football</t>
  </si>
  <si>
    <t>AFA affiliation fee which is required for teams to compete in any competition. £302 based on previous years fees. 90% requested</t>
  </si>
  <si>
    <t>BUCS affiliation fees for 3 teams, based on Phil Power's estimate of £85 per team, total of £255. 90%  subsidy requested</t>
  </si>
  <si>
    <t>BUCS team entries for 3 teams, based on Phil Power's estimate of £58 per team, total of £174. 90% subsidy requested.</t>
  </si>
  <si>
    <t>ULU team entries for 7 teams, based on Phil Power's estimate of £90 per team, total of £630. 90% subsidy requested</t>
  </si>
  <si>
    <t>Training gear for club members, expected to be similar to this years cost of £3830 for jackets, tracksuit bottoms and polo shirts. 0 expected on ties next year due to bulk order placed this year.</t>
  </si>
  <si>
    <t>Drinks for socials, based on previous years of £700 expenditure</t>
  </si>
  <si>
    <t>End of season tour, based on estimated costs for this season at £300 per person and 25 people expected.</t>
  </si>
  <si>
    <t>Thanks football. Good budget.</t>
  </si>
  <si>
    <t>Christmas dinner based on this years cost of £2080 (£21.67 per person for 96 people). Annual dinner based on last year with 120 people at £45 per person, total of £5400</t>
  </si>
  <si>
    <t>7 teams play a total of 75 league games plus approximately 15 cup games at home where referees are expected to be paid for. Minimum of 60 will probably have referees. Total of £1800, 80% requested in line with this years grant. This years grant will be spent as another claim is being processed, we will then have used half of it after half the season.</t>
  </si>
  <si>
    <t>35% of cost.</t>
  </si>
  <si>
    <t>Fixed travel costs to Harlington: £200 per week on 4 minibuses to training inc. fuel. 2 Tellings Golden Miller coaches per week at £310 each. Minibuses for difficult to reach away games (eg. Portsmouth, Shenley) 2 per week at £80 each including fuel. Average of £8 per person on public transport to away games, 7 teams away each week with team of 14. All over 16 week season gives total of £28224. This is a relatively conservative estimate. We received a £1000 decrease in 09/10 and this continued due to low CSB pot last year. Subsequently we would like to apply for our old level of funding, due to the high total costs, of £5600. A request for 20% of cost.</t>
  </si>
  <si>
    <t>ACC Gaelic Sports</t>
  </si>
  <si>
    <t>Affiliation fees to the British Universities Gaelic Athletic Association, for a mens gaelic football team, a womens gaelic football team and a mens hurling team, each costing £75. This allows participation in the regional league and the national championships, which now contributes to BUCS standings</t>
  </si>
  <si>
    <t>50% cost</t>
  </si>
  <si>
    <t>Mens football championships and hurling championships are hosted usually Birmingham and ladies usually in Manchester. These are two day competitions and require accommodation.  Based on a squad of 25 for the men and hurling and 15 for the ladies at £10 per head.</t>
  </si>
  <si>
    <t>For refreshments for freshers trials</t>
  </si>
  <si>
    <t>For hurling 5 helmets (£50 each) as the legislation in the game states that all players on the team must sport a protective helmet, 5 sliotars (hurling balls £15 each) and 5 hurls (£20 each) .2 gaelic football match balls at £30 each.  Repair of portable posts (£30).</t>
  </si>
  <si>
    <t>Goods for resale. For embroidered club polo shirts at around £10 each and embroidered club rainjackets at around £37 each. Approximately 10 of each.</t>
  </si>
  <si>
    <t>Based on playing 3 home league matches and 2 home friendly matches at St.Kiernans in burnt oak, which costs £50 to hire, along with two training sessions at hurlingham park, which costs £120 to hire, to make use of the posts.</t>
  </si>
  <si>
    <t>For two barnights at the union, an informal Christmas dinner and an end of year formal dinner for around 35 people.</t>
  </si>
  <si>
    <t>Matches must be refereed by registered bodies of BUCGAA who charge £35 per game with estimated number of home games for next year standing at 5.</t>
  </si>
  <si>
    <t>Based on four weekend minibus hires (for the respective mens, ladies and hurling championships), 3 away league matches, 3 away friendly matches and 2 away tournaments. The mens championships requires two buses as around 25 people attend, but one bus should suffice for all other occasions. For home matches, members make their own way to the ground on the tube, but for away matches buses are crucial because the pitches tend not to be located in convenient areas, and so would be difficult to get to using public transport.</t>
  </si>
  <si>
    <t>We have given you 70% of ground hire, with the intent that travel costs can be funded by players themselves.</t>
  </si>
  <si>
    <t>ACC Golf</t>
  </si>
  <si>
    <t>After many conversations with the Club secretary we have again secured a fantastic membership deal at Denham Golf Club. This is a fantastic achievement as the fees imposed by Denham were rising above the rate of inflation and quickly becoming prohibitively expensive.  The fee is now £193.80 per member and the union offers a generous subsidy of 90% .  Whilst golf is usually an expensive sport to learn and play, a subsidy of this amount would enable any student of Imperial College to join the club, regardless of their financial means, making us accessible to anyone who wants to play. The total cost is £5426.40 for 28 members and we request the maximum subsidy level of 90% (£4883.76).</t>
  </si>
  <si>
    <t>50% of cost.</t>
  </si>
  <si>
    <t>ICGC are only in their second year in the BUCS league but already a threatening force!  We look to progress through our league and hope to be promoted to 1A (currently in 2A).  BUCS membership cost £55 this year.  We are also required to cover the cost of our non-IC opposition at our home matches at £150/match.  We expect four home matches like this year, totalling £550.  Adding the BUCS membership brings this to £605 for the year.  As the union offers 90% subsidy for competition entry fees, we request £544.50.  The remaining cost will be covered by players on the day.</t>
  </si>
  <si>
    <t>50% cost.</t>
  </si>
  <si>
    <t>Whilst members are expected to provide their own equipment (clubs, shoes, plus fours, etc) for playing golf, we would like to have a golf ball subsidy again.  Titleist Pro V1 golf balls cost £3 each (at the cheapest online price).  Assuming that one is lost by each player in each BUCS game, we would like 70 golf balls at £210.  We would like the 40% subsidy of £84 please.  Without our good quality balls we are struggling to achieve our optimum performance.</t>
  </si>
  <si>
    <t>It is imperative for Imperial clubs to foster young talent to maintain the very high standard of sport at Imperial.  This is emphasised in the club''s aims and objectives.  Stuart Campbell is Denham Golf Club''s head professional and provides fiscounted tuition for all members including beginners.  This is crucial to allow new members to develop and contribute to the BUCS team in future years.  He charges £20 for an hour-long lesson for two (£10 each). (Normal lessons are charged at £50 per person per hour).  We would like to have 20 such joint lessons. The maximum subsidy level for this is 60%. Members are willing to make up the rest of the cost themselves (£5 each per lesson) as well as paying for their travel cost to the club (£7 return ticket from Marylebone plus a return tube journey). Total cost of lessons would be £400 (£20 each for 20 lessons).  The total cost is £400 and we request the maximum subsidy level of 60% (£240).</t>
  </si>
  <si>
    <t>With several large bags to transport to each event, a minibus is crucial to the safe and efficient conveyance of players to matches.  While members usually take private transport or the train to Denham, there are times when a minibus is necessary, for example team matches and large events. There are 8 occasions when a minibus is necessary (5 away BUCS matches, Autumn Cup, Spring Cup and Consultants'' Match). All but two matches are within 35mi of South Kensington. Portsmouth is a 140mi round trip while Essex is a 100mi round trip. We estimate from previous usage that the minibuses run at around 15 miles per gallon. We therefore calculate that 6 trips would cost £649.78 (according to the calculation below). In addition, Portsmouth and Essex matches would cost £135.90 and £122.20 respectively (cheaper and more reliable than transporting everyone by train and taxi, given that taxis often can''t take golf clubs). The total cost of travel hire is therefore £907.88.  A 40% subsidy would provide £363.15 with the remainder being provided by the club''s SGI.  The total cost is £907.88 and we request the maximum subsidy level of 40% (£363.15)  70 mile return trip Divide by 15 (miles per gallon) Multiply by 4.54 (convert gallons to litres) Multiply be 1.43 (current price of diesel at the Shell garage, Old Brompton Road) This equals total cost of diesel for the trip. Each trip also requires £78 for hire of the minibus.</t>
  </si>
  <si>
    <t>25% of cost.</t>
  </si>
  <si>
    <t>ACC Handball</t>
  </si>
  <si>
    <t>Affiliation with the England Handball Association (Needed in order for us to play in the 2nd UK division) [88 pounds * 90 percent ~ 75 pounds]</t>
  </si>
  <si>
    <t>Player Registration with EHA per player. Every player needs to be registered to be insured on the court. Again, no subsidy here.</t>
  </si>
  <si>
    <t>Tournament registration and hire. This is the cost for the University Championship registration (100 pounds) and Challenge Centrale Lyon (200 pounds). Again, we do not ask for subsidy here.</t>
  </si>
  <si>
    <t>Training at Ethos once a week for three terms for 2 hours: 2*48 per Session * 11 weeks * 3 Terms = 3168 pounds. The last years, for some reason, the Handball Club did not ask for the maximum subsidy, however there are a lot of extra costs paid by members (see below) and we always had to cancel the third term training sessions due to financial constrain which means that although in general you need at least 2 sessions a week to train for Handball, we only had one session per week for two terms, which is not enough. So we are now asking for the maximum subsidy for our most important part of the budget, Ethos, which is 70% of 3168 pounds, so roughly 2000 pounds with the rest being funded by the higher membership fee this year and the usual session fees.</t>
  </si>
  <si>
    <t>League games in Leyton sports hall. One of the few and indeed the cheapest Hall that has a proper sized Handball court in London. We have to pay 40 pounds for 10 games per season = 400 pounds. We do not ask for subsidy here.</t>
  </si>
  <si>
    <t>Travel to Nottingham and Lyon for tournaments. Most of this will be carried by our members, especially for Lyon since it is a tournament in mainland Europe. However, we would like to ask for a Travel subsidy to go to both Tournaments, since we are competing with other Universities in England and the rest of Europe; the last years (this year included) this means taking the 9- and a 5-seater to either Nottingham or Manchester which gives a total of: 200+230 pounds (new prices) = 430 pounds and taking the 9-seater to Lyon (200 pounds + 50 pounds insurance cover). Plus a rough petrol estimate of 300 pounds, the whole cost for the minibuses is 200+230+200+300+50=980 pounds). We would ask for less than a half as a subsidy which would be 400 pounds. Where the rest of the travel costs (2500-980=1520) is made up of flights, for the people who we cannot fit in the minibus to Lyon and travel around Lyon and Nottingham/Manchester. So overall a lot of travel expenditure paid by our members (we believe rightfully so) so we only ask for a small subsidy to take some load of their and our shoulders.</t>
  </si>
  <si>
    <t>10% of total cost.</t>
  </si>
  <si>
    <t>Expenditure for travel to go to our League Games in Leyton. The tube journey (on average, rail card yes/no) is 5 pounds per player. On average we have 12 players for each of our 10 games per season, which equals 5*10*12= 600 pounds per year.</t>
  </si>
  <si>
    <t>ACC Hockey</t>
  </si>
  <si>
    <t>Affiliation to BUCS, costing £333.90 in 2010-11, is a pre-requisite for entry into the BUCS competitions.</t>
  </si>
  <si>
    <t>Four mens and two ladies teams are to be entered into BUCS and ULU cup and league competitions to allow regular competition at both national and London levels catering for all standards of players. The cost of entry of each of the six teams into the BUCS and ULU competitions was £86.40 and £87.50 respectively in 2009-10. Figures for 2010/11 or 11/12 are unavailable until February, but a 5% rise over the two year period would be historically consistent. Note a considerable rise in the cost of ULU entry fees since the departure of ICU from ULU, this was covered by the ACC contingency pot in 2010-11, and is requested as grant for 2011-12</t>
  </si>
  <si>
    <t>ACC Hockey provides playing shirts for all players, which are inevitably lost or damaged during use. Considerable kit replacment is therfore required each year, in addition to special equipment need for the game, such as balls and goalkeeping equipment.</t>
  </si>
  <si>
    <t>Two coaches are employed in order to advance the standard of hockey representing ICU and safeguard ICUs reputation as the best student hockey team in London. Mr. A. J. Bhurji is employed for the top Mens teams at a cost of £200/week to attend all training sessions and first team home fixtures. Mr. C. Vliet is employed at a rate of £100/week to coach the top ladies team at every training session. The 2011-12 season is anticipated to include 20 such training sessions.</t>
  </si>
  <si>
    <t>We have given you a comparatively higher travel allocation in the hope that you can use session fees to cover instructor costs.</t>
  </si>
  <si>
    <t>Competitive hockey requires suitably qualified umpires in order to be assured of competent and safe oversight. Umpires are sourced from Middlesex Hockey Umpires Association at a cost of £30/game to the home side.  63 home games are expected to be played</t>
  </si>
  <si>
    <t>35% of cost</t>
  </si>
  <si>
    <t>Transport to Monday training and competitive fixtures. Transport is provided by the club from ICU to both home and away matches in addition to training sessions. The distance sporting facilities at Harlington and those of opposing teams results in the greatest single expense associated with ACC Hockeys activities. If this expense is not subsidised, the cost of travel would be prohibitive for most ICU members to play hockey. Training is held each Monday (20 sessions in the year) requiring five minibuses for four hours plus fuel @5x(£40+£10) to transport players to Harlington. On typical Wednesday (18 in the year) a coach is hired for the home teams @£258. The two of the remaining teams travel to away matches by minibus (six hours) plus fuel @2x(61+25) and the final team by public transport @£70. Sunday cup games are estimated to require a further 2 coaches @2x£258 and 12 minibuses @12x(61+25) over the course of 2011-12. Costs are anticipated to rise by 5% in 2011-12, an increase which is budgeted for.</t>
  </si>
  <si>
    <t>The club hosts several pre-season friendly fixtures in addition to an annual mixed tournament and presidents day. These events improve the club and ICUs relationship with  other local clubs and London universities. These events require one coach (£258) and four minibuses plus fuel (4x(£61+£10)).</t>
  </si>
  <si>
    <t>ACC Judo</t>
  </si>
  <si>
    <t>BUCS affiliation needed to represent Imperial at BUCS championships</t>
  </si>
  <si>
    <t>90%!!!</t>
  </si>
  <si>
    <t>British Judo Association Club license. Needed for the club to be recognized as part of the BJA and compulsory for ANY competitions (including BUCS)</t>
  </si>
  <si>
    <t>NOTE: this is a poor budget.</t>
  </si>
  <si>
    <t>BUCS championship entry for two teams (mens and womens) and a few extra individuals, predicted from current figures. This includes the costs of accommodation and travel to and from Sheffield. This is the most important competition of the year and ICJC requires this funding.</t>
  </si>
  <si>
    <t>Charge match fees.</t>
  </si>
  <si>
    <t>Paris International Student Competition. This is a very prestigious competition and a vital part of BUCS championship preparation. We need funding so that both beginners and advanced players can enter.</t>
  </si>
  <si>
    <t>London international university competition. This is an individual competition, where both novices and experienced players can compete. In years to come, this competition may become a BUCS scoring event, and is a crucial competition for BUCS preparation. Entry costs are £10 per individual.</t>
  </si>
  <si>
    <t>Sheffield USIST international student competition. Mixed teams. Imperial sent 3 teams (of 3 men and 2 women) this year, and this competition is crucial to our preparation for BUCS. Cost includes entry and accommodation. This year entry was £80 per team.</t>
  </si>
  <si>
    <t>Sheffield Novice Competition. This is a competition specialized for novice players and those who are below black belt are able to compete. Cost includes entry and accommodation. This year entry was £10, with 20 people entering.</t>
  </si>
  <si>
    <t>Ethos Grounds. Weekly 90 minute sessions at Ethos studio and 2 hour sessions at the Budokwai. This is cut down to once a week in the summer term.</t>
  </si>
  <si>
    <t>Use session fees to cover this. 10% of cost awarded.</t>
  </si>
  <si>
    <t>Qualified Instructor</t>
  </si>
  <si>
    <t>This was set to 50%. If you had attended the last ACC meeting, you would know this. In fact, it was also emailed round. Please pay attention.</t>
  </si>
  <si>
    <t>Travel by minibus to Sheffield where USIST, novice and BUCS are held. Other competitions are at member''s charge. This is the cost of petrol (at the moment cost is 110.9 per litre, at a distance of 280 miles return to Sheffield) + hire of minibus at Â£230.</t>
  </si>
  <si>
    <t>Again, set at 70%. LISTEN!</t>
  </si>
  <si>
    <t>ACC Ju-Jitsu</t>
  </si>
  <si>
    <t>Affiliation with the Jitsu Foundation, provides access to nationwide events, cheap insurance and free instructors.</t>
  </si>
  <si>
    <t>Poor description. 50% award.</t>
  </si>
  <si>
    <t>Entrance fee to 2 BUCS recognised competitions, each 2 days long. £30 per person. 10 members (students)  expected to go to each. The Atemi Nationals is the largest student martial arts competition in the country, and the Randoori Nationals is about as big.</t>
  </si>
  <si>
    <t>Each member will need a judo gi, most are expected to not have one, cost about 15GBP with trade discount.</t>
  </si>
  <si>
    <t>Hire of Wilson House Sherman Lounge for four hours a week, during term time only. This is for our twice weekly training sessions, which are our main activity and expenditure.</t>
  </si>
  <si>
    <t>25% award.</t>
  </si>
  <si>
    <t>Overnight accommodation for both national events at around £15 per person per night.</t>
  </si>
  <si>
    <t>coach ticket to and from the 2 national competitions. £25 per person. 10 students expected to go to each.</t>
  </si>
  <si>
    <t>ACC Karate Shotokan</t>
  </si>
  <si>
    <t>License fees paid by members for affiliation to the KWF. Cost has increased to £25 per member per year to be paid in February. Due to the price increase I would ideally like to be able to subsidse this cost by £5 per member, if we have 20 members this = £100. Normally the money for this is paid by cheque directly to the KWF by individual members so money for this has never come out of our accounts.</t>
  </si>
  <si>
    <t>Gradings. Cost per member is £12 per grading, most members do one grading per term so the total cost to them is £36 per term. This money goes directly to the KWF.</t>
  </si>
  <si>
    <t>Socials. We hold a social dinner at the end of every term and like to subside the Christmas dinner by £5 per person, usually around 20 people attend so this = £100</t>
  </si>
  <si>
    <t>Instructors fee to sensei Jim Lewis work out as an average of 50.00 pounds per training session. The instructors fee for the autumn term  2010 was £1,500.00 pounds for 30 training sessions. We expect to have 33 trainings for the spring term of 2011. The instructors fee for the term is expected to be 1650.00 pounds. We expect to hold 25 training sessions for the summer term of 2011, the instructors fee is expected to be 1250.00pounds in total, the cost of the instructors fee for the accademic year 2009-2010 is expected to be pounds and the estimated instructors fee is 4400.00pounds for the accademic year 2010-2011. Jim Lewis is a worldclass qualified instructor in Shotokan Karate. He is a fulltime instructor in karate so instruction fees have to reflect this, we are extremely fortunate to have him as our club instructor for over ten years, over which time he has barely increased his rates despite his fee for other London clubs being up to £100 an hour.</t>
  </si>
  <si>
    <t>17.5% of cost. Session fees can fund the rest as you have no ground hire costs.</t>
  </si>
  <si>
    <t>ACC Kendo</t>
  </si>
  <si>
    <t>BKA Registration. British Kendo Association (BKA) is the governing body in the UK for Kendo. It allows us to participate in the BKA accredited competitions and to send our members to official BKA gradings.</t>
  </si>
  <si>
    <t>90% cap across ACC.</t>
  </si>
  <si>
    <t>Competition (entrance) fees: Exact fee depends on number of teams and competitors - the following is only an approximation. We take part at least in: Mumeishis 3s lnternational Championships - £80 x 2 teams = £160; University Championship - £50 x 2 teams = £100;  London Cup - £50 x 2 teams = £100. With the rest goes to entrance fees for individual competitors. (We understand this is a substantial increase from what we asked for last year but this is due to more beginners entering competitions and a greater involvment of our university in national compeitions in kendo.)</t>
  </si>
  <si>
    <t>Stationery, stamps, blue tack, duct tape for repairing the gym floor, etc.</t>
  </si>
  <si>
    <t>Club social events. We usually have 2 big dinners (End of Terms) each year. We subsidise some of the costs.</t>
  </si>
  <si>
    <t>NOTE: charge session fees to make up any deficit.</t>
  </si>
  <si>
    <t>It comes to the time for the club to replace kendo armour as they have been used by our members for more than at least 5 years. Kendo armour is fundamental for kendo practice so we need to make sure they are in good condition to provide full protection to our members (health and safety is important!) We need to replace at least one set of armours and they cost at least £250 per set so £250 x 2 = £500 is the minimum we are asking for.</t>
  </si>
  <si>
    <t>We also have a stock of bamboo swords for beginners / freshers but they are depleting because of an increase in number of freshers practising with them. They wear off and can develop into splinters and could cause serious injury. It is important that we have a good amount of them for our members and they are all in good condition (again for health and safety reaons). £20 x 20 = £400.</t>
  </si>
  <si>
    <t>Alternative rooms. Every year we get kicked out of our room in the Union on various occasions, such as Freshers ball, summer ball, graduation, repairs etc. On these nights we have to pay for alternative space, e.g. in Ethos. 3 nights x GBP90</t>
  </si>
  <si>
    <t>BKA instructor registration for Mrs Yoshikawa. Our instructors are volunteers, they don''t get any money for their efforts, so we do not actually pay instructor fees as a club. We are however required to register them with the British Kendo Association governing body, as it is mandatory for them to have instructor insurance in order to teach. The amount requested would also cover the first aid course required for her to be accredited as BKA dojo leader.</t>
  </si>
  <si>
    <t>50% cap.</t>
  </si>
  <si>
    <t>Speakers</t>
  </si>
  <si>
    <t>Every year, we have the honour to invite Mr Masashi Chiba, one of the most well-known kendo players in the world as well as other visitors to demonstrate and practice kendo with our members. This is a privilege that many other universities may not have because of the long term relationship between our university, instructors and those visitors. Over time this has built reputation for our university and our members have gained a lot from these events. The costs will cover the seminar fees as well as reception.</t>
  </si>
  <si>
    <t>You are a sports club, you do not need speakers.</t>
  </si>
  <si>
    <t>Travel tickets to and from competitions for at least 10 people with 2 teams as well as beginners (freshers). 2 or 3 competitions outside London each year. (as explained in the competition section)  3 competitions x 20 people x £5 per travel = £300</t>
  </si>
  <si>
    <t>ACC Kickboxing</t>
  </si>
  <si>
    <t>We renewed most of our kits this year but are still short on pads and a few other items. We spent already most of our budget (Â£2000) on it, and won''t be able to buy anything else next year.</t>
  </si>
  <si>
    <t>We could use a bit of extra funding for publicity, in order to bring in more members to the club.</t>
  </si>
  <si>
    <t>We are having (inter-universities, outside London) competitions for the first time since the creation of the club, and require money  for travel expenses.</t>
  </si>
  <si>
    <t>New expense and poorly defined. We will give you £100 to subsidise it, but as you have not broken down your costs, we cannot give you any more.</t>
  </si>
  <si>
    <t>ACC Kung Fu</t>
  </si>
  <si>
    <t>A demo is performed every year to encourage new members and enable older to practice breaking for their gradings in a safe environment. This requires purchasing suitable tiles (£25), Wu Shu Kwan breaking wood (£26.50), Wu Shu Kwan breaking bricks (£40) and Wu Shu Kwan breaking blocks (£35). Total cost: 25+25+40+35 = £125</t>
  </si>
  <si>
    <t>Our equipment has not been replaced for several years and is no longer useable in training sessions due to the worn out condition. Due to the nature of use, repairs are unsafe. Therefore replacing the bags and gloves are of paramount importance to prevent injury and ensure safe training. Training equipment to replace: 8 bag gloves at £31.90 each; 8 heavy duty strike shields at £35 each; Total Cost: 8*31.90+8*35 = £535.20</t>
  </si>
  <si>
    <t>A new glove bag to store equipment away safely is required £19.99; Previous Cash Box is broken beyond repair, replacement cost £5; Total cost: 19.99 + 5 = £24.99</t>
  </si>
  <si>
    <t>2 external instructors at £50 each per week. Subsidises for 30 weeks per an academic year. Total Cost: 50*2*30 = £3000</t>
  </si>
  <si>
    <t>We will subsidise two terms at 50%.</t>
  </si>
  <si>
    <t>Approximately 10 people a year attend the black belt gradings, including supporters. Rail fare is £6.80 from Waterloo. Gradings are expensive and demanding so we want to finacially help those attending and encourage supporters to contribute to a team atomsphere. Total cost: 10*6.80 = £68</t>
  </si>
  <si>
    <t>ACC Lawn Tennis</t>
  </si>
  <si>
    <t>Affiliation Fees - To BUCS. 3 teams, at £85 each.</t>
  </si>
  <si>
    <t>Competitions - BUCS competitions, £58 per team, 3 teams</t>
  </si>
  <si>
    <t>Balls - Tubes (of 4 balls) are purchased at £2.99 (cheapest available for decent quality balls) each. Four new tubes are required for each of the 5 home matches that the 3 teams play, as required by BUCS regulations. Each team will play at least five home matches, alongside BUCS Cup matches and other competitions. New tubes are also required for Queens training for the team to train most effectively (simulating the flight and bounce of balls in real matches), although balls are reused in training and for social tennis as much as possible.</t>
  </si>
  <si>
    <t>Rackets - We would strongly like to purchase more tennis rackets at £20 each for the club for social tennis players to borrow. In the past, the ability to borrow rackets has been very popular with social members and is an important aspect to help boost club membership. In order to create an all-inclusive atmosphere, we need to show our potential members that anyone can join in, and providing functioning rackets is key to this. Rackets do go missing and can be prone to breaking, so we need to purchase up-to-date equipment.</t>
  </si>
  <si>
    <t>Apply To Harlington/IC Trust</t>
  </si>
  <si>
    <t>Queen's Club training - £15/hour excluding VAT. Require 16 hours per week for the training of 3 teams. 22 weeks = 352 hours for the year. These courts are of good quality, available on a regular basis throughout the year, and indoor so players are able to train regardless of adverse weather. These courts are placed locally and of better value than other indoor courts within sensible travelling distance. Having regular courts is essential to meeting our aims and objectives of our tennis teams reaching a high performance level.</t>
  </si>
  <si>
    <t>55% of cost awarded.</t>
  </si>
  <si>
    <t>South Park - Currently £4/hour for Hammersmith and Fulham Council outdoor courts of good quality, available on regular basis and within sensible travelling distance. Social players play twice a week (Wed and Sat), on 2 courts for 3 hours, for 24 weeks throughout the year. This year we cashed-in a £400 credit we had built up from rained-off courts in the previous year and so our costs this year appear cheaper than actual. These South Park courts are essential in meeting our aims and objectives of creating an all-inclusive atmosphere for our social members who wish to play informally and improve their standard in a friendly environment.</t>
  </si>
  <si>
    <t>20% of cost awarded.</t>
  </si>
  <si>
    <t>Coaching - We would strongly like to employ a qualified coach for group sessions with our team members, with the aim of boosting our position in the league in line with our overall goal of promotion</t>
  </si>
  <si>
    <t>Lovely budget.</t>
  </si>
  <si>
    <t>Promotion - For the purchase of promotional materials such as stickers at the Freshers Fair. This has proved an effective way to promote new members.</t>
  </si>
  <si>
    <t>Travel to Away matches - Each of the 3 teams will play at least five away matches, alongide Cup matches and other competitions, with at least four players travelling each time, on average £8 return journey. Travel to destinations as far as Chichester, Portsmouth and Bristol has in the past been required and is highly likely to be required again. The low number of players travelling to each match does not warrant a mini-bus.</t>
  </si>
  <si>
    <t>ACC Netball</t>
  </si>
  <si>
    <t>BUCS league 3 teams</t>
  </si>
  <si>
    <t>BUCs entry 3 teams</t>
  </si>
  <si>
    <t>ULU Team Entry 4 teams</t>
  </si>
  <si>
    <t>New Match Kit for 2 teams @£30/dress for 10 players a team plus 2 sets if stick on bibs at £45 a set</t>
  </si>
  <si>
    <t>Bibs for Training and Matches</t>
  </si>
  <si>
    <t>Ethos @ £43.05/hr for 2 hrs each Monday for 20 weeks</t>
  </si>
  <si>
    <t>60% of cost</t>
  </si>
  <si>
    <t>Training Ground @ £25/hr for 2 hours a week for 20 weeks</t>
  </si>
  <si>
    <t>Coach @ £25/hr for 2hrs for 20 weeks</t>
  </si>
  <si>
    <t>Usually emailed so no cost to Club</t>
  </si>
  <si>
    <t>Umpires for Maximum 50 home matches @ £20 an Umpire. 2 Umpires per match</t>
  </si>
  <si>
    <t>80% of cost</t>
  </si>
  <si>
    <t>For Distances where individual tickets cost more than £7.50/ For if minibus use is required</t>
  </si>
  <si>
    <t>ACC Riding &amp; Polo</t>
  </si>
  <si>
    <t>BUCS AFFILIATION FEES:- BUCS: ~ 2 teams at £85 We wish to affiliate to BUCS to allow us to enter two teams of five riders into the BUCS Leagues, as we have done for several years now. Affiliation to BUCS allows our riders to experience proper competition which would otherwise be unavailable to them without owning a horse. There is also the possibility of qualifying for Regional or National rounds of competition which allow the most talented riders to represent Imperial College at a high level in the sport. The subsidy requested is therefore the maximum of the 90% permitted. ~ Total Cost = £85 x 2 = £190 ~ Subsidy Requested = 90% = £171 (90% subsidy)</t>
  </si>
  <si>
    <t>HPA MEMBERSHIPS:-  In order to participate in SUPA Nationals, team members must individually be members of the Hurlingham Polo Association for insurance purposes. We anticipate 10 memberships at £40 per person based on this year = £400. However as this is individual membership to an external organisation we are not requesting subsidy for this expense.</t>
  </si>
  <si>
    <t>COMPETITONS:-  BUCS: 2 riding teams at £100 (description same as below for BUCS affiliation) We request subsidy at the maximum level of 90% for competitions, with the remainder to be covered by match fees. BUCS subsidy requested is £180. In addition Trent Park charge us £1,250 for two BUCS competition which incluses arena hire, ground hire and pony hire. We request no subsidy for this. SUPA NATIONALS: We wish to enter two polo teams (one Novice and one Beginner) into both the Winter Arena Nationals and the Summer Outdoor Nationals. This allows university polo players the chance to play competitive polo and represent their University. From a financial standing this is a unique opportunity as in general it is a huge financial commitment to play competitive polo at any level, particularly at tournaments this large.   Total costs are: ~ Entry Fees: £150 x 2 competitions x 2 Teams = £600 ~ Pony Hire: In order to play, polo ponies also need to be hired per chukka. This is given at a discounted rate at the Nationals however it is still approximately £55 per pony per chukka. £55 x 3 ponies x 4 chukkas x competitions x 2 Teams = £2,400 ~ Total Cost = £3,000. Team members cover a large portion of the cost personally (including £40 HPA membership and £220 pony hire).  We do not request subsidy for pony hire as we ask members to cover this personally, however we are requesting subsidy to cover polo team entry fees at the maximum of 90% as well. The total subsidy requested for polo entry fees is therefore £540. We would like to note that last year we exceeded expectations and entered 3 teams at the Winter and Summer nationals incurring an additional cost to the members of £300. TOTALS: ~ Total cost of competitions = £1450 + £3000 = £4450 ~ Total Subsidy Requested for entry fees= £180 + £540 = £720 (90% of total)</t>
  </si>
  <si>
    <t>ROSETTES:-  We are required to provide rosettes for both of our BUSA home competitions. Rosettes are awarded for both teams and individual placings. Four teams, each with four individuals per team competed at each competition. We require : ~ 2 sets of team rossettes: 4 x 4 x 2 = 32 rosettes ~ 2 sets of individual rosettes: 6 x 2 =12 rosettes. ~ 44 rosettes at £1.19 = £52.36 ~ Postal charge = £8.50 ~ VAT 20% = £10.47 ~ Total Cost = £71.33 The cost of rosettes will be funded by match fees. We also plan to provide rosettes for two intra-club competitions, with approximately 25 of our riders competing &amp; the rosettes at 70p ~ Total Cost = £17.50. We request no subsidy for this.</t>
  </si>
  <si>
    <t>SPECIAL EVENTS:-  During the year the Riding &amp; Polo Club organises several additional activities for our members. Many of these activities depend on the specific availabilty of events and the interests of the members. However we regularly run a trip to Badminton Horse Trials and this year are planning to run a trip to a high level polo match.  We request no subsidy for these events since we expect them to interest specific members and be additional to the clubs activities, however an estimate of the cost of a Badminton Horse Trials Trip is given below.  Travel to badminton ~ £25 rail tickets per person Entry to Cross Country ~ £25 per person Estimated attendance 8 members Total cost £400</t>
  </si>
  <si>
    <t>POLO EQUIPMENT:-  At the end of the 07/08 academic year the club purchased a selection of polo mallets and kneepads. For the saftey of riders and horses it is important for us to ensure that these are kept in good condition. After three full years of use we anticipate significant wear and tear to club mallets in particular. It is difficult to estimate the exact cost that repair or replacement of this equipment would cost however, based 2 repairs (at 50% of the original price) of mallets and the replacement of 1 pair of kneepads we estimate a cost of £200 and request a 25% subsidy for this.</t>
  </si>
  <si>
    <t>GROUND HIRE:-  RIDING LESSONS: Riding lessons are held weekly at Trent Park Equestrian Centre (TPEC). We arrange on average 30 lessons every week in either jumping or flatwork. TPEC give us generous discount in lesson prices and lessons are available for riders ranging from complete beginners up to competition rider level as well as providing training for British Horse Society qualifications (professional and internationally recognised qualifications). These qualifications would not be otherwise accessible to students due to time and financial concerns. We request subsidy for 22 weeks worth of lessons. Flatwork lessons cost £27.50 per hour (£45 for non IC club members booking privately) and Jumping lessons costs £38 per hour (£60 for non IC club members booking privately).  20% of this lesson fee goes toward the Instructor fee for which we request no subsidy  ~ Flatwork = 22 weeks × 24 riders × £ 27.50 = £ 14,520  ~ Jumping = 11 weeks × 5 riders × £ 38 = £2,090 (for subsidy, this is equivalent to 2.5 riders a week for 22 weeks) ~ Team Jumping = 15 × 5 riders × £ 38 = £2,850  ~ Total cost for 2 terms: £14,520+ £2,090 + £2,850 = £19,460.  For Term 3 numbers decrease to 15 flat lessons and 4 jump lessons for 11 weeks  ~ 11 weeks × 15 riders × £27.50 + 11 weeks × 4 riders × £38 = £6,209.50.  Our total cost for Riding lessons for all three terms is £25,669.50. We request subsidy for 22 weeks at £10 per person per lesson which is 36% of a standard lesson and 26% of a jump lesson. We do not include the Team jumping lessons in this request as they are kindly subsidised by Sport Imperial.  ~ £10 subsidy × 26.5 lessons × 22 weeks = £5,830.   POLO LESSONS: Polo Lessons are organised twice weekly at Fifield Polo Club or Berkshire Polo Club in Windsor with HPA approved coach Oliver Browne. Polo sessions cost £50 per hour for each player, however this may be rising by £5 next year. We request subsidy on a similar level to that of riding based on a figure of £50ppph, in this case £10 constituting only 20% of the cost to the member. We have instituted a policy whereby our members are entitled to one subsidised lesson per week, we believe this is fairer to those members that do not participate in both Polo and Riding as well as saving the club a small amount in subsidy. We believe this to affect approximately 2 members a week. Polo this year has grown and thus we generally average 22 riders per week throughout the year, particularly since there is the opportunity to play outdoor polo in the Summer Term and the very large Summer Nationals Competition.  ~ 33 weeks × 22 riders × £50 = £ 36,300 ~ Subsidy Requested = 22 weeks × 20 riders × £10 = £ 4,400.  TOTALS: ~ Total Costs For Riding and Polo Ground Hire For the year = £61,969.50 ~ Total Subsidy Requested = £10,230  (16.5% of total cost)</t>
  </si>
  <si>
    <t>INSTRUCTORS:- Ground hire for both Riding and Polo lessons includes Instruction by qualified coaches.  This is essential for safety reasons but does not require separate funding as it has been included in the relevant Ground Hire requests.</t>
  </si>
  <si>
    <t>FRESHERS FAYRE:-  This is the event where we aim to attract most of our members. Most students assume that it will be difficult to continue riding in London due to prohibitive costs and limited riding schools.  Therefore in previous years, significant efforts made publicising the club at Freshers Fayre has succeeded in attracting a lot of members.  Publicity costs include Blu-Tac,Pins,String etc for Freshers Fayre Notice Boards as well as printing of colour flyers and/or posters that cannot be done in SAC. We estimate a total publicity cost of £100.</t>
  </si>
  <si>
    <t>REFEREES:-  Judges for our internal BUCS competitions (1 judge at £85 per competition). Dr Sheena Russel judges for both of our home competition.  BUCS competition require judge grade 5 or above. She is a grade 2 Dressage judge who is qualified to judge at national and international competitions. The Federation of British Dressage committee would have to be involved if any protest were to be raised against her decisions. She kindly charges us very little, only petrol money (£45) and small fee (£40). This is a huge discount on what she would normally charge and is cheaper than a lower level (Grade 5) judge would normally charge us. ~ Total £85 for each competition x 2 competitions = £190 ~ 90% subsidy is requested with the remainder being funded by match fees = £171.</t>
  </si>
  <si>
    <t>TRAVEL FOR COMPETITIONS:-  Although we believe it to be very important to subsidise our members travel to and from competitions, we appreciate that travel to and from lessons affects a larger number of our members, and our priorities reflect this attitude. RIDING COMPETITIONS: Travel for BUCS competitions is variable since away competitions are held at various locations. We estimate approximately £15 per competing rider per away match to include train tickets and taxis to the competition venue. ~ Total Cost = £15 × 4 competitors × 3 away competitions × 2 teams = £360 ~ Subsidy requested (40%) = £144. POLO COMPETITIONS: Travel for SUPA is difficult to calculate since the logistics of the two major competitions vary. However, we calculate the costs based on taking a small (9 seater) minibus to both competitions. ~ Minibus Hire (UZX), 9 seater, 4 days (weekend +2) = £268 ~ Fuel (Based on trip to Offchurch Bury as in 2009): £0.22 × 200 miles (approx.) = £45 ~ Total = 2 trips × (£268 + £45) = £626 ~ Subsidy requested (40%) =  £250.40. TOTALS: ~ Total competition travel costs = £986 ~ Total competition travel subsidy (40%) = £394.40</t>
  </si>
  <si>
    <t>TRAVEL FOR LESSONS:-  RIDING LESSONS: There is a significant cost associated with travelling to and from riding lessons. We look to gain discounts on this travel by utilising London Underground''s group travel tickets reducing the cost significantly to £3.70 per person based on a group of at least 10 people (By comparison, zone 1 to 5 travel off peak comes to a total of £2.20 per journey off peak and £3.50 at peak times, meaning a usual price of £5.70 per week).  We request subsidy for an average of 20 riders in the first two terms (and 10 riders in the 3rd term) that use the group travel discount or existing travel cards giving discounted travel to zone 5. ~ For the first 2 terms: 22 Weeks x 20 travellers x £3.70 = £1,628  ~ For the 3rd Term: 11 Weeks x 10 travellers x £3.70 = £407 ~ Total = £2,035 ~ We ask for subsidy for this at 40% = £814. POLO LESSONS: Where possible we try to use minibuses for transport as this is cheaper and significantly more convenient than public transport to Windsor. For 33 weeks on Tuesday we use a 15 seater minibus for transport.. We are usually able to complete the trip to Fifield Polo Club inside of 4 hours and the round trip is approximately 50 miles. ~ Minibus Rental: 15 seater, 2-4 Hours = £42 ~ Fuel Costs: £0.22 x 50 miles = £11 ~ Total cost: (£42 + £11) x 33 weeks = £1,749. For the Saturday polo sessions weeks we take the tube to Paddington followed by a train to Slough and Taxis from there to Fifield Polo Club. We will be able to continue seeking discounts on rail travel using the ''4for2'' discounts etc available from national rail, usually meaning that these tickets cost only £4 per head. ~ 33 weeks x 10 riders x (£4 rail + £1.50 tube + £3 taxi contribution) = £2,805 ~ Total Travel costs for Polo Lessons = £4554 ~ Subsidy requested at 40% = £1,821.60 TOTALS: ~ Total Travel Costs = £6,589 ~ Total Subsidy Requested (40%) = £2,635.60</t>
  </si>
  <si>
    <t>ACC Rifle &amp; Pistol</t>
  </si>
  <si>
    <t>Affiliations to Surrey Rifle Association (Gun Storage at Bisley) @ £300py, NSRA (Insurance) @ £200py, NRA (Range Pass) @ ~£150py, Hire of Lord Wakefield Range (Small-bore and Air) @ ~£1000py</t>
  </si>
  <si>
    <t>90% of affiliation fees. Lord Wakefield Range comes under ground hire.</t>
  </si>
  <si>
    <t>Certification (Range Safety Officers [10 @ £10py], Fullbore Association - required to shoot at Bisley [10 @ £20py])</t>
  </si>
  <si>
    <t>Competition Entry (BUCS Clays x12 (@ £36pe), Xmas Cup x8 (@£30pe), Fullbore Imperial x5 (@£300pe), Smallbore BUCS x12 @~£7pe)</t>
  </si>
  <si>
    <t>Training Ammunition (10000 for Clays @ ~£150 per 1000, 1500 Smallbore @ ~£180 per 1000, 1500 Fullbore @ ~£0.50 per round)</t>
  </si>
  <si>
    <t>30% of cost</t>
  </si>
  <si>
    <t>Competition Ammunition (BUCS Weekend (125 per member x12), Xmas Cup (125 per member x8), Smallbore League (200 per member x6 events x12 people), Smallbore Inter-University (50 per member (12) x6 events, Fullbore Imperial 100 rounds per entry (5))</t>
  </si>
  <si>
    <t>Targets for Smallbore and Air (~£150 per 1000), Maintenance for all guns (oils, brushes, paper etc, ~£400 for all disciplines, ~£100 per service for a rifle - mainly done in house therefore club subsidises internally)</t>
  </si>
  <si>
    <t>Clays Ground Hire (33 trips per year, 10 members per trip @ £13.50 entry per member)</t>
  </si>
  <si>
    <t>Fullbore Ground Hire (6 trips x10 members, 2 lanes each time @~£70 per lane + Bislep Camp, 2 lanes for 5 days @ £70 per lane)</t>
  </si>
  <si>
    <t>Clay Transport (33 trips x6h minibus hire, BUCS Championship Weekend minibus hire, Xmas Cup Trip 12h minibus hire)</t>
  </si>
  <si>
    <t>30% cost</t>
  </si>
  <si>
    <t>Rifle Transport (6 fullbore x12h minibus hire, 5 small-bore league x12h minibus hire, Appleton competition weekend minibus hire)</t>
  </si>
  <si>
    <t>Accomodation (BUCS Clays weekend x12 @ £24 pp for the weekend, Appleton Weekend x8 @~£20 per person for the weekend, Bisley Camp x10, Imperial Meeting x5 @~£7 per head per night for 5 days)</t>
  </si>
  <si>
    <t>ACC Rugby</t>
  </si>
  <si>
    <t>To play competitive rugby in the UK we, as a club, are required to affiliate with the RFU, the Middlesex RFU and BUCS. This gives us access to referees and other benefits such as international tickets to be distributed amongst our members. We have 4 teams in the BUCS leagues which costs £85 per team, totaling £340. Affiliation to the Middlesex RFU costs £40. Affiliation to the RFU costs £20.   Total affiliation fees = 340+40+20 = £400</t>
  </si>
  <si>
    <t>Entry to the BUCS leagues is predicted to be £58 per team next year. We have 4 teams so this is comes to £232. We also participate in the ULU cup which costs £90 per team. For 4 teams this cost £360. The BUCS sevens costs £50 and the Middlesex sevens costs £20. RugbyRocks 7''s tournament is £140.  Total Entrance fees = 232+360+50+20+140 = £802</t>
  </si>
  <si>
    <t>The rugby club usually purchases new kit every 2 years. In line with this there is a need for new kit next season. A set of kit costs roughly £600. Next season we will require to purchase one new kit.</t>
  </si>
  <si>
    <t>Please apply to either Sport Imperial or Harlington.</t>
  </si>
  <si>
    <t>In saving £9750 in travel costs by not training at Harlington, the club now instead trains at London Nigeria in Shepard''s Bush. Members are required to make their own way there. This season the club has managed to negotiate pitch hire at a fixed cost of £2500 for the 21 Monday and 20 Saturday training sessions. This costs the club roughly £61 a session. We hope to negotiate a similar deal next season.</t>
  </si>
  <si>
    <t>We currently have 4 coaches at the club. There are 21 Monday Training sessions and 20 Saturday sessions. There are also a minimum of 15 Wednesday match days, depending on success in cup competitions.   Richard Birkett  attends all these sessions and charges £95 per session. This usually amounts to £5320 over the year (£95*(21+20+15)).   Brimah Kebbie also attends all these sessions and charges £50 for Monday and Saturday training sessions and £75 for Wednesdays. This usually amounts to £3175 over the year (£50*(21+20)+£75*15).   Ed Burt attends Monday training sessions and Wednesday matches. He charges £40 per session. This usually amounts to £1440 over the year (£40*(21+15)).   Josesph Brown only attends Monday training sessions and the occasional Wednesday and Saturday if needed. He charges £20 per session. This usually amounts to £420 over the year.   Richard and Brimah also take Pre-season training and both charge £75 a session. This season pre-season coaching costs amounted to £1030 .   Total amount expected to be paid next season = 5320+3175+1440+420+1030 = £11385</t>
  </si>
  <si>
    <t>25% of cost. Use session/match fees to cover the rest.</t>
  </si>
  <si>
    <t>Subscription to LSRFUR is £120 per team. This amounts to £480. In addition we pay on average £15 for a referee for home games only. There are a minimum of 57 matches throughout the season (14 league games and 1 cup game for 1st, 2nd and 3rd XV. 11 league games and 1 cup game for 4th XV). So minimum amount spent on referees is approximately £430. Total amount for refs = 480+430 = £910</t>
  </si>
  <si>
    <t>In an effort to reduce costs the club has made the decision to train away from Harlington, which has estimated to have saved the club £9750 in travel costs. In addition we already try to reduce costs by, if possible, attempting to take public transport to matches. All four teams play in the BUCS leagues and have to travel as far as Portsmouth. The transport secretary has generated a detailed cost estimate of the years transport on Wednesdays and estimates next year to cost £9500. However if the 1st XV gets promoted this year then transport costs would increase significantly as travel would be as far as Cardiff. All four teams will compete in ULU Cup which is estimated to cost £1300. Total transport costs this season = 9500+1300 = £10,800. In anticipation of the 5% increase in minibus charges and the usual annual increase in coach prices, next season''s transport costs are expected to be around £11,340 (£10800*1.05)</t>
  </si>
  <si>
    <t>40% of cost.</t>
  </si>
  <si>
    <t>ACC Sailing</t>
  </si>
  <si>
    <t>BTYC membership, at Â£100 per member for 25 members. Necessary for access to water, changing facilities etc. Allows members to sail as often as they like (even out of term time) without session fees. VITAL for existence of club.</t>
  </si>
  <si>
    <t>The remainder can be funded by membership fees.</t>
  </si>
  <si>
    <t>BUCS/BUSA(British University Sailing Association) Affiliation fees. Only one sailing based club at a University must pay this  (Normally paid by Yacht club.)</t>
  </si>
  <si>
    <t>Entrance to 6 events. Â£200 each for a team of six Imperial sailors.</t>
  </si>
  <si>
    <t>10% of cost.</t>
  </si>
  <si>
    <t>Contingency: loss of Â£200 damage deposit if we cause damage to organiser''s boats at events.</t>
  </si>
  <si>
    <t>NOTE: In 2009/10, you had a large grant underspend. This has affected your allocation this year.</t>
  </si>
  <si>
    <t>Spare parts for the boats: rudders, tillers rope, tape, blocks and gunwales all break occasionally.</t>
  </si>
  <si>
    <t>Other boat maintenance, mainly patching up holes.</t>
  </si>
  <si>
    <t>Boat licenses. To store boats and sail them on reservoir. 6 Boats @ £55 each</t>
  </si>
  <si>
    <t>Insurance for 6 boats, Â£95.91 each. One road trailor for transporting boats @£4.97</t>
  </si>
  <si>
    <t>Travel to/from/at events, 6 events, and on average Ã‚Â£20 per person for a team of six.</t>
  </si>
  <si>
    <t>ACC Shaolin Kung Fu</t>
  </si>
  <si>
    <t>12 man squad, entrance fee of £15 each so a total cost.  of £180.</t>
  </si>
  <si>
    <t>4 head guards at £25 each.  A large part of our training involves sparring, where head protection is quite important.  10 leather skipping ropes at £10 each for improving agility, coordination and overall fitness.  2 new large kick pads at £30 each as one of our previous pads is damaged beyond repair and the other has gone missing.  This gives a total of £260</t>
  </si>
  <si>
    <t>Your finance pages show no evidence of any spend over the past two years, apart from the purchase of one kick shield at £35. You now have a kick shield, so we cannot imagine what else you need the money for. Also, your membership cost is ridiculously low compared to how much money you're asking for.</t>
  </si>
  <si>
    <t>Instructor Jeffrey Guishard.  At the moment there are 3 training sessions a week an average of 14 people turn up each paying £5 for a session.  Additionally there is a Tai Chi lesson on Saturdays where 10 people turn up paying £6 per person. This gives a totla per week of £270 a week.  There are approximatly 30 weeks of training during the academic year this gives a total of £8100 a year.  This is important as without an instructor the we could not run the society.</t>
  </si>
  <si>
    <t>If you are indeed paying your instructors this much, put the transaction through your club accounts. Then we might be able to support this next year. You are also breaking Union rules by paying the instructors directly. You know, FYI.</t>
  </si>
  <si>
    <t>Health and safty insurance at £32 per person, linked to the instructor.  Is a requirement for any martial arts society to operate.  There are 20 people in the society this gives a total of £640.  This is the most important in terms of needing subsidy as at present many people are put off by having to pay such a large sum before being able to join the society.</t>
  </si>
  <si>
    <t>Yearly workshop run by Glen Blythe on the applications of Tai Chi.  This is our main event of the year</t>
  </si>
  <si>
    <t>ACC Shorinji Kempo</t>
  </si>
  <si>
    <t>Every year, existing members must renew their memberships with the British Shorinji Kempo Federation (BSKF) and existing members must purchase memberships in order to be able to continue training under BSKF instructors. Membership with the BSKF is also a prerequisite for gradings to higher belts. The current cost of a new membership is £35 and the cost of renewing an existing membership is £40. With 20 members, of which, approximately 5 each year are new, in line with the ACC subsidy lines for affiliation fees, the club would intend to subsidise 90% of this cost amounting to £697.5</t>
  </si>
  <si>
    <t>Training Seminars are frequently held in London by the leading instructors of the British Shorinji Kempo Federation. It is important for us to get our members to these events as it helps them to increase their skill and it also encourages newcomers to participate more heartily in trainings which ultimately keeps the art of Shorinji Kempo thriving at Imperial College. The cost of these seminars is usually around £11 per person and the club wishes to subsidise 40% of the total cost to members.</t>
  </si>
  <si>
    <t>This is an annual convention of kenshi from all around the UK and is a fantastic opportunity to further our members' skill in the art, but also to establish the club even more firmly on the national scale. After one year when the seminar was called off at the last minute due to organisational issues and last year when Imperial College successfully played host to dojos from around the country, we are preparing for the opportunity of attending seminars around the country in the coming years. This year, all members of the club are expected to attend the event; travel to this event usually costs £30 per person and the club intends to subsidise 70% of the travel costs, in line with the ACC guidlines, which amounts to £420.</t>
  </si>
  <si>
    <t>If you recall what we told you in budgeting last year, we cannot give you money for expenses we have no proof of. Put your spends through the club accounts, and we might be able to give you money next year.</t>
  </si>
  <si>
    <t>ACC Snowsports</t>
  </si>
  <si>
    <t>Affiliation to the British University Snowsports Council (Official BUCS Body)</t>
  </si>
  <si>
    <t>Good budget. Made it easy for us to cut.</t>
  </si>
  <si>
    <t>Affiliation for two race teams to Kings ski club, required for participation in Kings Ski Club races.</t>
  </si>
  <si>
    <t>Race entries for the  British University Dryslope Championships (BUDS), this years entries came to £365. Entry fees for the British Universities Indoor Snowsports Championships (BUISC), this year came to £640. BUSC Main Event, held in France,our most important competition. Registration hasn''t opened yet so we used last year''s figure of £820.</t>
  </si>
  <si>
    <t>Kings ski club race entries: each team is £50 per race, 2 teams and 4 rounds.</t>
  </si>
  <si>
    <t>Hoodies, purchased each year, fifty hoodies at £20 each. The full cost is paid by members. This year we will try to get sponsorship to reduce the cost.</t>
  </si>
  <si>
    <t>Socials: 6 socials with £200 expenditure on kegs. paid for by sgi and by charging entry fees. we found this year one of the biggest causes of  increased membership was the more active social side of the club.</t>
  </si>
  <si>
    <t>Club Kit: Following feedback from prospective and actual members who don''t own their own ski clothing we want to offer members clothing. we feel this is more important than skis and boards as these can be rented at the slopes. 10 jackets at £70 and 10 salopettes at £30, and 10 pairs of goggles at £10. We will also apply for some Harlington Grant for these</t>
  </si>
  <si>
    <t>Protection: to improve our freestyle team we need better safety equipment. 5 helmets at £50, knee pads 3 at £25, impact shorts 3 at£40. We will also put in a Harlington Grant application for these.</t>
  </si>
  <si>
    <t>Snowboard Lessons: 5 training sessions a term, currently paid for by members at £15 a session per head for 5 people. This is a flat fee for slope hire but also includes instructor.</t>
  </si>
  <si>
    <t>Accomodation for BUDS: 3 nights in edinburgh in a hostel was £20 pnpp. participants were charged £40 for accommodation and travel this year</t>
  </si>
  <si>
    <t>stickers for promotional use and marking club equipment. This year cost £45.</t>
  </si>
  <si>
    <t>Minibus usage for all main events where it is cheaper to take a minibus than for the group to go by train. Events include BUDS and BUISC. 1 Trip to Edinburgh for BUDS was £210 for minibus, £160 for fuel. BUISC is two separate whole days, at £100 for rental and fuel each day. Five Kings races at £80 for minibus and £20 fuel. Travel is by far our biggest expense therefore it is vital we get more than Last years £350.</t>
  </si>
  <si>
    <t>Fortnightly trips to hemel indoor slope. £80 for minibus hire and £20 fuel. Run approximately 5 trips per term for the first two terms and two in the final term. Travel is by far our biggest expense therefore it is vital we get more than Last years £350.</t>
  </si>
  <si>
    <t>Travel costs for training. 5 ski race training sessions a term, 5 snowboard training sessions a term, both for two terms. 5 people a session at £9.50  train/bus ticket. Minibus for: Three freestyle training sessions at Milton Keynes a term and three free for all sessions at Milton Keynes a term. £60 for minibus and £20 for fuel each session. Travel is by far our biggest expense therefore it is vital we get more than Last years £350.</t>
  </si>
  <si>
    <t>Minibus for beginner lessons. Five Snowboard and six ski lessons a year, lessons are on different days, eleven lessons at £60 minibus rental and £20 fuel. We can usually offer a package deal for £99 which includes lessons and transport, but due to VAT increases it is likely we will end up losing money if we offer this deal next year. Travel is by far our biggest expense therefore it is vital we get more than Last years £350.</t>
  </si>
  <si>
    <t>ACC Squash</t>
  </si>
  <si>
    <t>Affiliation fees. For 5 teams, we have been charged Â£563 for BUCS affiliation. This is excluding ULU fees</t>
  </si>
  <si>
    <t>50% awarded. Pay for the rest with memberships or apply to Sport Imperial.</t>
  </si>
  <si>
    <t>ULU Team entry fees and BUCS individuals entries with costs estimated be around Â£150 for ULU for all teams and entry for 4 players is a total of Â£244</t>
  </si>
  <si>
    <t>Court hire has been calculated at around 650 sessions per term at a cost that is going up to £3.10 per session. Ethos is the only suitable venue for our main court hire as the 2 courts at Wilson House are insufficient to demand. They also cost the same as Ethos and so won''t save us any money. Having courts available for members is the essence of our club and if we can''t afford to pay for courts, our club will cease to function. We have significantly cut the number of sessions we offer but the increase in memberships means there aren''t nearly enough courts available to them. Hence, we request 70%</t>
  </si>
  <si>
    <t>35% cost awarded. We don't have any more money to give, but this is an increase on last year.</t>
  </si>
  <si>
    <t>Coaching - 4 Sessions per week, for 2 terms (20 weeks) is 80 sessions. Each week costs Â£90 and we ask for members to contribute to the costs. Our total cost for coaching is Â£1800 a year. Hence we would like to ask for 50% as members are contributing to the costs to help us break even/minimise losses.</t>
  </si>
  <si>
    <t>Travel to BUCS matches. For each team, the cost is around Â£25 per match. We have around 10 away BUCS matches per team so (10*25)*5 = Â£1250. Please note we haven''t been able to subsidise any travel this year as our budget has been very tight. Hence why this looks like it''s a lot more than our current spending</t>
  </si>
  <si>
    <t>£500 awarded, as importance of this pointed out in comments.</t>
  </si>
  <si>
    <t>ACC Swim/Waterpolo</t>
  </si>
  <si>
    <t>BUCS affiliation fees: £110 UPOLO affiliation fees: £75 ULU affiliation fees: £20 + £100 = £120</t>
  </si>
  <si>
    <t> SWIM</t>
  </si>
  <si>
    <t>BUCS Entry fees: Swimming: 30 individual races@ £9.50 + 4 relays@ £17.50 per competition, 2 competitions = £710  Water Polo: 3 teams@£45 ea. = £135</t>
  </si>
  <si>
    <t> &amp;</t>
  </si>
  <si>
    <t>BUCS Team Championships: Regional heats and finals@ £100 ea.</t>
  </si>
  <si>
    <t> WATERPOLO</t>
  </si>
  <si>
    <t>Friendly Swimming Gala Cambridge @£55</t>
  </si>
  <si>
    <t>Christmans Dinner and End of year dinner</t>
  </si>
  <si>
    <t>Water Polo tour</t>
  </si>
  <si>
    <t>New water polo equipment:  5 new balls @ £15ea. 2 sets of polo hats @ £65ea. 1 rebounder (mini trampoline) @200. (We have had the same hats for 4 years and no longer own a full numbered set of hats required for BUCS matches, We are currently borrowing the medics which is not ideal. The polo balls are also very old and warn and have little remaining grip which is an important aspect to a polo ball, given its already covered in water making them very difficult to hold on to.)</t>
  </si>
  <si>
    <t>Club kit: t-shirts, tracksuit, club swimming trunks/costume. @£20 per item. To be paid for by club members.</t>
  </si>
  <si>
    <t> more money for you</t>
  </si>
  <si>
    <t>Hire of Ethos pool @£30ph; 9 hours per week, 31 weeks = £8370 (Ethos have not told us how much they will be increasing the cost of pool hire next year, thus i have kept it at last years level, which will be less than next year, and we will subsidise the increase with SGI or sponsor money)  Cancellation of Friday sessions in 3rd term; 2.5 hours per week, 9 weeks = -£675 (We can not cancel any other sessions as too many people would then turn up on one particular day and due to pool capacity and health and safety we would not be able to allow everyone to swim. We also require alot of pool time for the competitors to make any improvements. Swimming and Waterpolo both require extensive hours of training and with 3 sessions each a week this is already very little compared to most universities who provide 8/9 sessions a week)  Hire Queen Elizabeth Pool for BUCS Water Polo Matches @£115ph, 5 hours = £575 (This is the only London based pool we can hold our BUCS waterpolo matches as it is double deep ended pool. This is a requirement in the BUCS rules, we can not hold it at ethos as the pool has a shallow end. All other games (ULU and Upolo) are held at ethos where the rules do not state the requirement of a double deep end.)</t>
  </si>
  <si>
    <t> WE</t>
  </si>
  <si>
    <t>Cost of hotel accommodation in Sheffield for 2xSwimming Competitions, 1xWater Polo Competition. £27 pppn at Premier Inn, 20 competitors for 3 nights (swimming), 15 competitors for 1 night (water polo) = £3240 + £405 = £3645</t>
  </si>
  <si>
    <t> wish we had</t>
  </si>
  <si>
    <t>Swimming coaches: One @£25ph, 4.5 hours per week (terms 1 &amp; 2 - 11 weeks), 3.25 hours per week (term 3 - 9 weeks) = £3206.25. (Our current level 3 coach is leaving this year, due to his connection to Sport Imperial through FastFins (a local swim team that train at Ethos) he was on a very low salary. Consequently we will require more money to pay our new coach of level 3 standard. £25 is the lowest amount we could get away paying - most level 3 coaches ask for £30-40.)  The other @£20ph, 2.5 hours per week (terms 1&amp;2 - 11weeks), 1.25 hours per week(term 3 - 9 weeks) =£1325. (We require two coaches as the club accomadates for competitors AND casual swimmers. One coach can not provide the attention required for 5 lanes of swimmers. This level 2 coach is for the lower swimmers. We have tried sessions with just one coach but it does not work.)        Water Polo coach @£17.5ph, 15 hours in 1st &amp; 2nd term, 10 hours in 3rd term = £700 (Our polo coach has a very low salary and few hours, most sessions are coached by the Polo captains. The coach provides invaluable technique and ordered play advice)        Total = £5231.25</t>
  </si>
  <si>
    <t> &lt;3</t>
  </si>
  <si>
    <t>BUCS Water Polo Referee, 1 referee for 7 matches@ £7 per match. (We have educed this from 8 to 7 to save costs.)   ULU League, one referee for 7 matches@ £6 per match, Varsity one referee@ £6. (ULU and Varsity are less serious than BUCS and thus reuire a lower level ref. hence why we can afford to pay 6 not 7)</t>
  </si>
  <si>
    <t> good budget again guys!</t>
  </si>
  <si>
    <t>Swimming travel: BUCS Short Course (Sheffield); 20 athletes &amp; one coach@ £8 ea.  BUCS Long Course (Sheffield); 20 athletes &amp; one coach@ £8 ea. BUCS Team Championships (Hertfordshire &amp; Sheffield); 10 athletes and one coach, two competitions. @£8 ea. (Sheffield) @£4 ea. (Hertfordshire) Water Polo Travel: BUCS League (Hertfordshire, Cardiff, Warwick, Cambridge &amp; Guilford) 10 athletes and one coach, 5 competitions. @£8 ea. (Sheffield) @£4 ea. (Hertfordshire) @£15ea. (Warwick) @£10ea. (Cambridge) @£10ea. (Guilford)</t>
  </si>
  <si>
    <t>ACC Table Tennis</t>
  </si>
  <si>
    <t>BUCS Affiliation Fees: Budgeting for 3 teams but will only ask for subsidy on 2 as we are not meant to expand. At £100/team this totals £300, asking for 2 teams worth of affiliation subsidy, coming to 90% of £200, club will cover cost of third team. In terms of BUCS teams this is the first year the club has aggressively put in more teams, but for great reward as two will win their respective leagues, the other finishing second. More teams also encourages fringe members who would otherwise not join the club and play.</t>
  </si>
  <si>
    <t>BUCS Competition Entrance Fees: this is £58/team for a total of 3 teams to enter season, asking for subsidy on two. BUCS individuals tournament is approx £16/entry and anticipate 3 men 2 women for 2012 competition, coming to a total of £80.</t>
  </si>
  <si>
    <t>Ground hire of Ethos: Monday and Friday sessions for 2 hours each, one badminton court only so £10.50/hr assumed for 22 weeks, as no sessions will be run in 3rd term since attendance will most likely plummet and it is not cost effective. This makes a total of £924 and is integral to the clubs continued existence. Other venues such as Burlington Danes Academy were researched this year and would be superior but vastly more expensive at approx £30/hr. Aim to run one BDA session but self-fund it by charging for attendance on weekly basis.</t>
  </si>
  <si>
    <t>Ground hire of Ethos: home matches for BUCS teams. 3 teams played in 2010/11 aiming to keep same number since all 1st/2nd in their leagues. Based on this year''s fixtures, Mens 1sts 3 H games at 3h min req, Mens 2nds 4 H matches at 3h min req, Womens 1sts 3 H matches at 2h min req. At £10.50/hr this totals £283.50.</t>
  </si>
  <si>
    <t>Travel Expenditure for BUCS away competitions. These calculations are based on the league composition - budgeting will not be done for away competitions at central London universities (eg UCL, KCL, LSE) as team members can be expected to pay the small Oyster fees; but for universities outside of London (eg Essex, Cambridge, Bath) return tickets for our teams of four people budgeted, assuming 16-25 railcards. For each team take an equal # of away games to # of home games earlier budgeted. So for men&amp;#8217;s firsts, 3 A matches outside London at an average of £50/match; men&amp;#8217;s seconds 2 A matches outside London, women&amp;#8217;s no matches outside of London. Total is therefore £250.00 for travel to attend BUCS league matches.</t>
  </si>
  <si>
    <t>ACC Tae Kwon Do</t>
  </si>
  <si>
    <t>Essential for primary activity</t>
  </si>
  <si>
    <t>Will allow students to train without the significant expense of purchasing sparring equipment</t>
  </si>
  <si>
    <t>ACC Ten Pin Bowling</t>
  </si>
  <si>
    <t>Affiliation to BUCS</t>
  </si>
  <si>
    <t>This is a very poor budget. None of the costs are justified or quantified. We have given you what you deemed most important, but nothing else.</t>
  </si>
  <si>
    <t>BUCS  Championship</t>
  </si>
  <si>
    <t>Entrance fee for BUTBA Cup</t>
  </si>
  <si>
    <t>BUTBA Lane Hire</t>
  </si>
  <si>
    <t>Lane hire subsidy for members</t>
  </si>
  <si>
    <t>London League Lane Hire</t>
  </si>
  <si>
    <t>Travel for BUCS Championship</t>
  </si>
  <si>
    <t>Travel for BUTBA Cup</t>
  </si>
  <si>
    <t>Travel for Fresher's Bowl</t>
  </si>
  <si>
    <t>ACC Triathlon</t>
  </si>
  <si>
    <t>British Triathlon Federation affiliation (2010 fee was £105; runs from 1st January to 31st December; main benefits: club insurance and ability to compete in the London Triathlon League races)</t>
  </si>
  <si>
    <t>BUCS Sprint Triathlon race entries (£40/head, based on increase from last year's fees that was added to the duathlon price that we have already paid. We expect 12 entrants 12 *40 = £480 Attendance is highest for this race as it is a proper triathlon (swim,cycle,run) and is located only 2 hours from college.  This is our biggest race of the year and also the one where most of our new members will get to do their first triathlon. Hence being able to subsidy our members for this race is really very important to us.</t>
  </si>
  <si>
    <t>BUCS Duathlon race entries (£25/head, expect 8 entrants; 25*8 =£200. Numbers based on the last two years of entrants, most of whom will still be at Imperial next year. Have taken the race cost from last year which included a £5 increase on the previous year. Any additional rise in race cost will be passed on to members in the amount that they pay for the race.)  This is an important event for the club as it is our only race in this term. As such it is important for us to be able to keep the race entry cost down and get as many members racing for the club as possible.</t>
  </si>
  <si>
    <t>Fantastic budget.</t>
  </si>
  <si>
    <t>BUCS Olympic Distance Triathlon race entries (£40/head, expect 5 entrants; 40*5 = £200 based on last year's fees with increase in line with what we have observed this year; quite far away and at end of June so expect it to be less popular than the other two races; rest of costs passed on to members)  This race is for the more serious members of the club who may well be able to score BUCS points. We wont have so many entrants but would still like to subsidies these few who are the same people that will be most fully involved in club sessions throughout the year.</t>
  </si>
  <si>
    <t>Accommodation for BUCS Olympic Triathlon race (distance to race requires staying for the night; all costs passed on to club members)</t>
  </si>
  <si>
    <t>Advertising costs fresher event</t>
  </si>
  <si>
    <t>Triathlon suits   This year (10/11) the club has bought 20 tri-suits. We expect to sell around 14 of them this year with the other suits being kept for members next year. The club subsidises the kit as it really wants members to be able to race in them and represent Imperial at races raising the profile of the club.  So for the 6 tri-suits carried over this will be 6*£64 = 384</t>
  </si>
  <si>
    <t>Swimming lanes hire (£30/hr at Ethos. 1 hr/wk, 33 weeks of training sessions; 33*30 = £990. This is one of the clubs major costs but is a vital session and consistently gets the highest attendance. This year members will be paying for each term of swimming they do. £20 for a term or £3 a swim. Last year they were free to members.  Please see Extra Notes for full explanation as to why we are doing this.</t>
  </si>
  <si>
    <t>Correction as pointed out by club.</t>
  </si>
  <si>
    <t>Funding for Swim coach (Expecting a rise in coach fees to £30/hour from the £25/hour we managed to secure for this year, 1 hour per week, 33 weeks of sessions; 30*33 = 990  We need different swimming training to the IC Swimming Club as triathlons requires different swimming techniques / skills than pool based swimming (front crawl only, endurance swimming, less kick with the legs, sighting etc))   Members will be contributing £20 a term or £3 a session depending on the grant level received. At £20 two terms plus the £15 membership cost will match this years membership fee of £55. This will cover a part of the coaching cost as it will also be put towards the lane higher cost.  Please see the Extra Notes for more details about this.</t>
  </si>
  <si>
    <t>Funding for Run / Brick / Transition session coach (£30/hour, 5 weeks of training sessions over the course of the year.)  Vital part of triathlon training for improving race competitiveness. Through doing these sessions we can literally reduce our race times by up to a minute which is a lot of positions!  So we want to keep this as cheap to members as possible.</t>
  </si>
  <si>
    <t>Travel to BUCS Sprint Triathlon (Wiltshire; 2x80 miles; need to hire a 15-seater minivan (for 12 athletes and bikes/kit) extra bikes will have to go on roof; i.e. £82 (15 seater van)+ £45 (petrol) = £127; based on IC Van hire fees for 2011/12 and petrol cost from last years drive.  It is important for us to be able to keep this race cost down to our members.</t>
  </si>
  <si>
    <t>Travel to BUCS Duathlon (Wiltshire; 2x80 miles; need to hire a 15-seater minivan for athletes and bikes/kit, petrol cost bit higher then last year; i.e. £82 (van) + £45 (petrol) = £127; based on IC Van hire fees for 2011/12)   Members will pay for the majority of the travel cost.</t>
  </si>
  <si>
    <t>Travel to BUCS Olympic Triathlon. As numbers are less for this one and long distance may suggest entrants either use a private car or travel by train. So for 5 people quoted train ticket price for all of £183 from National Express. London to Leeds return.  As with the race entry would like to reduce the cost for these members who will be most likely paying the majority of their costs even though they will be enabling Imperial to be represented at BUCS.</t>
  </si>
  <si>
    <t>Subsidising IC minibus drive test for 1 club members (£13.5/person based on 2001/11 figures)</t>
  </si>
  <si>
    <t>ACC Ultimate Frisbee</t>
  </si>
  <si>
    <t>Full Student Membership, required to play at BUCS tournaments, costs an additional £13.50 over the £5 of Basic Membership. We anticipate only first team players going to BUCS will need this Full Membership, and there will be 15 players on the first team. This gives a cost of £202.50 for Full Student Memberships for first team players.</t>
  </si>
  <si>
    <t>Personal rather than team affiliation, can afford £28.50 each!</t>
  </si>
  <si>
    <t>Affiliation in Ultimate is on a per player basis (rather than per club) to UK Ultimate (UKU). We estimate we will have 30 of our members playing for us in tournaments run by UKU. Basic membership costs £5 per player. 30 players buying Basic Membership comes to £150.</t>
  </si>
  <si>
    <t>Sorry Michael, had to be cut.</t>
  </si>
  <si>
    <t>Entry to Regional tournaments to qualify for Nationals in Open, Mixed and Women's divisions and Indoor and Outdoor tournaments. These are the most important tournaments for us to attend, as it is through these that we get to BUCS Championships and other BUCS competitions.  Open Indoor Regionals, 3 teams, £120 per team = £360; Mixed Indoor Regionals, 1 team, £120; Women's Indoor Regionals, 1 team, £120; Open Outdoor Regionals, 2 teams, £120 per team = £240;  Total cost of entry to all Regional tournaments = £840  N.B. entry fee estimates taken from entry fees for equivalent tournaments this year.</t>
  </si>
  <si>
    <t>Entry to Sussex Beginners' Tournament and Sussex Warm-Up Tournament. These are important right at the beginning of the first term to get Freshers involved in Ultimate, and to prepare for the Indoor season after the long summer, respectively.  Sussex Beginners', 2 teams, £120 per team = £240; Sussex Warm-Up, 1 team, £120;  Total entry fee cost = £360  N.B. entry fee estimates taken from entry fees for equivalent tournaments this year.</t>
  </si>
  <si>
    <t>Entry to Mixed and Women's Outdoor Nationals. These do not have qualifying Regionals tournaments.  Mixed Outdoor Nationals, 1 team, £140; Women's Outdoor Nationals, 1 team, £120;  Total cost for entry = £260  N.B. entry fee estimates taken from entry fees for equivalent tournaments this year.</t>
  </si>
  <si>
    <t>Hire of indoor venues in the first term to train for the Indoor season. Taking the current cost to students of hiring the hall at Ethos for an hour at £46.25, then adjusting for inflation at 5%, we come to an estimate of £48.60 per hour for 2011/12. If each session lasts two hours, one session costs £97.20. We use 8 sessions, bringing the cost to £777.60.</t>
  </si>
  <si>
    <t>Charge session fees- 50% award.</t>
  </si>
  <si>
    <t>Unfortunately, due to the nature of the sport and how tournaments are organised, there is no way to tell where the tournaments will be held next year, so we have no option but to take this year''s figures and use them as a basis for this request. So far this year, travel to tournaments has cost £1237.27. We must still add on to this figure estimates for travel costs to the tournaments we have remaining: Open Outdoor Regionals (Chichester) = £360; Open Outdoor Nationals (Sheffield) = £300; Mixed Outdoor Nationals (St Andrews) = £400; Women''s Outdoor Nationals (venue not confirmed) = £200; Total cost of travel in 2010/11 (estimated) = £2497.27  For those tournaments with a venue not yet confirmed, we have taken the average of how much we''ve spent on travel to tournaments so far this year.  To reduce the cost of travel to tournaments, we insist that all our members that are eligible get a Young Person''s Railcard. Also, if it is available on the route taken, members are obliged to buy Group Save tickets. However, as we often do not have much advance notice of where the tournaments will be played, there is not much chance to book tickets in advance. In addition, if it''s financially preferable, the club will hire a minibus to tournaments further afield (specifically national tournaments).</t>
  </si>
  <si>
    <t>70% was optimistic Michael, they can pay a bit more. Try 35% subsidy.</t>
  </si>
  <si>
    <t>ACC Volleyball</t>
  </si>
  <si>
    <t>England Volleyball Association (EVA); Standard club affiliation (£80), no separate affiliation with BUCS required. 90% request.</t>
  </si>
  <si>
    <t>Very nice budget. Thanks.</t>
  </si>
  <si>
    <t>BUCS team registration at £4/player, 32 players in total (32 * £4 = £128). 90% request.</t>
  </si>
  <si>
    <t>ULU Volleyball Mixed Team; 1 Mixed Team. 90% request</t>
  </si>
  <si>
    <t>London League (LL) Registration; 2 teams (W + M), £70 per team. 90% request</t>
  </si>
  <si>
    <t>2 Volleyball nets (£140 per net) with a pair of antenna each (£40 per pair), 6 Molten Flistatec balls (£29/ball) (2 * £140 + 2 * £40 + 6 * £29 = £614), applied for Harlington Trust Grant, no request for subsidy.</t>
  </si>
  <si>
    <t>BUCS Tournament Costs for 2 teams (W + M), 4 joint tournaments at an average cost of £60 (4 * £60 = £240). 50% request.</t>
  </si>
  <si>
    <t>Home match slot for Men''s LL, Women''s LL and ULU Mixed matches, 3 hrs/week in Ethos (£41/hr), 25 weeks (25 * 3 * £41 = £3,075), Wilson House is unsuitable for League matches; all trainings already held at Wilson House to reduce cost. 60% request.</t>
  </si>
  <si>
    <t>2 weekly training sessions (W + M) for 2 hrs at Wilson House (£27/hr), 25 weeks (25 * 2 * 2 * £27 = £2,700), no training during summer term and sessions are  commonly cancelled towards the end of lent term to reduce expenditure. 50% request.</t>
  </si>
  <si>
    <t>1 weekly training session for BUCS teams for 2 hrs at Wilson House (£27/hr), 25 weeks, cost hopefully to be carried by Sport Imperial (25 * 2 * £27 = £1,350). No request for subsidy.</t>
  </si>
  <si>
    <t>Coaching for all teams and occasional support at matches, 4 hrs/week at £20/hr, 25 weeks (25 * 4 * £20 = £2,000). 35% request.</t>
  </si>
  <si>
    <t>Refereeing fees for BUCS South-Eastern Division 1A; 2 teams (W + M) with 10 matches each, £12 per match (£10 + travel reimbursement) (2 * 10 * £12 = £240). 90% request</t>
  </si>
  <si>
    <t>Refereeing fees for London League; 2 teams (W + M) with 10 Home matches each, £20 per match (2 * 10 * £20 = £400). 90% request.</t>
  </si>
  <si>
    <t>Minibus hire for BUCS tournaments, 15 seater for 6-12 hrs (£82/tour), 3 Away tournaments (3 * £82 = £246). 40% request.</t>
  </si>
  <si>
    <t>Travelling costs to the Championships in Sheffield, train tickets for 24 players at £20/ticket (24 * £20 = £480). 40% request.</t>
  </si>
  <si>
    <t>Accomondation in Sheffield during the CS finals, Hotel for 2 nights for 24 players, £40 per person per night, cost to be carried by players (2 * 24 * £40 = £1,920),no request for subsidy.</t>
  </si>
  <si>
    <t>Travelling costs for London League, 2 teams (W + M), 18 matches per season per team, average team size of 8 players, average travel cost per player is £5 (2 * 18 * 8 * £5 =  £1,440), cost to be carried by players, no request for subsidy.</t>
  </si>
  <si>
    <t>ACC Womens Football</t>
  </si>
  <si>
    <t>Affiliation to the Amateur Football Association (AFA) is required to compete in all Leagues and matches.  It cost £120 (2010-2011), so budgeting for a 5% increase this year.  We also have to affiliate to BUCS in order to compete - this cost approx 55 GBP this year and we are again budgeting for a 5% increase.</t>
  </si>
  <si>
    <t>Costs to cover entry into BUCS and ULU 11-a-side Leagues and also the BUCS Futsal competition, which has 2 regional heats and then potential qualification for the national final.    Entry to the BUCS 11-a-side League and Futsal tournaments was £206 combined this year.  We are budgeting for a 5% increase of BUCS Entry Fees next year.    Entry to the ULU League last season (20010-2011) was £87.50.  We do not yet know what the entry costs to the ULU League for this season was as we have not been billed.  Therefore, we are budgeting for a 10% increase next season, 2011-2012 (5% this year and then 5% again next year).</t>
  </si>
  <si>
    <t>2 match balls at a cost of 50 GBP each.  The expected life-span of these match balls is one year.</t>
  </si>
  <si>
    <t>The club are looking to invest in 3 Futsal balls to enable the club to continue its success in the Futsal championships.  Each ball costs approximately 20 GBP.</t>
  </si>
  <si>
    <t>Awards and prizes will be given to club members at the AGM.  It is expected that these will cost approximately 150 GBP.</t>
  </si>
  <si>
    <t>Refreshments for the stall at Fresher''s Fair, to encourage people to sign up to the mailing list</t>
  </si>
  <si>
    <t>Our training footballs have not been replaced for at least 3 years.  Therefore, we are planning to purchase 15 footballs for training, at a cost of approximately 15 GBP a football.  The expected lifespan for these balls is 2-3 years.  Our current training balls will need replacing at the end of the year.</t>
  </si>
  <si>
    <t>The club will be purchasing some goalkeeper gloves at a cost of approximately 15 GBP, as our kit ones have not been replaced for several years.  The expected lifespan is 2-3 years.</t>
  </si>
  <si>
    <t>Futsal is played on an indoor court and so we cannot use our 11-a-side training pitch.  This year we have been hiring the Sports Hall at Ethos once a fortnight for specific Futsal training sessions.  Attendance has been high and we have been successful in Futsal, so it is expected this will continue next season.  Therefore we are budgeting for hire of the sport''s hall for 12 Futsal training sessions.  We are also budgeting for a 5% increase in the cost of hire.</t>
  </si>
  <si>
    <t>30% of cost.</t>
  </si>
  <si>
    <t>Funding of referees for ULU and BUCS matches at approx 30 GBP a game.  We are budgeting for 15 home matches - 8 in ULU League, 3 in the BUCS League and 4 cup matches in either BUCS or ULU.  This number of matches is based on our performance this year - reaching the semi-finals of the ULU Cup and expected promotion into the ULU Premier League.</t>
  </si>
  <si>
    <t>Hire of a 15 seater minibus for 6-8 hours (82 GBP from August 2011) to travel to 30 11-a-side football league and cup matches (both BUCS and ULU).  We are budgeting for 200GBP associated fuel costs with this travel.  Additionally we travel to BUCS Futsal heats (2 per year) by public transport.We are budgeting for a 5% increase on this year''s costs (approx 180 GBP travel to each heat).  We cannot hire a minibus to travel to Futsal sessions, as our minibus driver does not play these sports and none of the other Futsal players are able to drive a minibus.</t>
  </si>
  <si>
    <t>15 seater minibus hire for 4-6 hours (64 GBP from August 2011) for travel to 11-a-side training sessions.  There are 20 training sessions throughout the season.</t>
  </si>
  <si>
    <t>ACC Womens Rugby</t>
  </si>
  <si>
    <t>Affiliation to BUCS £85; Affiliation to referee society £118</t>
  </si>
  <si>
    <t>BUCS league entrance £58 for one team, ULU league entrance £90 for one team</t>
  </si>
  <si>
    <t>Instructors paid GBP 20.00 per hour with 2 hours per match and session, with 19 matches and 22 Monday training sessions.</t>
  </si>
  <si>
    <t> Referees reimbursed for travel expenses. 19 matches on average £15 per journey.</t>
  </si>
  <si>
    <t>Minbus hire - 6 hours for 19 matches (19x£64) and 4 hours for 22 (22x£42) training sessions. Fuel costs will be paid for from SGI.</t>
  </si>
  <si>
    <t>ACC Wushu</t>
  </si>
  <si>
    <t>Competition entrance fees. (£10 per competitor per event x 5 competitors x 2 events per competitor x 1.5 (1 to 2) competitions per year = 150)</t>
  </si>
  <si>
    <t>Practice shoes. Special light, rubber soled shoes are used in order to safely execute Wushu movements and jumps. These shoes are bought in bulk from China. As these shoes are very important for preventing injury, we firmly encourage our members to use these shoes and we want to help by subsidising part of the cost. (£4 subsidy (out of £14 per shoe) x 20 pairs per year = £80)</t>
  </si>
  <si>
    <t>I don't fink so.</t>
  </si>
  <si>
    <t>Martial arts understanding &amp; appreciation sessions involving the screening of documentaries and sharing of manuals and reading materials. (cost for renting venues, acquiring material = £50)</t>
  </si>
  <si>
    <t>Social meetings and dinners to enhance connection between members. These meetings are mostly paid for by members with minimal SGI subsidies to encourage participation. £30 x 3 times/ yr = 20% SGI subsidies for meal for 20 members</t>
  </si>
  <si>
    <t>Apparatus: these were requested for in 2010-2011 but we were not awarded funding for this and we were therefore unable to purchase the items desperately needed to replace our current batch of old, worn out and broken items. These are to be imported from China. (10 swords x £10 per sword (£5 for the sword and £5 delivery per sword) + 10 cudgels x £9 per sword (£4 for the cudgel and £5 delivery per cudgel =£190)</t>
  </si>
  <si>
    <t>Practice rooms, especially when there are performances requiring frequent practice and rehearsals to ensure safety of the performance (when the Union is fully booked). (Wilson House= £4 per person per hour x 2 hours per session x about 10 people per session x at least 5 performances = £400)</t>
  </si>
  <si>
    <t>Sorry, we can't fund this 'just in case' expense.</t>
  </si>
  <si>
    <t>Instructor fees are vital to the running of the club as they are our main expenses. Currently we are paying a very low price (£30 per lesson) for our coaches compared to the market rate of £150 per lesson. Throughout the past year we have been able to meet our members' demands for two classes a week with an optional free (coach-less) third, but we will find it hard to continue to subsidise two lessons a week with instructor fees set to rise next year. (£45 x 2 lessons per week x 31 weeks = £2790).</t>
  </si>
  <si>
    <t>Increase session fees to cover your increased instructor fees. We will not fund third-term activities when you should consider cutting sessions to cut costs. You had a massive underspend last year (25%), so have £500.</t>
  </si>
  <si>
    <t>Seminar sessions: taught by internationally renowned Wushu instructors and world champions to expose our members to new Wushu styles and world-class teaching. (£150 x 2 seminars per year x 3 sessions per seminar)</t>
  </si>
  <si>
    <t>Travel expenses to and from performances &amp; competitions. Although most performances are within Greater London, on occasion we do perform in locations as far as Manchester. We have previously competed at events as close as East London and as far as Stockholm. We hope to participate in annual competitions held in Oxford and in Europe (The Netherlands, Estonia). (10 performers on average x 6 performances per year x £5 = £300) (5 competitors on average x 1.5 (1 to 2) competitions per year x £60 = £450)</t>
  </si>
  <si>
    <t>We cannot reasonably fund international tournament travel. Break your costs down better next year.</t>
  </si>
  <si>
    <t>ACC Yacht</t>
  </si>
  <si>
    <t>Affiliation to BUSA - British Universities Sailing Association</t>
  </si>
  <si>
    <t> Wonderful budget,</t>
  </si>
  <si>
    <t>Entry fee for BUSA Yachting nationals</t>
  </si>
  <si>
    <t>we love Yacht,</t>
  </si>
  <si>
    <t>Stationary</t>
  </si>
  <si>
    <t>BUSA Student nationals - 4 day competition at Easter</t>
  </si>
  <si>
    <t> they spend their grant</t>
  </si>
  <si>
    <t>Racing weekends, including preparation for BUSA Yachting nationals - 3 weekends x£1150 (20% increase in charter costs from last year - hence we''d like to ask for 15% extra and have members absorb the rest of the cost. (Members contribution was increased last year so it will be difficult to absorb any more).</t>
  </si>
  <si>
    <t> but unfortunately I don't.</t>
  </si>
  <si>
    <t>Cruising and day sails - Day sails: approx 4 days, cruising weekend: 4 so total weekends 6x750 (More trips than last year, but members will absorb cost for extra trips)</t>
  </si>
  <si>
    <t>Summer/Easter Trip - long weekend or week long trip.</t>
  </si>
  <si>
    <t>Food for weekend trips (cruising, racing and the Yachting nationals, typical weekend ) approx 10x£95</t>
  </si>
  <si>
    <t>External skippers for all our trips to run them safely.</t>
  </si>
  <si>
    <t> and don't cause trouble.</t>
  </si>
  <si>
    <t>Training courses, both theory and practical to build up experience in the club and reduce reliance on external skippers + VHF Safety course.</t>
  </si>
  <si>
    <t> I wish I had</t>
  </si>
  <si>
    <t>BUSA Travel event held in or around the UK - typically South Coast</t>
  </si>
  <si>
    <t> more money to give</t>
  </si>
  <si>
    <t>Travel for all other trips including day sails/cruising weekends and other racing, mooring costs.</t>
  </si>
  <si>
    <t>YACHT</t>
  </si>
  <si>
    <t>% of Cost</t>
  </si>
  <si>
    <t>CGCU EWB</t>
  </si>
  <si>
    <t>EWB-UK National Conference, as last year, attendance of 5 members, £50 entrance fee.  EWB-UK Outreach Conference, attendance of 2 members, £25 entrance fee.  EWB-UK Training Conference, attendance of 2 members, £25 entrance fee.</t>
  </si>
  <si>
    <t> CSB</t>
  </si>
  <si>
    <t>Consumable materials for school Outreach events, 6 events, £15 per event, e.g. paper, card.  Consumable materials for educational Activities, 6 events, £15 per event, e.g. sand.  Hospitality for educational Talks with attendance from Imperial College and EWB members from other London Univerisities, 6 talkes, as this year, £20 per talk e.g. food and drink</t>
  </si>
  <si>
    <t> No consumables</t>
  </si>
  <si>
    <t>Trip to Centre of Alternative Technology in Wales, for 15 members, £220 for 15 seater minibus, £225 fuel for trip (~300miles @ 70p/mile), £325 Entrance Fee</t>
  </si>
  <si>
    <t>Raw materials for educational Activities involving appropriate technology, as this year, 6 events, £20 per event.  (Examples from this year: wood and metal for solar cooker, buckets for rope washer pump).  Raw materials for school Outreach events (e.g.magnets).  (NB all materials will be utilised again for the following years Activities and Outreach)</t>
  </si>
  <si>
    <t>Travel to EWB conferences, as this year, 9 members (as above) average train ticket cost £50 each.  Travel to 6 Outreach events, 4 people per event, as this year, average journey cost £10.</t>
  </si>
  <si>
    <t>CGCU Exec</t>
  </si>
  <si>
    <t>Exec - Contingency</t>
  </si>
  <si>
    <t> Exec</t>
  </si>
  <si>
    <t>CSB - Winter wonderland ice-skating, £8 per ticket,40 tickets , total £500. Tourist crawl, 50 people, £15 each, Total £750.</t>
  </si>
  <si>
    <t>Freshers</t>
  </si>
  <si>
    <t>CGCU Media</t>
  </si>
  <si>
    <t>Guildsheet Printing Costs</t>
  </si>
  <si>
    <t>CGCU Motor Club</t>
  </si>
  <si>
    <t>Entry Fee into the British Univerity Karting Championships</t>
  </si>
  <si>
    <t>For the Annual Christmas Dinner</t>
  </si>
  <si>
    <t>Dont sponsor dinners</t>
  </si>
  <si>
    <t>This is used for maintenance and repairs of the Clubs Kart fleet</t>
  </si>
  <si>
    <t>For the Repair of the Club Car (Engine and Bodywork)</t>
  </si>
  <si>
    <t>This is for the Hire of tracks to enable members to use our large fleet of karts</t>
  </si>
  <si>
    <t>For the Hire of Union Minibuses to travel to and from Kart circuits</t>
  </si>
  <si>
    <t>CGCU Racing</t>
  </si>
  <si>
    <t>Purchase of society equipment such as team shirts and paints.</t>
  </si>
  <si>
    <t>Social Events such as the Learn To Win event held earlier this year.</t>
  </si>
  <si>
    <t> Dont sponsor social events</t>
  </si>
  <si>
    <t>Cost of travel for the members and the racing vehicles to the Formula Student event for competition at Silverstone for July 2012. The event will last 3-4 days. All members of the society should be present. Fuel costs are included in this as we will require the use of a minibus. Minibus day hire Â£76 x 2 + Â£95 x 2, petrol Â£100</t>
  </si>
  <si>
    <t>CGCU Rail and Transport Society</t>
  </si>
  <si>
    <t>washing liquid used for the equipment especially for the used boots</t>
  </si>
  <si>
    <t>safty boots(5*£20=£100), safety vest(15*£5=£75) to replace the ones that have worn out and work gloves(80*£1=£80) which are uaually one-off but essential for four planned trips to Wales for the tracklaying work</t>
  </si>
  <si>
    <t>3 speakers from the industry who need their travel expenses  to be reimbursed</t>
  </si>
  <si>
    <t>minibus hire(4*£230=£920), fuel (4*£150=£600), accomodation(4*£100=£400) and food(4*£150=£600) for the Wales trips. We used to have volunteer center covering most of them but from this year they stop funding so we need more money from the union than before</t>
  </si>
  <si>
    <t>CGCU Robotics</t>
  </si>
  <si>
    <t>Consumable components: non-reusable components for project work.</t>
  </si>
  <si>
    <t>Food for socials: for food for movie nights and other social events.</t>
  </si>
  <si>
    <t>Non-consumable equipment: reusable items and tools retained by the society for members'' use.</t>
  </si>
  <si>
    <t>CGCU RSM Motor Club</t>
  </si>
  <si>
    <t>Historic Commercial Vehicle Society Membership</t>
  </si>
  <si>
    <t>Morris Commercial Club</t>
  </si>
  <si>
    <t>Morris Register</t>
  </si>
  <si>
    <t>Brighton Entry Fee - Our main event each year is the annual brighton run. Our members pay the cost of the fuel and minibus</t>
  </si>
  <si>
    <t>Lubricants. Clem requires grease and oil to run. She gets through a 25 litre can of oil each year.</t>
  </si>
  <si>
    <t>Undercoat and Paint - Clems body is in dyer need of a  repaint. We would like to address the bodywork over the summer</t>
  </si>
  <si>
    <t>Sandpaper and filler - required for addressing the bodywork</t>
  </si>
  <si>
    <t>Wiring - Clem is in a dangerous need of rewiring - this is currently an MOT failure</t>
  </si>
  <si>
    <t>Fuse Box - In order to rewire clem to legal standards she needs a fuse box which she currently does not have. We have been told this is a must have due to fire regulations in college.</t>
  </si>
  <si>
    <t>Steering Box - Clems steering is borderline dangerous - we have been able to make temporary repairs but have been recommended to buy a new one.</t>
  </si>
  <si>
    <t>Head gasket - Clems'' head gasket is currently leaking water into the oil</t>
  </si>
  <si>
    <t>Insurance - Legal requirement for driving Clem</t>
  </si>
  <si>
    <t>MOT Test - Legal requirement</t>
  </si>
  <si>
    <t>Phone Line Rental - Required for health and safety</t>
  </si>
  <si>
    <t>Phone Calls</t>
  </si>
  <si>
    <t>Fuel for the year - last year we spent £400 on fuel which the members pay for themselves - we are not asking subsidy for this</t>
  </si>
  <si>
    <t>CGCU Rugby</t>
  </si>
  <si>
    <t>Middlesex RFU affiliation required in order to gain access to the L.S.R.F.U.R (Official Referee list within London) and also draws for international tickets to distribute amongst the club to promote rugby. Set Fee: £60 p/a</t>
  </si>
  <si>
    <t>Middlesex Sevens Tournament set up by Middlesex RFU. Hope to enter tournament to increase the profile of City and Guilds Sevens, in the advent of last years internal Engineering Sevens and this years tournament in Berlin. Entry fee: £50</t>
  </si>
  <si>
    <t>Annual Engineering Sevens Tournament (internal) to be held at Grasshoppers RFU where rugby pitches are available in the summer term, unlike Harlington. Hence ground rent at £50.</t>
  </si>
  <si>
    <t>Mandatory RFU Insurance to play competitive rugby within the UK. Set Fee: £250 p/a</t>
  </si>
  <si>
    <t>Referees fees are paid by the club and for our planned two home games (£15 each), total: £30.</t>
  </si>
  <si>
    <t>Aiming to play at least two home matches which will require coaches to Harlington, (Current price, £320 return), subtotal £640, but home match fees (£5) recouping £90 for team of 18.  Also Imperial Medic 3&amp;#8217;s Match at Teddington (Zone 6) and HAC (Zone 1) require group tickets at £5.40 and £3.80 per person respectively. Team of 18 gives a subtotal of £166. Total projected expenditure £716.</t>
  </si>
  <si>
    <t>CGCU VVMC</t>
  </si>
  <si>
    <t>In order to enter the London to Brighton veteran car run, it is necessary to be a VVMC member. Ref. http://www.vccofgb.co.uk/join.html and annual increase estimated.</t>
  </si>
  <si>
    <t>The veteran motorcycle club of great britain offers a resource for sourcing both information and rare spare parts, helping to maintain Derrick in running order.</t>
  </si>
  <si>
    <t>The London to Brighton veteran car run is the club''s most important event. Entry costs were £165.96 in 2010 and is rising year on year.</t>
  </si>
  <si>
    <t>Bo has a ''total loss'' oil system and so requires frequent oil replacement.  Derrick also requires a smaller amount of oil.  Morris oils has been used in the past.  A cheaper supplier, Hallet oils, has been found and is now the club oil supplier. Quote from Hallett Oils for 25 L of SAE40 oil at £40.99. Lubrication of many of the parts on Bo and Derrick is achieved by grease which is replaced as part of ongoing maintainence. The current tub of grease (purchased in 2007) is running low and needs replacement.  This can be sourced from Morris lubricants as a 3kg tub for £15.56. Ref. http://www.morrislubricantsonline.co.uk. Other oils such as water pump grease and chain oil are purchased on a needs basis, estimated annual cost of £30.</t>
  </si>
  <si>
    <t>In order to preserve the bodywork on Bo, believed to be origional and a major asset of the car, occasional touch up paintwork or even repainting of some pannels is necessary. It is important that care is taken to use appropriate body paint to preserve the valuable bodywork. A 2.5 L tin can be sourced from Craftmaster paints for 60.99 Ref. http://www.craftmasterpaints.co.uk.</t>
  </si>
  <si>
    <t>The club has recently restored a lathe and pillar drill and can now manufacture parts to repair the car and motorcycle.  In-house manufacturing is more cost effective than out-sourcing, however material is required (steel, bearing bronze etc.).  Estimate, based on expenditure in 2010-11 and planned manufacturing.</t>
  </si>
  <si>
    <t>Both Bo and Derrick are in need of replacement HT (spark plug) leads and associated connectors for reliable running.  Cost of £20 for all components.  Bo and Derrick also need continual replacement of worn nuts and bolts, other fasteners, bearings and gaskets etc; some of these have been neglected for some time.  Estimated cost of £100.</t>
  </si>
  <si>
    <t>Jizer is an engine and parts degreser, needed to clean engine and chassis parts when servicing.  The club has a 25 L drum which will shortly run out.  Expected to last 5 years.  Cost of 75.81.  Ref. http://www.amazon.co.uk.</t>
  </si>
  <si>
    <t>The Battery on Bo is due for replacement, a replacement battery is essential if the car is to be reliable and the current battery proved troublesome on the 2010 Brighton run causing the engine to stop intermittently and occasional loss of power.  A leisure type battery is better suited to the ignition system (which has no alternator and causes cyclic charging and discharging of the battery) and will have a longer life than a conventional car battery.  Estimated lifetime to exceed five years.  Ref. http://www.halfords.com.</t>
  </si>
  <si>
    <t>Bo garage is in need of some rennovation, materials are required for this.  10L of matt emulsion paint costs £20.00.  2L of gloss paint costs £25.00.  5L of floor paint costs 59.96.  Brushes and Rollers estimated to cost £15.  Ref. http://www.diy.com.</t>
  </si>
  <si>
    <t>As club tools wear or break they will require replacement.  In addition to this the club intends to purchase a centre punch (£1.30), a scribe (£1.70, a set of thread gauges (6.85) and a set of needle files (26.49).  Prices from www.rdgtools.co.uk with an additional £30 estimated contingency for other tool replacement.</t>
  </si>
  <si>
    <t>The gear selector on Bo remains to be an issue and whilst the car currently remains driveable, it will be necessary to replace this component in the very near future.  The component was removed from the car in 2009 and accurately measured in anticipation of a new one being produced.  A quote of £500 for the manufacture of this component is referenced in the previous years budget.</t>
  </si>
  <si>
    <t>A small dremel grinding tool would be used frequently for finishing manufactured components and is a safe and more cost effective alternative to a bench grinder.  Cost of 37.49.  Ref. http://www.amazon.co.uk.</t>
  </si>
  <si>
    <t>On club events it is essential to have a recovery vehicle (usually a union mini bus) including a trailer.  The law now requires drivers to have a B+E lisence for a train of this size.  It is desireable to train some club members (Rober Carter suggested who lives in the London area and is willing to regularly attend club meetings and outings) who will also assist in future.  Estimated cost of £300 based on reasearch online and DSA test costs.</t>
  </si>
  <si>
    <t>Road insurance for Bo is a legal requirement for club activities, currently provided by Hagerty International.  Insurance renewal cost increased in 2010 to £151.99 due to a recent valuation of the car, it is intended to continue to use Hagerty International who specialise in veteran vehicles and are particularly accomodating with younger drivers.</t>
  </si>
  <si>
    <t>Road insurance for Derrick is a legal requirement for club activities, currently coveredby the ICU vehicles policy.  Cost of £320 for 2010-11 and this is expected to increase only slightly.  Ref. David Chinn (IC insurance officer).</t>
  </si>
  <si>
    <t>Bo and Derrick are required by law to have an MOT test annualy, undertaken at Smith and Hunter LTD for Bo and at Chelsea Scooters for Derrick.  MOT costs expected to be increase by a small amount from 2010 prices (£54.85 for Bo MOT and £29.65 for Derrick).</t>
  </si>
  <si>
    <t>Line rental and call charges for the telephone in Bo garage, used for organising club activities.  Estimate of £96, based on expenditure in 2010-11 of £8 per month over 12 months.</t>
  </si>
  <si>
    <t>Phone calls, club related.</t>
  </si>
  <si>
    <t> </t>
  </si>
  <si>
    <t>A 9 seater union minibus is used as ''team transport'' and recovery vehicle for the London to Brighton veteran car run.  This is a two day weekend event and it is essential to have a support vehicle in the event that the car breaks down and also to allow driver changes en route.  Cost of £190 for two days from current ICU minibus charges.</t>
  </si>
  <si>
    <t>It is a legal requirement to pay the congestion charge when driving Bo in London.  30 days at £10 per day.</t>
  </si>
  <si>
    <t>Fuel for union mini bus on Brighton run.  Estimated cost of £40.</t>
  </si>
  <si>
    <t>Fuel for Bo and Derrick when attending official events (CGCA Dinner etc.).  Fuel for Bo during club events.  Fuel is a major expenditure for club members, particularly so as the age of the car means that fuel efficiency is poor and fuel prices are high.  It is usual practise for the driver to cover all fuel costs.</t>
  </si>
  <si>
    <t>ICSMSU Arts &amp; Photo</t>
  </si>
  <si>
    <t>For the art competition, including teh cost of transporting teh art pieces between hospital site and the collection point, also gifts for the organisers and judges</t>
  </si>
  <si>
    <t>Colous, paints and paper, which we provided for our lesson</t>
  </si>
  <si>
    <t>Replacing old and damaged equipments</t>
  </si>
  <si>
    <t>We are again planning to hold life drawing with model, who cost £30 per session</t>
  </si>
  <si>
    <t>Art tutor who we employ for our weekly lesson, who at the moment charges us £15 per lesson</t>
  </si>
  <si>
    <t>Only 6 out 20 members, no grant has been used this year and there is no plan of how you will use the grant from this year</t>
  </si>
  <si>
    <t>ICSMSU Asian Medical Students' Association</t>
  </si>
  <si>
    <t>The affiliation fee will enable AMSA IC membership in the AMSA UK network which is necessary for AMSA IC members to be eligible for attendance at the annual AMSA conference. This year we spent £60 in affiliating 20 members with the national association AMSA UK and would expect similar numbers for the following academic year. Affiliation fee = £3 x (number of Imperial student members)</t>
  </si>
  <si>
    <t>We need to be able to produce high quality posters to advertise core events such as lectures, recruitment sessions and freshers fair since we are a new society at Imperial.Last year''s expenditure on poster presentations printed out from a professional printers costed £50.  We expect costs to be similar for the following academic year.  Posters are produced for the international Asian Medical Students Conference annually, in which members are qualified to attend.</t>
  </si>
  <si>
    <t>Reimbursement of travel expenditure and hospitality for visiting speakers.</t>
  </si>
  <si>
    <t>ICSMSU Athletics</t>
  </si>
  <si>
    <t>BUCS Indoors - This is a 2 day competition held at the English Institue of Sport in Sheffield. It is a key opportunity to gain BUCS points for Sport Imperial. It is the highest standard of university athletics and something which our members can aspire to, and work towards. Team entry = £36, and a further £6.75 per athlete per event entered. Due to the high standard and the fact it is pre-season, we only anticipate up to 15 entrants (some of whom will compete in multiple events). £36 entry + £135 (20 entries) = £171 total entry costs.  Accomodation is absolutely neccessary as the competition is held in Sheffield, with early morning starts. The cost for this is £20 per athlete per night for two nights = £600 (£20x15x2).  In addition to any other small unforeseen costs that may arise (e.g. parking fees, extra entries), we predict the entire cost of entries and accommodation will be £800.</t>
  </si>
  <si>
    <t>BUCS Outdoors - Like the indoor competition this is a 2 day event. It takes place at the prestigious Bedford International Athletics Stadium and a great way to promote Imperial athletics at the highest level. Team entry = £36, and a further £6.75 per athlete per event entered. This is usually more popular than the indoor event as it is at the height of the athletics season (summer - when more members join our club!). We therefore anticipate up to 20 entrants (again, with some athletes doing multiple events). £36 entry + £169 (25 entries) = £205  Accomodation is not required, as Bedford is close enough to drive to/from each day.</t>
  </si>
  <si>
    <t>ULU Champs and UH shield. This competition brings together all the London Universities and Medical Schools, and we have won the event for the past few years. The United Hospitals shield pre-dates the modern olympics, and is the biggest shield in the Union''s trophy cabinet. Team entry is £20, and £4 per athlete per event entered. This is always popular and we expect about 20 entrants. £20 + (20x4) = £100</t>
  </si>
  <si>
    <t>SESSA Indoors. This is a fun, indoor, laid-back competition that takes place at Lee Valley in December. It attracts many new athletes who have not competed for a long time. We always put out a big team, and the event is thoroughly enjoyed by all.</t>
  </si>
  <si>
    <t>Because of new competition regulations at BUCS, all athletes in sprint events will need to use blocks. We will therefore be investing in some blocks this year.</t>
  </si>
  <si>
    <t>Varisty - a very popular event in our calender with all members, some of whom have trained with IC Athletics throughout the year. This is a great end to the season bringing IC and ICSMSU Athletics together. Millenium Arena track in Battersea Park = £300 for the day</t>
  </si>
  <si>
    <t>Travel costs - £220 for a 15-seat minibus for the weekend of BUCS Indoors, plus £120 for diesel for the round trip.  BUCS Outdoors - we will be travelling to and from the 2 day competition on Saturday and Sunday. However, as with previous years we will be requiring at least 3 cars making this journey. Hence fuel for 3 cars to Bedford return, twice = £180 (3 x 4 journeys x £15 per journey)</t>
  </si>
  <si>
    <t>ICSMSU Badminton</t>
  </si>
  <si>
    <t>BUCS Affiliation Fee required for our Womens and Mens Teams to play in the South East league and compete</t>
  </si>
  <si>
    <t>Entrance fees for BUCS next year for three teams Womens 1st, Mens 1st, Mens 2nd Teams. Last year, the three teams playing BUCS cost 159 pounds and this is expected to rise by at least £6 for 2011/12. Our mixed team play in the ULU league which cost £50 pounds last year and this is also expected to rise this year. That additively makes at least 215 pounds. Additionally, we will play in the National Medics Badminton Tournament in February and enter a squad to compete against other medical schools. This is forty pounds. 215 added to 40 is 255 pounds. It is necessary for us to enter all of our teams in these competitions for our club to play competitively</t>
  </si>
  <si>
    <t>We are required by BUCS rules that we play with Tournament Quality feather shuttlecocks in our club matches. Our players regularly complain about the poor quality of feathers which have hindered match play as they fly slower and are heavier to play with. To participate at the level we currently are, we require as a minimum the Tourney No. II which cost 13.50 per tube. These may sound expensive, but have incredibly durability and would mean that compared to last year, less tubes would be needed for the matches. On average, we would now only use two tubes per 3 hour match for all categories. Shuttlecocks cannot be used after one match as all the feathers fall out. We have a total of 20 home matches expected for next year - 11 for the mens 1st and 2nd, 6 for the womens 1st and 5 for the mixed 1sts. 20 x 2 = 40 tubes. 40 tubes at 13.50 pounds each, which is the cheapest minimum standard feather shuttlecocks we can find, comes to 540 pounds. We would also need the same feather shuttlecocks for team training as we would need to train with the same feather shuttles to effectively play our matches in BUCS and ULU. With two team sessions per week, and 20 weeks of training, and at the very least, budgeting for ONE full tube of 12 feather shuttlecocks per 2 hour training session, 20 x 2 x 13.50 = £540. Therefore, £540 + £540 = £1080. This will help us participate as required and is a great asset to us getting BUCS points for Sport Imperial</t>
  </si>
  <si>
    <t>We would also need tubes of feather shuttlecocks for our social practices. This year, we used the cheaper £7 shuttles but due to their poor quality, we had to use 40 tubes for our 20 training sessions. With that in mind, we are hoping to use the higher quality shuttles to save money. We would only need ONE tube per social session and we have 20 sessions a year. The tubes cost 13.50 pounds each so 20 x 13.50 = 270 pounds. It is impossible to reuse feather shuttles as all the feathers fall out and we cannot train with synthetic shuttles as they are a different weight, speed. But we feel that this change for the social practices will help save money in the long term. Plus, when it comes to ordering the shuttles, there would be fewer transactions to make as they would all be from the same company</t>
  </si>
  <si>
    <t>Ground hire is vital for our badminton club. Without anywhere to play, we cannot run our club at all. Our total costs of ground hire last year at Wilson House include: 6hr per week, 2hrs for social practice and 4hrs for team practices. We expect the cost of the sports hall at Wilson House to rise to £28.00 per hour. With 11 academic weeks in the Autumn term and 11 in Spring term, there are a total of 22 weeks. 22 weeks x 6hrs/week x 28.00£/hr = £3696 - the total cost of weekly badminton sessions (1). Secondly, our mens 1st, mens 2nd, womens and mixed teams host a total of 20 matches at ''home'', generally in Charing Cross Sports Centre. Each of our matches is 3 hrs in length and cost about £16/hr for two courts. 20 home matches x 3hrs/match x £16/hr = £960 - the total cost of hosting competitive matches (2). This brings us to a total of (1) + (2) = £4656</t>
  </si>
  <si>
    <t>With four teams at the highest leagues in the South East in BUCS and ULU, instruction is vital to our progress and competition. Breakdown of our costs: we have four teams, mens 1st, mens 2nd, womens and mixed. Of our 4 hours of team training weekly, we would need half of these instructed at the very least. Instructor charges are approximately 50 pounds for 2 hrs. We have about 20 training weeks in a year from the start of matches in october to Varsity in February. Total cost is 50 x 20 which comes to 800.00 pounds</t>
  </si>
  <si>
    <t>Travel to all away matches is vital for participation in competitions. Travel over the last few years has consistently cost around 500 pounds. We play in all regions of the South East including Canterbury, Chichester, Colchester, Essex and Royal Holloway. Therefore we need the money to cover these costs and gain BUCS points for participation. Due to no subsidy in this area last year, it was often difficult for captains to recruit squad players for long-distance ''away'' matches due to the travel expenses they would have faced; we would like to avoid such a situation next year as well</t>
  </si>
  <si>
    <t>ICSMSU Basketball</t>
  </si>
  <si>
    <t>In order to enter BUCS our team must be affiliated with BUCS (£110) and with England Basketball &amp;#8211; stated by the BUCS affiliation &amp;#8220; All teams/institutes, as well as individual players competing in the BUCS Basketball competition must affiliate to their respective National Governing Body (NGB) This covers all BUCS fixtures as well as local league fixtures.&amp;#8221;. The EB membership officer stated that membership fees this season were £50 club/university registration, £20 per team and £6 per player. Therefore for next year (men&amp;#8217;s team) if you have 1 team with 25 players you would be looking at a total cost of £220. Club affiliation to England Basketball will also enable the club to benefit from EB offers which include Public Liability Insurance to the sum of £5 million, EB Club Development workshops, e-newsletters, a 10% discount on merchandise and opportunities to register for free tickets.</t>
  </si>
  <si>
    <t>In 2010-2011 we played in the ULU league (entrance fee £124.58, yet to be deducted from the Entrance Fee 201-2011) and entered two additional competitions involving basketball teams from the whole country &amp;#8211; the NAMS tournaments in Sheffield and Nottingham (£140 total).  We would like to do this in 2011-2012and also enter the men&amp;#8217;s team in BUCS (£106).</t>
  </si>
  <si>
    <t>We will be spending the £272 from 2010-2011 by the end of the term - we will be ordering club kit for the men&amp;#8217;s team (as individual players have personalised kit but there is no general kit for the team which can be used for new members) and men&amp;#8217;s and women&amp;#8217;s indoor basketballs (as we are currently using individual players&amp;#8217; basketballs rather than club basketballs). We will want to buy at least 8 more basketballs in 2011-2012 (4 for the men&amp;#8217;s  team, 4 for the women&amp;#8217;s team) at 17.99 per ball.</t>
  </si>
  <si>
    <t>Training takes place during the Autumn and Winter terms (22 weeks in total). The men''s team will need at least two sessions (2 hours/session = 4 hours in total per week) for training and ULU / BUCS games. The women''s team will need a two hour session and a one-hour session (3 hours per week) for ULU games and training. 7 hours/week x Â£26/hour x 22 weeks = Â£4,004. We managed to fund this year''s 6 hours/week with subs (as our membership for 2010-2011 was 105.7%) and our some of the Members Funds. We expect membership 2011-2012 to increase again, as the club has been expanding steadily over the last four years, with membership at 105.7%, 113.3% and 116%. We believe that court time for our members is a priority.</t>
  </si>
  <si>
    <t>Coaching costs around £30 per week for both the men&amp;#8217;s and women&amp;#8217;s team for an EB level 1 coach. Having a coach will improve performance and also enable players to extend their skills, which is vital for club development and competing in ULU and BUCS.</t>
  </si>
  <si>
    <t>Entering the men's team in BUCS will mean that the number of games, and therefore referee cost, will increase. This year we had 10 home games (10 games x Â£30 ref fee/ game = Â£300) and some of them have not been played yet. Hence Â£270 is yet to be deducted from the referee fees for 2010-2011). We anticipate at least 5 extra home games for next season with BUCS (15 games x Â£30 ref fee/game  = Â£450)</t>
  </si>
  <si>
    <t>ICSMSU Boat</t>
  </si>
  <si>
    <t>Affiliation to British Rowing is required for members to enter the majority of Tideway (Thames) and non-Tideway based events. It also provides Civil Liability and Personal Accident Insurance. This is pid annually in July.</t>
  </si>
  <si>
    <t>Entry to UH bumps for 10 eights (plus coxwains) at an entry fee of £24 per person for three days racing. Bumps is the most prestigious race in the UH rowing calendar and the club intends to subsidise 50% of total race entries.</t>
  </si>
  <si>
    <t>The international Head of the River Race is the biggest one day race in the world. It is also one of our most well supported events of the year. We are performing increasingly well in this event, having gained 50 places this year alone. Entry is £90 per boat, and we usually enter 5 boats.</t>
  </si>
  <si>
    <t>Other than Bumps there are four other principal United Hospitals races throughout the year. Historically we enter the UH Novice Regatta (4 VIIIs at £48 per boat), the Allom Cup (8 VIIIs at £54 per crew), the UH Winter Regatta (8 VIIIs at £48 per crew) and the UH Head (8 VIIIs at £48 per crew)</t>
  </si>
  <si>
    <t>We currently have one student member who is a British Rowing accredited coach and trains our senior crews. For the majority of the year we use student coaches, and as the accredited member will be leaving the club next year, we feel it would be essential to have at least one accredited coach for our senior crews. This would allow us to maintain our dominating position within the UH league. We would like to send an experienced younger member on the Biritsh Rowing Level 2 Coaching course, who shows potential for coaching and a long-term affinity to the club. The course currently costs £315 per person.</t>
  </si>
  <si>
    <t>Transport to and weekend membership at Maidenhead Rowing Club would allow us to undertake the annual training camp for competitive members in the lead up to the regatta season.  We anticipate 40 members in attendance. Minibus hire currently stands at £190 (9 seater, towing), £220 (15 seater). Some members will drive. weekend membership costs £20 per person, of which the rowers will subsidise half.</t>
  </si>
  <si>
    <t>Given how much use our equipment is subjected to over the year, with 2 or more squads training in each boat on average four times a week, repairs and replacement of working parts are essential. Consumable equipment includes fins (£10.20 each), rudders (£18.60 each) and shoes (£62.40 pair), as well as other expendable items (including maintenance materials such as gelcoat repair kits, electricals, rigging etc). Recently, education of the captains has led to decreased costs in this area, and therefore we are able to maintain our estimate at the same level as last year.</t>
  </si>
  <si>
    <t>The boat club has steadily increased in numbers to reach a maximum this year of 110 members. This means increased wear and tear on all items and also that we continually need to purchase large equipment to enable all members to participate in regular outings. This coming year we have a CEP maturing to purchase a much needed, high specification men''s first VIII. These boats retail upward of £1,500 and in addition to the savings we have accumulated over previous years and the SGI next year, we would need to put £2,000 of this grant toward the boat.</t>
  </si>
  <si>
    <t>The servicing of our two outboard engines (powering the safety launches) is a requirement to ensure we can rovide reliable safety cover and to improve the longevity of the motors, reducing future costs. a service on one engine is  £170.</t>
  </si>
  <si>
    <t>Hire of the University of London Boat House and racking (storage) provision for eight VIII+, three IV+, one 2x, one 1x, two safety launches and a trailer. At this year's prices, this requires eight indoor racks at £480 each, two outdoor racks at £300 each, storage for two launches at £190 each and a trailer at £325.  Next year these rates will be increased by inflation + 3%, therefore we have added 6% to our expected cost.</t>
  </si>
  <si>
    <t>Over the last few years the success of our senior crews has been underpinned by our use of the gym at the Imperial College Boat House. Recently, the novice crews have also started training there. Currently, use stands at £20 per member per year. Approximately 20 from each senior squad use the facility and 10 from each novice squad. We would like to subsidise half of these costs.</t>
  </si>
  <si>
    <t>Each year we undertake a safety swim test to ensure our rowers are capable of swimming at the minimum required standard by British Rowing. This happens in the swimming pool at St. Mary''s, which is the cheapest we have found in West London.</t>
  </si>
  <si>
    <t>We organise a Freshers'' ''try-out'' day at the boat club which is open to all and attracts over 80 people each year. At this event we provide a free BBQ with refreshments.</t>
  </si>
  <si>
    <t>Coaching for senior crews before Head and Bumps races, in which we frequently achieve pole positions. Tideway coaches cost £30 per hour and would be required for 90minutes per session. We would like 8 sessions for the men''s and women''s senior two crews before both the Head of the River and Bumps races.</t>
  </si>
  <si>
    <t>We would like to purchase two club copies of the Better Coaching: Advanced Coach''s Manual(ISBN 0-7360-4113-3) to be handed down between senior squad captains. This is the coaching manual recommended by British Rowing Ltd.</t>
  </si>
  <si>
    <t>We produce posters, flyers and films to promote the club at fresher''s fayre.</t>
  </si>
  <si>
    <t>Unleaded petrol and oil for our two safety launches, which now accompany crews on the vast majority of outings. An average week will see the launches deployed for 10 90 minute sessions over 32 weeks of the year. Previously averaging at £26 per week, we have allowed an extra 5% to account for the rises in fuel costs. We feel this is an under-estimation.</t>
  </si>
  <si>
    <t>The Cambridge Winter head is the first event of the racing calendar, to which we send our senior racing squads to face universities and clubs from around the country. We normally enter 4 VIIIs into 8 divisions at £56 per race. We have won our category for the last 2 years. We expect our rowers to contribute 50% of the race fees and travel expenses which are £22 per person.</t>
  </si>
  <si>
    <t>Transport to the Cambridge Winter Regatta. Hire of the ICU 9 seater minibus with tow bar for trailing boats costs £95 for one day. Hire of the 15 seater ICU minibus to transport the rowers costs £110. Diesel for the 136 mile round trip costs approximately £85 for both minibuses.</t>
  </si>
  <si>
    <t>ICSMSU Christian Medical Fellowship</t>
  </si>
  <si>
    <t>Conference - This is for the cost of the National Students Conference over a weekend in February. The cost for the conference per person os £85 this year. For first timers, CMF usually subsidises 40% of the price of the conference, ie £34. This year 15 first timers will be attending. Based on recent increases in membership, we project this to increase to 18 next year. Therfore next year the cost of first timer's subsidies would be 18 x £34 = £612. Over the years, this subsidy has encouraged many students to come to conference, and they continue to attend throughout their time at Imperial.</t>
  </si>
  <si>
    <t>Equipment &amp; Repair - In May each year we host a mock OSCE for the year 3 students. We would like to make this more challenging next year by including two skill stations, which will require more costly disposable clinical equipment e.g. cannulas, which we project wukk cost £90. We don't believe that we will be able to fund this entirely from tickets sales alone whilst still maintaining a competitive price.</t>
  </si>
  <si>
    <t>Publicity - This year we spent just under £35 on publicity for our events throughout the year that could not be supplied by the SAC for free. This included business cards for key events including our Operation Christmas Child appeal, and other materials on our Freshers Fayre stand in October. We project similar costings for the next year.</t>
  </si>
  <si>
    <t>Travel Expenditure - This is the cost for renting 2 minibuses and fuel to the National Christian Medical Fellowship Student Conference in February. The cost for each minibus is £220. The cost for the fuel for each minibus is £0.22/mile x 300 miles round trip to Derbyshire DE55 1AU, so it is £66. Thus total cost for the 2 minibuses to accommodate 30 people is 66+220 = 286 x 2 = £572. Two drivers will need to be trained and pass the union minibus test, each costing £18.50 = £37. Total = £609. Please note that since the conference is in mid-February each year, we have not spent the travel grant from last year yet.</t>
  </si>
  <si>
    <t>ICSMSU Cricket</t>
  </si>
  <si>
    <t>Competition Fees for UH Cup - This is essential to the club as it provides our only fixtures for the season against the other London medical schools and allows us entry into the 5 team league as well as a 20/20 tournament. The price has also gone up for affiliations due to the addition of the new 2nd XI league.</t>
  </si>
  <si>
    <t>Due to the increasing numbers of members we are now able to start training sessions on a Wednesday outdoors on a Wednesday at Teddington. This will be the first year that this has been the case and as a result we have little/no equipment ie. cricket stumps, training balls and cones. Any help/subsidy here would be greatly received.</t>
  </si>
  <si>
    <t>Plan to have 4 net sessions in Ethos before the cricket season starts. These are ESSENTIAL as we have to select teams and it is our only opportunity to get any training in before the start of the season.</t>
  </si>
  <si>
    <t>As we have up to now had and anticipate having more members join the club, we will start a 2nd XI team which will join the UH 2nd XI league. We are guaranteed to have both a home and away fixture each week. We are happy to pay for transport to home games however we will need a transport subsidy to put towards away transport.</t>
  </si>
  <si>
    <t>ICSMSU Darts</t>
  </si>
  <si>
    <t>Fees for South Kensington Academic Darts League</t>
  </si>
  <si>
    <t>Darts, Spares and Chalk: Set of club level darts from Red Dragon Darts is £20. Spare flights and shafts for all club darts comes to £5. Finally £5 for chalk to score at the matches.</t>
  </si>
  <si>
    <t>ICSMSU Debating Society</t>
  </si>
  <si>
    <t>Refreshments at debates</t>
  </si>
  <si>
    <t>Tech for debates (mics)</t>
  </si>
  <si>
    <t>Hire for debating venues</t>
  </si>
  <si>
    <t>Posters, printed material</t>
  </si>
  <si>
    <t>Reimbursement for guest debaters</t>
  </si>
  <si>
    <t>ICSMSU Drama</t>
  </si>
  <si>
    <t>Consumables - Everyone of our productions requires some amount of consumable items such as stage make-up, costumes, paint and props. Across of all our productions during 2009-2010 we spent a total of £299. For 2010-2011 we expect to spend £300 on 'James and the Giant Peach' alone as it is more elaborate production. The amount needed can be incredibly variable depending on the production itself as the previous years records show.</t>
  </si>
  <si>
    <t>Copyright - In 2009 we spent a total of £448 to cover the copyright costs of our productions, Wind in the Willows and Arsenic and Old Lace. This expense varies from year to year depending on the productions we choose to perform. 2010 was an exceptional year for the society as we did not need to pay any royalties, however this is a rare occurrence.</t>
  </si>
  <si>
    <t>Cultural Activities - We organise numerous theatre trips throughout the year. This is a new endevour of the society for 2010-2011. The point of the trips is to broaden the theatrical experience of our members.</t>
  </si>
  <si>
    <t>Equipment Hire - Every year our 5 productions all require the hire of Audio-Visual equipment and Lighting. This applies particularly to the larger productions however none of the events could be done without them. Not only are they of vital importance but they also enable us to create the right effects and lighting to make our performances as professional and effective as possible. This primarily concerns our performances done in the Union Concert Hall. As a guide, the equipment hire costs for the Autumn Play and Main Play in 2010 were approximately £200 and £930 respectively.</t>
  </si>
  <si>
    <t>Publicity - In order to advertise our productions to Imperial College students it is necessary for us to print A3 colour posters, buy advertising space in Felix and distributing flyers.</t>
  </si>
  <si>
    <t>Travel Expenditure - It is necesarry for us to hire vehicles in which to transport hired technical equipment and props for each of our productions. This year for the autumn play we spent £40 on this. We expect to spend the same for our main play.</t>
  </si>
  <si>
    <t>ICSMSU EMSA</t>
  </si>
  <si>
    <t>Affiliation fees to EMSA. This gives our members access to the European Medical Students Network. Allowing exchange of ideas and events.</t>
  </si>
  <si>
    <t>TBH equipment such as decorations, food for a ''Healthy living stand'', equipment for ''pharmacy stand'' such as tempadots, plasters stickers, printing and poster costs, arts and crafts equipment for creative station. Much of this equipment is not reusable but is vital for the success of running TBH which young children in the community participate in.</t>
  </si>
  <si>
    <t>Catering for E&amp;E Medicine Conference. We will aim to bring in sponsorhip for food and catering for this event, as done in previous years.</t>
  </si>
  <si>
    <t>Venue Hire for TBH. Although this year there has been no charge from Chelsea and Westminster Hospital, there has been discussion of charge for next year. Therefore, it is VITAL that we receive some subsidy for the running of this event, which is our biggest event and anticipated by children, medical students and the hospital itself.</t>
  </si>
  <si>
    <t>Instructors for Camp EMSA. This allows students quality instruction in Expedition and Emergency Medicine and allows for a First Aid qualification.</t>
  </si>
  <si>
    <t>Printing for Publicity for E&amp;E, TBH and Camp EMSA</t>
  </si>
  <si>
    <t>Speakers for E&amp;E Conference. They will provide quality instruction in interactive sessions with students.</t>
  </si>
  <si>
    <t>Travel costs for TBH. Our equipment is stored at the Reynolds Building in the Charing Cross Hospital campus. However, TBH is run at Chelsea and Westminster, therefore we will need to transport equipment to this site. In the past, we have required either taxis or car hire in order to do this. We need two trips in order to carry equipment back and forth and last year this costed £30 each way.</t>
  </si>
  <si>
    <t>Travel costs for Camp EMSA. We will be hiring 2 Imperial minibuses and training two team members to take the drivers test at £13/person. In addition, we will also need to pay for fuel costs to travel to and from Wales in two minibuses carrying 30 people in total.</t>
  </si>
  <si>
    <t>Twinning project. Although this isn''t planned for this academic year, it is anticipated for 2012 and the destination has not yet been confirmed. However based on previous years, estimated costs for flights is £150 and we aim for students to cover these costs through the ticket prices.</t>
  </si>
  <si>
    <t>ICSMSU Exec</t>
  </si>
  <si>
    <t>Every year contingency is used to help clubs who have found themselves in difficulties through no fault of their own. Applications for this fund in 2009/10 totalled approximately £1200 and in 2008/9 totalled £1500. We have already had submissions for this years contingency totalling £1000. ---CSB</t>
  </si>
  <si>
    <t>ICSMSU Football</t>
  </si>
  <si>
    <t>AFA affiliation. In order to compete in any league or cup competition we need to be registered with the FA.</t>
  </si>
  <si>
    <t>ULU and BUCS are absolutely essential leagues for the club to enter into. We have 4 teams playing in the ULU leagues and 2 playing in the BUCS leagues.</t>
  </si>
  <si>
    <t>UH CUP. This is a tournament involving all the London medical schools. It has a great history and tradition as it is one of the oldest football tournaments in the world. We compete every year and challenge for the title most years. It involves all four teams in the club.</t>
  </si>
  <si>
    <t>NAMS - competition for all British medical schools. We compete every year with our first team. The price has risen in the past year and as such we require more funds to compete. It is a tremendous opportunity to test the club against the other medical schools in the country.</t>
  </si>
  <si>
    <t>To promote athletisism and professionalism the club would like to purchase isotonic drinks for players during matches.</t>
  </si>
  <si>
    <t>The club is in constant need of playing kit. Each team plays at least twice a week throughout the year in all weather conditions and as such the life-span of our kits is fairly limited. Some team kits are several years old now leading to teams playing with pieces of kit missing or ripped and torn. To continue to give a professional account of the university whilst playing new investment in kit is extremely necessary. We are yet to purchase new equipment this season and as such have not used our full equipment budget yet. This will be used this year but we still need new investment every year to maintain decent standards of kit.</t>
  </si>
  <si>
    <t>Each team requires a few match balls (approx. £40 each). The club requires at least 20 training balls (approx. 10 for £50) for training sessions and pre-match warm-ups.</t>
  </si>
  <si>
    <t>In addition to regular training the club is looking into hiring 5-a-side pitches. This will hopefully attract more members to the club and increase the opportunity for new players  to impress teram captains and boost selection.</t>
  </si>
  <si>
    <t>In line with what opposition teams provide for us sometimes we would like to provide food for teams visiting our ground after matches. We have two teams playing at our ground every wekk. Each team has a squad of 13 players.</t>
  </si>
  <si>
    <t>Having a qualified coach training with us every week has really helped the club move forward and improve. Following on from last year we would like to use the coach more and more to continue the improvement of the club. We have not used our full allocation for instructor fees yet this year as we still have many training sessions yet to be undertaken between now and the end of the season.</t>
  </si>
  <si>
    <t>Recruiting new members is very important part of the club. Using publicity money to promote the club during fresher''s week would boost membership significantly.</t>
  </si>
  <si>
    <t>Approximately 50 home games are played each year by the club. We need to provide referees for each of these matches. The cost of a referee is £30. We have yet to use our full allocation for referees yet this season as there are still many games to play between now and the end of the season.</t>
  </si>
  <si>
    <t>Travelling to and from games is mostly done through the use of public transport. However we are finding the increasingly new teams are being added to the BUCS leagues whose grounds are very far away from central London. In some cases they are either extraordinarily expensive or inaccessible via public transport. We are therefore requiring the use of minibuses more and more for games. In addition to this we require the use of two minibuses every week to get to training. This is essential for the club to improve and develop its players. Without the minibuses we would not be able to get as many players to training and results would suffer as a result.</t>
  </si>
  <si>
    <t>ICSMSU Gazette</t>
  </si>
  <si>
    <t>Printing Costs. We receive one third from the Faculty, one third from the Hammersmith fund (Imperial College Healthcare Trust) and one third from the mary''s association. I believe we do not receive money from the union itself.</t>
  </si>
  <si>
    <t>ICSMSU Hockey</t>
  </si>
  <si>
    <t>Affiliation Fees - Every year we have been affilited with BUCS, ULU and the prestigious London Medical School organisation, UH (United Hospitals). Within these 3 organisations we play in 2 leagues, and 3 cup competitions ensuring that all 3 of our teams play a match every Wednesday and some Sundays. Affiliation fees continue to rise each year with UH entry now costing £500!</t>
  </si>
  <si>
    <t>Hockey Balls - For every home match, we are required to produce a new match ball which costs about £10. As we have had 20 home games this year, it has cost us £200. We understand that because this is of less importance, we as a club should bear at least some of the brunt so we have not asked for too great a subsidy.</t>
  </si>
  <si>
    <t>Goalkeeper Kit - We currently have 3 goalkeeper kits, however there are a few wear and tear issues to be sorted like a broken hand guard and broken straps etc etc. In order to fix these expensive yet important items are important to keep our goalkeepers safe and effective.</t>
  </si>
  <si>
    <t>Pitch Hire - Currently, Imperial College Hockey Club (ICHC) get priority use of the Harlington pitches, and as they have 7 sides, we find that they occupy the pitch for most of the times when we want it. Therefore we have to hire the pitches at Barnes, costing us £88 per session, which totals to £420 per month, and £2520 for the playing season. On top of this, we need to hire pitches for home games. This year we had 20 home games and the pitches at Chiswick cost us £140 a game, totalling £2800 for the season (2 Oct 2011 - 21 Mar 2012).</t>
  </si>
  <si>
    <t>Alumni Day - We put on this day once a year to bring back older doctors, in order for us to build links to reunite friends and hockey players alike, old and new. We start with an old boys' match and finish with a dinner.</t>
  </si>
  <si>
    <t>Coaching - Coaching is imperative if we are to improve our hockey prowess on the pitch. Not only will we benefit hugely from training all three teams on a weekly training session, but we will also benefit greatly if our coach is to see us in our weekly match performances. Coaching costs us £40 per training session and £50-60 per match (where we hope he/she will attend at least one home game a week between the three teams). Goalkeeper coaching, which is very specialist will cost us £30 per session, which we hope to do once a month. Therefore, over 6 playing months to our season, coaching will cost on average about £120 per month, totalling to £2880 over the season.</t>
  </si>
  <si>
    <t>Website &amp; Newsletter - We have now started producing a newsletter and website to keep all of our members updated on the club both on and off the pitch. It is also an integral way of letting our alumni know what is happening with the club and allows us to bring the members closer together, to build a more organised and cohesive club.</t>
  </si>
  <si>
    <t>Umpires - 2 umpires are required per home game, costing £15 each. This year, we have had 20 home games, so this cost us £600</t>
  </si>
  <si>
    <t>Travel - The minibuses get taken up on most days so we have to rely on public transport and/or cars to travel to training and matches. Some of our teams have had to travel as far as Portsmouth, Reading and Bucks universities, which can cost upto £15pp return. This can be a very expensive personal expense, so we were hoping for some reimbusement for travelling so far to represent the university.</t>
  </si>
  <si>
    <t>Annual Oxford and International Playing Tours - Going nationally and abroad is a passion the hockey club has had for a long time to experience hockey in different environments and cultures. This has always been incredibly popular with costs at £60 and £140 per person, respectively</t>
  </si>
  <si>
    <t>ICSMSU ICAB</t>
  </si>
  <si>
    <t>Meet and Greet meal for past volunteers and people who are interested in going on a trip. A chance for them to mingle and share experiences in the hope that it will increase interest in the program. £50 for raffle prizes and some food / drink subsidy.</t>
  </si>
  <si>
    <t>Showing of Bulgaria's Abandoned Children, a documentary highlighting the hardships and need for better orphanages in Bulgaria. Helps to promote the Society and get more volunteers. Money needed for running of event. About £50 for food / drink.</t>
  </si>
  <si>
    <t>Money for Bulgarian officer. Her fee is £500 and she helps organise the orphanages in Bulgaria and also trains and verifies the volunteers on child protection for Bulgaria.</t>
  </si>
  <si>
    <t>ICSMSU Jiu Jitsu (Aiuchi)</t>
  </si>
  <si>
    <t>To be associated with Aiuchi jiu Jitsu and be involved in national events we need to pay an Association fee</t>
  </si>
  <si>
    <t>Every year there is a major national training even twhere Jitsuka from all over the country come together to train and to compete. We are hosting this event for the first time ever this year. We expect up to 150 people and need to book the Wilson House sports hall which has been quoted at 1400 pounds for a two day weekend</t>
  </si>
  <si>
    <t> Sorry - there just isn't the money!!</t>
  </si>
  <si>
    <t>In order to train safely and as well as we can we require the use of St Marys dojo.  We train there twice a week for 2 hours each time = 4hrs/week at £15/hour  We train for 50 weeks/year  £60/week*50 = £3000</t>
  </si>
  <si>
    <t>We are lucky in that our instructors train us free of charge but we need to cover their insurance so that they are allowed to teach. The insurance is 160 pounds</t>
  </si>
  <si>
    <t>ICSMSU Lacrosse</t>
  </si>
  <si>
    <t>BUCS Affiliations (£172.80 in 2009-10, and £249 in 2010-11). Anticipate needing to spend over £300 in 2011-12. English Lacrosse Association insurance and national club fee is £100.</t>
  </si>
  <si>
    <t>ULU League and Challenge Cup for Mixed team = £87.50.BUCS 1A South Eastern Conference for Men's 1st's, Ladies 2nd's and Ladies 1st's teams at £55 per team in 2010 = £165, includes BUCS Men's and Ladies Knockout Championships.ELA Men's Development Tournament entry £75.Uni's and Clubs Championships entry for Ladies 1st's, 2nd's and Mixed teams = £350.ELA Durham National Tournament entry £100 plus £460 overnight accommodation = £560.Men's and Mixed Bath 8's National Tournament entry £50.</t>
  </si>
  <si>
    <t>Banners, scoreboards and programmes supporting our home annual competition - the Imperial Cup.</t>
  </si>
  <si>
    <t>Kit Maintenance - 4 Defence pole heads with mesh due to wear and tear towards the end of each year £80. New Stock - 120 Lacrosse Balls to constantly replace the high throughput required by the club - £138. 5 helmets to support and provide beginners as we prepare to introduce a 2nd Men's team in 2012-13, £550.</t>
  </si>
  <si>
    <t>Training - when at Harlington, training is free. 10 indoor evening sessions at Ethos (£48 an hour) = £480.</t>
  </si>
  <si>
    <t>7 mixed home matches, and 4 home matches for each of the Men's and 1st and 2nd Ladies teams = 19 matches. Hospitality £12 per game = £228.</t>
  </si>
  <si>
    <t>Ladies coaches costs throughout season (20 sessions each at £22.50 each) = £450 for 1st team and 2nd team coach = £900. Men's coach throughout season (20 sessions at £30 each) = £600. These are required to maintain the level of play now that experienced players leave, to support the developing first years, and provide constructive training throughout the season.</t>
  </si>
  <si>
    <t>7 mixed home matches, and 4 home matches for each of the Men''s and 1st and 2nd Ladies teams = 19 matches. Referee fee now £30 a game = £570.</t>
  </si>
  <si>
    <t>Minibus hire for weekly training sessions at Harlington.2 required for the each of the 22 sessions for the year(1 minibus=£40 hire+£10 fuel=£50;£100 per training session)=£2200.In addition, minibus hire for away matches-19 away matches for all 4 teams(1 minibus=£78 hire+£30 fuel=£108 per match)=£2052;and for tournaments(£78 hire+£30 fuel=£108-1 for Men's Development Tournament, 2 for Ladies and Mixed Uni's and Clubs Championship;£220 hire+£100 fuel =£320-1 for ELA Durham National Tournament)=£644.</t>
  </si>
  <si>
    <t>ICSMSU Light Opera</t>
  </si>
  <si>
    <t>Food and drink is not bought for the cast but purchasing consumables in the form of interval refreshments for our target audience represents a significant cost on our budget.  Make Up and paint for both productions also represents significant expenditure of up to £500.</t>
  </si>
  <si>
    <t>Show Rights.  The production of the main opera involves obtaining rights to perform the show which costs a significant sum of money for right to perform the show and the hire of the sheet music and librettos. This excludes paying an additional fraction of the ticket sales to the copyright owners. Rights to this year''s production of Beauty &amp; The Beast amounted to over £2000 including the proportion of ticket income taken.</t>
  </si>
  <si>
    <t>Opera Tour 2011 - will take place in the first academic term in the form of a cultural theatre visit. It encourages bonding between members of the newly selected cast members.</t>
  </si>
  <si>
    <t>Equipment Costs: our main expenditure. The costs of putting on both Main Opera and 24 Hour Opera each year are huge.   Sound &amp; Lighting: £4000.  Costumes: £1000 Backstage: £1000  All figures based on expenditure this year and previous years.</t>
  </si>
  <si>
    <t>Venue Hire for London Oratory School John McIntosh Arts Centre.  Essential for Main Opera Production as only suitable venue available.  The cost of this venue is significantly more than our previous venue, Wilson House.</t>
  </si>
  <si>
    <t>Publicity.  Poster printing, flyer printing, external advertisements.  All essential for healthy ticket sales of our productions.</t>
  </si>
  <si>
    <t>Programme Printing.  For both of our productions we have professionally printed programmes, to allow a source of advertisement for potential sponsors.</t>
  </si>
  <si>
    <t>Van Hire.  For transport of equipment from our storage at Wilson House, Paddington to venue (Fuham).</t>
  </si>
  <si>
    <t>ICSMSU MedSIN</t>
  </si>
  <si>
    <t>Affiliation fees to Medsin National - enables us to be part of the Medsin network and to participate in events and activities with students from other branches.</t>
  </si>
  <si>
    <t>Medsin National Conference - Medsin holds 2 conferences per year which cost £15-20 entry per person. These events are an important opportunity to connect with the Medsin national network and to exchange ideas.</t>
  </si>
  <si>
    <t>From decorations for club nights we hold to fund raise to simple stationery requirements, Medsin has a multitude of equipment needs to successfully orchestrate our various activities.</t>
  </si>
  <si>
    <t>Sign Language books for MedSign participants - partially funded by participants.</t>
  </si>
  <si>
    <t>Sign Language tutor for MedSign - partially funded by participants.</t>
  </si>
  <si>
    <t>Posters, fliers and banners etc to publicise our numerous events including: Global Health Forum talks (several well attended debates and lectures by prominent speakers), our major campaigns (Positively Red Week and Water Aid; which raise both money and awareness for charity - last campaign raised over £2000), and the activities of all our projects. Strong publicity is the key to the success of our events.</t>
  </si>
  <si>
    <t> Fliers can print for free in SAC</t>
  </si>
  <si>
    <t>Reimbursement of speaker's travel costs - Medsin and our projects have various talks throughout the year and often reimburse speakers for travel as a way of ensuring their attendance to both current and future talks.</t>
  </si>
  <si>
    <t>Travel to Medsin National Conferences.</t>
  </si>
  <si>
    <t>ICSMSU Mountaineering</t>
  </si>
  <si>
    <t>BMC Affiliation for insurance and safety purposes. The cost per member is £8.75</t>
  </si>
  <si>
    <t>Equipment. We need to renew a lot of old equipment in order to maintain safety as we did not get the chance to last year with only a budget of £100.</t>
  </si>
  <si>
    <t>Accommodation fees. The more trips we plan on running, the greater the cost for accommodation. We try and stay at the cheapest place possible but this isn't always possible. We hope to be able to maintain our fantastic prices for our trips by subsidising our accommodation</t>
  </si>
  <si>
    <t>Insurance. This is vital to cover our climbers when we go on trips</t>
  </si>
  <si>
    <t>Travel. This requires the most money and is by far the most popular part of our club. We can definitely generate memberships from doing more trips and every year we have expanded our repertoire of trips.</t>
  </si>
  <si>
    <t>ICSMSU Music</t>
  </si>
  <si>
    <t>Stamps &amp; printing for Friends membership scheme</t>
  </si>
  <si>
    <t>6x music hire for all ensembles for year @ Â£85 per concert</t>
  </si>
  <si>
    <t>Fresher recruitment via printing flyers @ Â£100 + fresher''s bbq @ Â£300</t>
  </si>
  <si>
    <t>6x piano tuning @ Â£60 each + 6x PA cable for new guitar amps @ Â£40 each</t>
  </si>
  <si>
    <t>5x concerts at St Stephen''s Church @ Â£175 each + summer concert at Wilson House @ Â£300</t>
  </si>
  <si>
    <t>Hostel hire for annual weekend away</t>
  </si>
  <si>
    <t>2x choir/chamber choir accompaniest over winter and spring terms @ Â£200 each</t>
  </si>
  <si>
    <t>Accompaniest for concerto auditions and scholarship auditions</t>
  </si>
  <si>
    <t>Music society scholarship funded by friends scheme</t>
  </si>
  <si>
    <t>6x publicity for all concerts @ Ã‚Â£125 each</t>
  </si>
  <si>
    <t>Coach hire for weekend away</t>
  </si>
  <si>
    <t>Minibus hire for committee weekend away @ Â£240 + petrol @ Ã‚Â£60</t>
  </si>
  <si>
    <t>ICSMSU Muslim Medics</t>
  </si>
  <si>
    <t>At most of our events we provide meals and/or snacks for the attendees. At PotMed we have around 200-250 students, for Young Scientists'' Symposium we attract 100 students, for our ethics seminar we have around 40 in the audience and for our mock exams we have around 60 students taking part.The snacks that we provide are water, biscuits and cakes. The meals normally consist of a sandwich, a fruit, a juice box and a packet of crisps. Snacks normally cost £20 for 40 people and meals are £2.50 per person. In addition, we invite professors, doctors, lecturers and students to take part as judges, examiners, tutors, interviewers and volunteers too. In order to build good connections and be courteous we normally provide them all with food that is normally pizza and for some a gift box of chocolates.</t>
  </si>
  <si>
    <t>We have two major annual social events where a lot of old MM committee and members attend. At these events there is always a display of our achievements as well as cultural displays such as music, art and history. We would need money for board to display these exhibitions, sound system for the music and decorations for our event as they are very well attended.</t>
  </si>
  <si>
    <t>At our tutorials and mock examinations we require the use of a lot of expensive equipment such as an opthalmoscope (£50.00), suture kits (2 x £50.00), pentorches (2 x £15.00), tendon hammers (4 x £10.00) and stethescopes (4 x £25.00). All this equipment can be used for more than year. On previous experience this equipment can last for at least 3 years if not more.</t>
  </si>
  <si>
    <t>Publicity is very important for us as it is crucial to bringing in a large audience and getting people to become members. We spend money on printing colour A4 and A3 posters (£50.00), black and white posters (free), handbooks for PotMed (£50.00), labelled pens (£100.00), bluetak for putting up posters (£20.00) and  other sources of publicity.</t>
  </si>
  <si>
    <t>At PotMed, Young Scientist Symposium, Ethics Seminars and mock examintions we have a lot of guests coming down to take part. We try to reimburse them as much as possible on travel costs as well as provide basic hospitality for them such as gifts and flowers.</t>
  </si>
  <si>
    <t>ICSMSU Netball</t>
  </si>
  <si>
    <t>BUCS league games are essential for the club and we presently enter four teams. We have had an immensely successful history in these leagues with our 2nd and 3rd teams both being promoted last year. Currently, our fourth team, who were new to their BUCS league this year, are vying for promotion as are our 1st team. If our first team are promoted in BUCS, they will be in the top league of nine divisions for the BUCS South Eastern area, an achievement so far only attained by the Imperial Medics Rugby club. With such successes in BUCS, a more competitive league, we feel it is extremely important for our fifth team this year to gain affiliation. The 2010/11 cost was £270. Therefore, we estimate a small inflation, as this figure is based on the number of our students at this university. As the 5th team will be joining BUCS we will need an addition £83.</t>
  </si>
  <si>
    <t>In 2011/12 we will enter 5 teams into the BUCS league and 5 into ULU, for which the entry fee also covers ULU cup entry. Both the ULU and BUCS competitions are the central focus of our club around which our activities are based. In 2010/11 the cost for entry into ULU was £86, which is taken at the end of the season, and entry into BUCS costs £83 / team. Finally, the Top Corner Summer League we entered last season, which enabled our members to play throughout the summer months, cost £624. We plan to continue entering this league and look forward to being able to provide matches for our club throughout the summer months</t>
  </si>
  <si>
    <t>We did not receive any funding or kit form the college for the past two years, since which  we have , the club has nearly doubled in size, and we are struggling to find adequate dresses to kit our team in.  Since our last allocation of dresses we have added two more teams to the club, neither of which we have dresses for. It is a stipulation of leagues that teams must be dressed in matching kit, yet we have struggled to do so. We appreciate funding is tight, therefore we would like to start next year by supplying our fourth team with dresses (Gilbert Eclipse Netball Dresses) which cost Â£29.99 each.</t>
  </si>
  <si>
    <t>Our home matches and training are currently played at Reynolds Sports Centre, who charge Â£20/hr .  This year we have had 46.5 hours worth of Monday evening home fixtures (26 ULU home matches at 1.5 hours per match to allow for 15 mins quarters with change overs, plus 5 friendly matches arranged for the 5th team) and 23 sessions of two hour training sessions a week. The Reynolds Sports Centre has the cheapest, floodlit courts with safe surfaces available. Imperial College has courts at Teddington, but sadly they are not suitably lit to use in the evenings which means funding for external courts is imperative.  For our home BUCS matches on a Wednesday afternoon we are trying to play as many matches as possible in Teddington, as this venue is free for us.  As we plan to have the 5thteam, in BUCS. We estimate we will need to organize a total 5 home matches, requiring 7.5 hours of court time. We estimate a total of 130.5 hours of court time at a total cost of Â£2610. Please note we have not paid the groundhire for this team yet, this will come to Â£692.31</t>
  </si>
  <si>
    <t>Hellen, a former England International has been coaching ICSM Netball for the past 10 years, every Sunday evening for 2 hours, coaching both fitness and game skills, vital for our success in competitions. She currently charges £30/hr, with 23 training sessions a year. Both her experience as a player and history with ICSM netball is highly important, and we are planning to continue using her as our coach</t>
  </si>
  <si>
    <t>With increased dedication and growth of the club, our training attendances have been at a record high with well over 40 members every week. Our coach feels that we as a club have hit a very high standard but continue to improve without further attention to individual teams, which she is unable to provide with so many girls and five established teams. We are currently organising for a second coach, a current England player to train us with Hellen on a Sunday evening, focussing her attentions on our highest league teams.  Having a current England player will be such an opportunity for our club, and will help us to improve our higher teams success nationally not just in the South East Region. With only one coach and so many girls it is very difficult for Hellen to focus on any one team, which is to their detriment. If we do not get more training for the teams, it is clear that morale and attendance will suffer, which ultimately will result in poorer results on the pitch. Hellen is a fantastic coach, yet is limited on her own, having a second coach is imperative, we have ultimately peaked in ability and  without further input we will not be able to maintain such a high standard of Netball</t>
  </si>
  <si>
    <t>Both BUCS and ULU require 2 umpires per match (charging Â£20 each.) It is a impassable rule of BUCS and ULU leagues, and on occasions where only one has been provided it''s resulted in us having to concede points to the opposing team. Umpires are only needed for the home matches, of which in 2010/2011 we played 47, and with the addition of 5th team into the BUCS league we estimate would increase to 52 (based on the number of fixtures in the BUCS 8b 2010/2011 league). With the extra resources required to support our 5th team this year, and due to the extreme shortage of umpires resulting in higher rates, the current budget is far from covering the umpiring fee.</t>
  </si>
  <si>
    <t>Travel to home matches and ULU matches all involve local transport, we expect our members to cover the cost themselves. However, BUCS have several out of London fixtures across the South East of England, for example matches are played in Brighton, Portsmouth, Essex and South End, to name but a few.  We feel it necessary to subsidise these journeys, as our members do cover most travel costs themselves. With our plans of entering the 5th team into BUCS we would estimate the costs of travel being increased. If the 5th team entered BUCS division 8b (with the information from the 2009/10 league) they would play both in Canterbury and Suffolk. In 2010/11 we will have 8 more out of London matches. So far £171.27 has been deducted from our accounts. With the addition of the 5th team into BUCS the total out of London matches for the club will be 10 (at approximately £50/out of London match)</t>
  </si>
  <si>
    <t>ICSMSU Rugby</t>
  </si>
  <si>
    <t>We currently field 3 teams a week into the BUCS league. This makes up the majority of our games, and cost in 10/11 £165. Without being affiliated to BUCS we would hardly have any games at all. Our only other affiliation fees is to United Hospitals so we can compete in the oldest rugby cup competition in the world, currently costing us £300pa</t>
  </si>
  <si>
    <t>As well as the regular staruday and wednesday XVs matches, we enter many knock-out tournaments and VIIs matches.  Interdean 7s entry is currently £175, Escaulopeans tournament entry is £350 for 2 teams, and Middlsex Merit league is £275 for our 2nd Saturday team.</t>
  </si>
  <si>
    <t>We have to cover replacement of comsumables used throughout the year, such as strapping, tape, splints and braces</t>
  </si>
  <si>
    <t>Rugby balls are essential to the game of rugby. The match balls at first team level have to be of a high standard, as such we require 9 Gilbert XACT Match Balls @ 64.99 = £584.91. With the amount of training sessions we do we require alot of training balls, 24 Gilbert XT400 training balls @ £11 each = £264. Total spend on balls £848.91.  Alongside this, throughout the course of the year we will undoubtedly have to replace several torn playing shirts, damaged tackle bags and replace our waterbottles and kitbags.</t>
  </si>
  <si>
    <t>There are 35 home games played at teddington every year. The Union guidelines for hospitality are £2.50 per player, with squads of 20 people, this comes to £1750. League rules for our 1st XV stipulate that postmatch refreshments must be provided.</t>
  </si>
  <si>
    <t>Floodlights at Teddington have significantly reduced our ground hire costs. However we will still require the ground occasionally for sessions when Teddington is flooded, or when we are hosting UH matches, for example against Welsh Medics RFC. We have also started indoor training sessions, working on fitness and strength, at both St Mary''s Hospital gym, and the Wolfson sports centre in Charing Cross Hospital.  It is hard to precisely estimate the number of sessions needed at other pitches, but last year we had trianed 4 times at London Scottish (£150 each time)and had 6 indoor fitness sessions in the Wolfson (£25 each)</t>
  </si>
  <si>
    <t>IMRFC play at one of the highest standards at this medical school. Our 1st XV are currently playing in the BUCS premiership. In order to maintain this high standard, win varisty and UH as well as develop newer members of the clubs skills we need good coaching.  Currently our main coach is paid £8000pa for Monday and Thursday evening training as well as 1st team saturday matches. We also have a second coach who works on player development on Monday and Thursdays for £1000pa. We are fortunate that we have some of these costs subsidised by extrernal sources however this income is begining to be reduced with the club being expected to provide a larger proportion of these payments in future.</t>
  </si>
  <si>
    <t>In order to play our matches we need fully qualified referees. The referees are provided by The London Society of Referees, for which there is an admin fee of £400. Without subscription to the London Society we would be unable to get any referees and therefore we would be unable to play any games.</t>
  </si>
  <si>
    <t>The transport of players is so essential to the logisitics and running of our club. Currently we have 4 return journeys to Teddington a week in our own minibus, as well as  having to hire an ICU minibus twice a week. Playing in the prem this year has also meant making 3 journeys to Wales and 1 journeys to Gloucestershire. This costs approximately £500 per journey at a total cost of £2000.  Petrol costs for our minibus, along with hire charges of the ICU minibuses in previous years have totaled well over £2000.</t>
  </si>
  <si>
    <t>ICSMSU Squash</t>
  </si>
  <si>
    <t>Competition entry fees and court hire for home matches (we were not billed for ULU entrance until July last year so that is why it has not been spent yet)</t>
  </si>
  <si>
    <t>Replacing broken club rackets, shoes and balls, recent spate of broken rackets</t>
  </si>
  <si>
    <t>Court hire for trial days at start of term</t>
  </si>
  <si>
    <t>ICSMSU Subaqua</t>
  </si>
  <si>
    <t>BSAC Membership. It is vital that every member of the club joins the British Sub-Aqua club, which is important for the training qualifications and also for thrid party insurance that is required when diving. It is £25 for students and £50 for other members.</t>
  </si>
  <si>
    <t>Money for students to attend the Big scuba show, where they can attend BSAC lectures and widen their knowledge, it costs £7.50 (bought in advance) for a student to attend.</t>
  </si>
  <si>
    <t>Tank fill. In order to go scuba diving we require air in the tanks, this is essential for training dives both in the pool and in the open water. It costs £3 per air fill and on average each first level student will require 8.5 air fills with 15 students, and the second level students will require 6 and there will at least 5 students in this category. The majority of this money will be spent during the summer dive trips.</t>
  </si>
  <si>
    <t>Tank fill. The instructors also require air in their tanks in order to provide training for the students. The instructors are also members of the club. However, they do not consume the air as quickly as the less experienced students but they are in the pool more. On average each instructor will require 12.5 fills with 3 instructors. Each fill costing £3.</t>
  </si>
  <si>
    <t>Oxygen safety. Some of the risks of diving is that the you may get decompression illness and various other medical conditions that require the emergency administration of oxygen. It is therefore vital that we have a club member able to provide this service as a part of basic safety. The training for this costs £100 and we intend to train four people this year.</t>
  </si>
  <si>
    <t>BSAC materials. In order for pupils to learn and qualify they require the BSAC training materials which cost £35 for the first level and £25 for the second, with fifteen and five students respectively.</t>
  </si>
  <si>
    <t>Equipment Servicing. Scuba diving is a potentially dangerous sport without the equipment we use being serviced and maintained properly. It is a legal requirement that the majority of the equipment is serviced either annually or biannually. We have recieved estimates regarding servicing costs and this year we require servicing of 4 tanks (2 for visual test, £30 and 2 for hydro testing £50), and 8 regulators (costing £70). Our serving budget for last year will be spent in Febuary/ March in order to get the kit ready for diving in the open water.</t>
  </si>
  <si>
    <t>New Kit. As maintaining our equipment is vital to our safety it important that when kit is failing it is replaced. Based on previous years and the kit that is likely to need replacing this year. This includes a new set of Regs for £290 as some of our regulators leak which could lead to potential safety issues. We also require masks and fins, to ensure that everyone has appropriately sized equipment in the pool.</t>
  </si>
  <si>
    <t>Contigency equipment. There is a possibilty that some of our equipment will not pass the servicing. In this instance new equipment will need to be bought/ or existing equipment fixed.</t>
  </si>
  <si>
    <t>Pool hire. The club is highly dependent on a pool for two hours a week to train the members of the club. This is an integral part to the club and a large part of the clubs'' aim. St Marys pool is £27.60 per hour and we require it to cover the Mondays of the three terms so 33 weeks. This year we reduced our hours due to limited funds and have struggled to complete the training.</t>
  </si>
  <si>
    <t>Contigency pool hire. We are unsure of the cost of hiring Marys pool, which is essential to our club. Therefore we request a contingency fund to cover these costs.</t>
  </si>
  <si>
    <t>Instructor training. As well as training students in the basics of diving the club also trains more advanced students to become instructors, this is important to ensure that the club has instructors. It costs £105 to train advanced divers to instructor level. We have two student instructors planning on going through the training next year, if not subsidised they will have to self finance their training.</t>
  </si>
  <si>
    <t>Training Trips.In order for students to complete their qualifications they are required to do a number of open water dives, for which we have to go away for. This is again as essential as the pool and fundamental to the clubs'' aim. There are a number of costs involved in this, including transport, entrance fees and accommodation. On average this will cost £65 per student who will typically require two training weekends, with 16 trainees. These trips will take place between Febuary and October.</t>
  </si>
  <si>
    <t>Recreational Trips. In order for members to practice, maintain and improve their dive skills it is key that go on many diving weekends, particularly during the Summer term, when we do not hire the pool. We often will use boats to reach more dive destinations than on the training trips and therefore the costs incurred are greater, at an average of £95 per person. We go on many trips over the year but particularly from April onwards.</t>
  </si>
  <si>
    <t>ICSMSU Surgical Soc</t>
  </si>
  <si>
    <t>Surgical Society is the premier surgical education society at Imperial College with one of the highest number of paying members. By the very nature of our society, we use a lot of consumables to provide our members with surgical skills, who otherwise would have limited training from the college.  We have already spent £3268 on medical meats to train students in chest drains and intubation as well as £2474 on cut-down pads.  For many of our events (Trauma, Surgical Skills Course, Freshers Fair) we go through many packs of sutures and cannulas. So far, we have spent £257 on cannulas and we anticipate another £1400 on lipoma pads and sutures for the surgical skills course which will be run by the leading surgeon, Mr Barry Paraskeva.</t>
  </si>
  <si>
    <t>Surgical Society owns a lot of equipment (scalpels, needle holders, etc) and it is necessary to maintain and replenish the stock. This year, we had to hire an inflatable operating theatre for one of our events which cost £360.</t>
  </si>
  <si>
    <t>In order to make our events widely available and known to all the students at Imperial, it is important to publicise well. We provide packs and brochures at most of our major events and the use of banners and posters are deemed essential. Not only do we benefit a large proportion of the medical school, we also hold events that are inter-disciplinary and promote Imperial on a national and international scale (Trauma, TiMS). By being able to host competitions, we are also able to invite sixth form students to certain events and promote an interest in the sciences. This year, we have spent £1200 on Trauma booklets and £300 on prizes for poster presentations. We also intend to purchase a banner for the TiMS conference this year.</t>
  </si>
  <si>
    <t>Due to the high skill required in demonstrating at our events, it is necessary to invite high profile medical surgeons and doctors. Often, these professionals give up their precious time to teach our members and it is only courteous to pay the travel expenses they incur. At Trauma this year, we spent £2157 on travel, including flights for the President of the International Society of Surgery, Prof Boffard. In order for us to move ahead and be able to offer the high quality our members expect, it is important that we are able to attract the best speakers from the country and abroad. We have yet to host 2 major events (Surgical skills and TiMS) and predict that we will be spending approximately £600 more on travel expenditure.</t>
  </si>
  <si>
    <t>ICSMSU Tennis</t>
  </si>
  <si>
    <t>Affiliation Fees - £100 to United Hospitals Lawn Tennis Club to pay for entry to the medical school league and winter tournament. And 5 Hammersmith and Fulham Lifestyle passes at £10.25 each to reduce the court costs from £9/hour.</t>
  </si>
  <si>
    <t>Tennis Balls needed for all trainings and home matches. Old ones are all in need of replacement.</t>
  </si>
  <si>
    <t>Court hire at £5/ hour, we need 5 courts for two hours for 12 weeks through the summer. Plus 6 sessions of two courts indoors at Roehampton at £7.50/hour. This increase is needed due to greater numbers of players and greater involvement of all those players</t>
  </si>
  <si>
    <t>ICSMSU Water Polo</t>
  </si>
  <si>
    <t>University of London League Entry Fee</t>
  </si>
  <si>
    <t>Replacement of ageing equipment (Balls £100 &amp; Goal nets £50)</t>
  </si>
  <si>
    <t>Updating Captains Board in St Marys Common room</t>
  </si>
  <si>
    <t>Monday Training at Charing Cross Sports Club (20 sessions at £80/hour = £1600) - Essential for full size pool training and matches as St Marys Hospital pool is too small to for league regulations.</t>
  </si>
  <si>
    <t>Wednesday Training at St Marys Hospital pool. (20 sessions at £26/hour = £520) Used for technique training, aimed at less experienced players and new members and at improving the more experienced players.</t>
  </si>
  <si>
    <t>Referees for Varsity Match (2 Referees at £25/ hour for 1 hour)</t>
  </si>
  <si>
    <t>ICSMSU Weights &amp; Fitness</t>
  </si>
  <si>
    <t>FIA Registration. To maintain our standing as a fully registered gym ensuruing member uptake and confidence</t>
  </si>
  <si>
    <t>Membership Card printing</t>
  </si>
  <si>
    <t>Office supplies - Ink, paper, laminating equipment, Filing system</t>
  </si>
  <si>
    <t>Repair and maintenance of gym equipment. £100 call out fee. £30 per machine</t>
  </si>
  <si>
    <t>Equipment - Purchase of: 2 rowing machines (£2000), Resistance machines from pulse fitness (£9000) chestpress, lat pull-down, shoulder press.</t>
  </si>
  <si>
    <t>ICSMSU Womens Hockey</t>
  </si>
  <si>
    <t>(Following based on 10/11 prices) Affiliation to BUCS (£259.20) is essential to enable us to field 3 teams on a Wednesday which allows everyone in the club the opportunity to play a match weekly. In addition we need to affiliate to the Middlesex Ladies League (£158) for our Saturday matches, which also means that we have to affiliate with the England Hockey Association (£193).</t>
  </si>
  <si>
    <t>For our three teams, entry into the BUCS league for the year totals £165, and for the ULU league is £125.25. Entry into the United Hospitals Annual Competition costs £60 per team, therefore £180 entry for all 3 of our teams.</t>
  </si>
  <si>
    <t>Our Osterley pitch for our Wednesday matches currently costs £45 per hour. With 3 teams needing an hour and a half each, 6 home BUCS matches, 4 home ULU matches and at least 1 BUCS or ULU cup match for each team, this totals to £1980. With now use an external pitch to enable us to train on Mondays, costing £2520 for the whole season. This enables us to have 20 hour and a half sessions at a time which enables all members to attend training. We also provide 4 goalie training sessions using an external pitch on a Thursday. This costs £50 per hour (4 *50 = £200)</t>
  </si>
  <si>
    <t>It is required in the rules of the Middlesex Ladies League that we provide teas, therefore post match food and drink for us and the opposition. This season we have been trying to keep the cost to a minimum and have paid approximately £15 for each of our 9 home matches, totalling £135</t>
  </si>
  <si>
    <t>We offer a qualified coach for a weekly hour and a half training sessions and also to be at our Wednesday home matches. The coach costs £55 per week and we have 20 sessions in a year. This totals £1100. We also prvide a goalie coach in for 2 sessions each term. This will cost £50 per session for 4 sessions which is £200.</t>
  </si>
  <si>
    <t>We have a website that promotes our club, attracts new members, allows current members as well as alumni to keep up to date with the happenings of the club, and in particular allows external bodies and potential sponsors to explore our club. Re-subscription to the website for this season cost £35.88.</t>
  </si>
  <si>
    <t>With 33 home matches in a season, we need to supply 2 qualified referees for each game. Each referee is £15. Therefore it will cost us £30 per match, and in total £990 for the year. For our Saturday matches we need to supply one umpire for every game, whether it is home or away. With 18 matches in a season, this costs £270.</t>
  </si>
  <si>
    <t>We provide the service of transport through minibuses to our training sessions, and we subsidise minibuses to matches which are a great distance away. With 20 training sessions in a year, and the use of the minibus for 4 hours costing £40, this adds up to £800. In addition each team plays at least 2 away matches far away. With the minibus costing £61 for these occasions, this costs £366. In total this is therefore £1166.</t>
  </si>
  <si>
    <t>ICSMSU Yoga</t>
  </si>
  <si>
    <t>Yoga workshop. We want to introduce our members to other styles of yoga via one yoga workshop a term, each with a different instructor exploring a different style. Avg cost of instructor = £80.</t>
  </si>
  <si>
    <t>Equipment repair. Since we continued using the renewed mats from 2009/10, we will need to replace 10 mats next year due to their weekly usage. www.yogawarehouse.co.uk has a special offer when buying in a bulk. We plan on selling these old mats to our members and hope this will pay for most of the expenses.</t>
  </si>
  <si>
    <t>Weekly yoga classes (90min. per class). Each class costs £55 but this may increase to £60 next year. We plan to have 35 classes in the year (10 in Autumn term; 10 in Spring term; 10 in Summer term + 5 classes in the summer holiday to accommodate popularity with older years). Total cost is £60 x 35 = £2100. We would like a subsidisation of £1000 to successfully have all 35 classes with a high quality instructor while keeping the same session fee at £4 per attendee.We still have some of our grant left at the moment, but this will be used up for instructor fees by February/March.</t>
  </si>
  <si>
    <t>Publicity around the university at both the South Kensington and Charing Cross Campuses. ICSM Yoga is not only for medics and we currently have non-medics and postgraduates enjoying our sessions. We would like more people to become aware of our society and that our sessions are available to anyone. We will do this through posters, fliers, and special offers on the first session of the year.</t>
  </si>
  <si>
    <t>CGCU Aeronautics</t>
  </si>
  <si>
    <t>This year, AeroSoc are planning a competition for groups from different years within the Aero department. This is the first time AeroSoc will have such a competition and we have allocated a budget of around £250 which will cover the cost of the competition including a cash prize. We would very much like this to become an annual event to encourage social and academic inter communication within the department.</t>
  </si>
  <si>
    <t>  CSB</t>
  </si>
  <si>
    <t>RWB</t>
  </si>
  <si>
    <t>A Small subsidy to cover printing expenses. This would be used to cover events that break even, or events which are free to students. This year, printing costs were covered by the department.</t>
  </si>
  <si>
    <t>This year, AeroSoc has 3 trips planned to leading UK engineering industry companies. (A fourth trip is scheduled for later on in the term). Each trip costs around £200 for travel expenses. A subsidy of £60 is usually required to cover each trip. This aims to reduce the cost to a student and prevent students being dissuaded from these trips based on economic reasoning.</t>
  </si>
  <si>
    <t>CGCU Chem Eng</t>
  </si>
  <si>
    <t>Entrance fee for national chem eng sports day, Frank Mortons: £8 per person, 200 people. Total of £1600.</t>
  </si>
  <si>
    <t>Freshers Dinner ground hire: typical charge for dinner and after party £2000</t>
  </si>
  <si>
    <t>No consumables</t>
  </si>
  <si>
    <t>Printing posters: printing coloured posters and tickets. Total of £80</t>
  </si>
  <si>
    <t>Coach travel cost of Chem eng sports day, Frank Mortons, TGM quotes £1100 per coach, need 4 coaches. Total £4400.</t>
  </si>
  <si>
    <t>Chem Eng Show: equipment hire(lighting, sound system costume hiring) Total of £800.</t>
  </si>
  <si>
    <t>CGCU Elec Eng</t>
  </si>
  <si>
    <t>Engineering Industry Fair - Refreshments for company delgegates. No sponsorship will be collected from companies</t>
  </si>
  <si>
    <t>Equipment Hire for EERevue - sound systems, etc</t>
  </si>
  <si>
    <t>CGCU Civil Eng</t>
  </si>
  <si>
    <t>Exec</t>
  </si>
  <si>
    <t>Ground Hire (Ethos) for Sports Activities - £47/hour x 2 hours per event x 3 sports events during the year = £282</t>
  </si>
  <si>
    <t>Colour posters advertising Club''s activities - £0.12/page x 20 per event x 10 events =</t>
  </si>
  <si>
    <t>CGCU Mech Eng</t>
  </si>
  <si>
    <t>Colour Printing for Photos and Posters And Information on MechSoc Every Year on our noticeboard</t>
  </si>
  <si>
    <t>Regular Visits by Delft, Aachen, ETH Zurich - expectations to host them, in return of their hospitality annually</t>
  </si>
  <si>
    <t>Industrial Visits - This year we are going to Laing O Rourke, last year we had 2 minibuses off to Didcot's Power Station (for Fuel &amp; Bus Hire)</t>
  </si>
  <si>
    <t>Bar Nights x2 at £250 each</t>
  </si>
  <si>
    <t>CGCU Bio Engineering</t>
  </si>
  <si>
    <t>Bioengineering Careers Day- A day in the 2nd term, where various companies are invited to give a presentation to students on their company's products in the field of medical engineering. IC Students then will present their project designs to potential employers. The day would end with a evening tea session where students and potential employers will be able engage in casual chats.There will also be a careers fair on that day, with companies setting up stalls in our departmental cafe.</t>
  </si>
  <si>
    <t>  No consumables</t>
  </si>
  <si>
    <t>Bioengineering Careers Day-Speakers</t>
  </si>
  <si>
    <t>Christmas dinner</t>
  </si>
  <si>
    <t>Bioengineering Football Cup</t>
  </si>
  <si>
    <t>ICSMSU Medical Education</t>
  </si>
  <si>
    <t>Printing revision course guides for the fifth year Pathology and PACES courses (£2000), This reflects the expansion in year-size to accommodate the graduate entry intake and thus the increased costs incurred to meet the demand for these popular revision aids</t>
  </si>
  <si>
    <t>CSB Free printing in SAC</t>
  </si>
  <si>
    <t>Printing posters, publicising revision courses for third, fifth and final years. Advertising the national conferences held in tropical medicine and sports medicine. Advertising our new series of career based talks.</t>
  </si>
  <si>
    <t>Reimbursing the travel costs of speakers, usually recent alumni of Imperial, who come back to provide informative talks for current students. £30 per speaker to allow for travel and refreshments, based upon 6 speakers over the course of the year.</t>
  </si>
  <si>
    <t>Providing pencils, blue-tack, sellotape, whistles, gloves and paper for the running of the mock OSCE for 150 students</t>
  </si>
  <si>
    <t>Ensuring that the reputation of MedEd is upheld by suitably presenting national conferences and adding vital finishing touches including colour displays and conference packs</t>
  </si>
  <si>
    <t>ICSMSU BioMed Society</t>
  </si>
  <si>
    <t>Decorations to enhance our social events</t>
  </si>
  <si>
    <t>Hoodies to heighten our campus identitythe sense community withing Biomed</t>
  </si>
  <si>
    <t>Educational Visit to Biomedical Research facilities such as Pfizer and GSK</t>
  </si>
  <si>
    <t>ICSMSU GradMed</t>
  </si>
  <si>
    <t>Summer open day for incoming students, costs include: 1) Transport- minibus hire from ICU (2 minibuses at £61 each for 6 hours= £122), 2) Refreshments- based on last year''s attendance of 30 individuals, we estimate a cost of £2pp = £60, 3) Information Packages: £30 (based on last year''s cost).  We have been unable to spend our allocated grant for this activity/event this year.  Due to admin errors we only received our grant at the beginning of February 2011.</t>
  </si>
  <si>
    <t>Grad Med Research Symposium. For graduate medical students to learn of the research opportunities available in London and beyond; bringing together clinical and basic sciences. Will aim to invite graduate medical students and researchers from across London; with talks and an open floor event for researchers and students to come together and discuss opportunities. We will aim to invite speakers from across the UK (travel expenses estimate at £300) and private sector companies (from whom we will expect to generate the rest of our funding for the event). Other costs include poster competition prize of £100, refreshments at £100 (£1 per student inc. tea/coffee break) and advertising / welcome packs at £100 (£1 per student). Conservative estimate of attendance at 100 students and 20+ outside speakers/researchers.  We have been unable to spend our allocated grant for this event so far this year.  Due to admin errors we only received our grant at the beginning of February 2011.</t>
  </si>
  <si>
    <t>Publicity Materials: Paper for posters, coloured ink, and blue-tack- estimate a cost of £80 for the year</t>
  </si>
  <si>
    <t>Grad Med Summer Ball: estimated attendance of 100 people, at a cost of £35 per person, bassed on last years cost and attendance.</t>
  </si>
  <si>
    <t>Grad Med Soc trip to Imperial Mountain hut in Wales. The hut itself is free. We have hired 2 minibuses for transport, at a cost of £220 each (£440). The distance to the hut is 240 miles, and based on minibus fuel usage, we estimate a fuel cost of £330.</t>
  </si>
  <si>
    <t>Grad Med Soc Hoodies: this year 27 hoodies were ordered at a cost of £15 per unit (£405).  Also 8 pollo shirts were ordered at a cost of £10 per unit (£80)</t>
  </si>
  <si>
    <t>Christmas party: room hire £200 attendance 120.</t>
  </si>
  <si>
    <t>OSC Afro-Caribbean</t>
  </si>
  <si>
    <t>Banking Symposium</t>
  </si>
  <si>
    <t>The ACS has an excellent records in getting sponsorships, we trust you could easly get one for this.</t>
  </si>
  <si>
    <t>Afrogala (Core event)</t>
  </si>
  <si>
    <t>AfroGala has always been a very successful event where the ACS will always make a profit on. But, we are granting maximum amount for ground hire for societies under OSC.</t>
  </si>
  <si>
    <t>Chop Chop (Core Event)</t>
  </si>
  <si>
    <t>Back to Black week</t>
  </si>
  <si>
    <t> This has been considered under the Cultural Activities, as we can only fund one event per year.</t>
  </si>
  <si>
    <t>Big Chill</t>
  </si>
  <si>
    <t>More description on this please. From the annual report, it seemed like this is just a members get togehter event before going off for summer holidays, so it should be under Hospitality. We trust the ASCS could cover the costs of this event.</t>
  </si>
  <si>
    <t>Dramsoc Equipment</t>
  </si>
  <si>
    <t>Maximum amount allocated by the OSC for Equipment Hire.</t>
  </si>
  <si>
    <t>OSC Armenian</t>
  </si>
  <si>
    <t>We would like to invite a guest speaker to come and talk to our members. Currently we are considering somebody from the AGBU (Armenain General Benevolent Fund) or the AMA (Armenian Medical Association).</t>
  </si>
  <si>
    <t> No subsidy being requested.</t>
  </si>
  <si>
    <t>We would like to make cultural visits to armenian exhibitions: for example the Gorky exhibition in the Tate Modern</t>
  </si>
  <si>
    <t>We believe good publicity is key to running a successful event. Therefore we hope to be ablle to print colourful posters and leaflets</t>
  </si>
  <si>
    <t>OSC Bangladeshi</t>
  </si>
  <si>
    <t>Bowling trip-  a group of 12 people went to the Queen''s Ice and bowling rink for an evening of fun.</t>
  </si>
  <si>
    <t>Freshers'' Fair</t>
  </si>
  <si>
    <t>OSC Bruneian</t>
  </si>
  <si>
    <t>Brunei Night 2011, Programme Booklet - The booklet that is issued on the night giving information about the show, the cast, other teams and sponsors)</t>
  </si>
  <si>
    <t>Brunei Night 2011, Equipment Hire (DramSoc for sound &amp; Lighting)</t>
  </si>
  <si>
    <t> 10% of Requested Subsidy.</t>
  </si>
  <si>
    <t>Brunei Night 2011, Props Bought</t>
  </si>
  <si>
    <t> We do not fund for the same category requested.</t>
  </si>
  <si>
    <t>Brunei Night 2011, Venue Hire (Great Hall) - Annual event showcasting Bruneian cultural diversity through a night of musical play. Held in the Great Hall last year and this year and hopefully for the following years.</t>
  </si>
  <si>
    <t>Maximum amount granted by OSC.</t>
  </si>
  <si>
    <t>Friendly football matches with Malaysian Soc. Held once in two weeks.</t>
  </si>
  <si>
    <t>We felt that it is only the players that benefit, and they should pay for it. Zero reward.</t>
  </si>
  <si>
    <t>Brunei Night 2011, Union Stewards</t>
  </si>
  <si>
    <t> This can be covered from your event itself.</t>
  </si>
  <si>
    <t>Brunei Night 2011, Posters, Pamphlets, all advertising materials</t>
  </si>
  <si>
    <t>OSC Chinese</t>
  </si>
  <si>
    <t>Coach Hiring for Nottingham Games Sports</t>
  </si>
  <si>
    <t> Coach was provided by Nottingham University as the previous committee has confirmed, so no subsidy for this category.</t>
  </si>
  <si>
    <t>3 Vs 3 Basketball Tournament</t>
  </si>
  <si>
    <t>Theatre Trip</t>
  </si>
  <si>
    <t>No theatre trip was being reported this year.</t>
  </si>
  <si>
    <t>Theatre Booking for annual variety show</t>
  </si>
  <si>
    <t>Great hall would costs less, so why not organise the next one in Great Hall.</t>
  </si>
  <si>
    <t>Courts booking for teams</t>
  </si>
  <si>
    <t>We do not fund for the same category.</t>
  </si>
  <si>
    <t>OSC CSSA</t>
  </si>
  <si>
    <t>Mandarin class textbook expenses. Currently this expenses are covered by our teachers.</t>
  </si>
  <si>
    <t> The students should purchase the books themselves. Are you giving free classes?</t>
  </si>
  <si>
    <t>Chinese new year fair lighting and tent hire for the outdoor space in the Union.</t>
  </si>
  <si>
    <t> It seemed you can cover costs by selling food and drinks.</t>
  </si>
  <si>
    <t>Equipment hire from Drama Soc for Drama Night. The cost was more than £1600 and will be more for this year and later on as we have a specialised crew for the drama production who is looking for higher level of the stage effects.</t>
  </si>
  <si>
    <t>Reward 10% of the requested subsidy.</t>
  </si>
  <si>
    <t>Equipment purchase for drama production. Our drama crew is looking for more professional level of drama making.</t>
  </si>
  <si>
    <t>We do not fund subsidy requested under the same category again.</t>
  </si>
  <si>
    <t>Great Hall hire and stage set up for Drama Night. It cost us around £600 last year and will be approximate the same for this year and later on.</t>
  </si>
  <si>
    <t> Standard great hall hire amount granted from the OSC.</t>
  </si>
  <si>
    <t>We want to invite people to give our members career talks. Currently we only managed to invite volunteers but we hope to invite people with higher experiences. We had Sir Andrew Cahn who gave us a talk on global trading and where China fits in this year. He kindly agreed to give the speech for free. We believe we have the ability to invite more lecturers like him in the future.</t>
  </si>
  <si>
    <t>Should try getting sponsors for these events.</t>
  </si>
  <si>
    <t>Travelling fees for our debaters when they attend a match. Currently the expenses are covered by themselves and it could be a big amount throughout the year as we compete with several universities accros London.</t>
  </si>
  <si>
    <t> More description please.</t>
  </si>
  <si>
    <t>OSC Cypriot</t>
  </si>
  <si>
    <t>Football Tournament. The tournament will be taking place for 4 consecutive year. Teams from other societies and universities are invited and we plan to subsidy our team members.         Basketball tournaments     Also planned for next Year.  Phd Students from  Civil Eng. Department have been approached and games have been arranged. Next year we plan to make this a frequent activity for our members and thus we require a fair amount to subsidy the costs arising from  equipment purchase (balls first aid kids etc). These tournaments are a great opportunity  for members to participate in group games meet people and remain FIT! Ignoring the venue hire at this point (see ground hire category) we only introduce the expences rising due to kits bought and buy in fees for tournaments and competitions.         Football Trip    The trip was postponned this year due to lack of funding. Invitations from other universities were rejected due to the highly priced bus and equipment hiring for a day tournament in different areas of the uk. Next year if a grant is allocated we plan to activate this part of our sports events.</t>
  </si>
  <si>
    <t> Standard amount allocated for Competitions by the OSC.</t>
  </si>
  <si>
    <t> Consumables for running the society, organising events holdign career talks etc.</t>
  </si>
  <si>
    <t> We do not subsidise for FOOD &amp; DRINKS.</t>
  </si>
  <si>
    <t>Other Cultural Events. The Society keeps the rather active group of Cy soc members busy at all times. This year day-trip to Brighton, Frappe event, Live Music Concert,Thorpe Park Visits,  Theatre and Cinema nights were organised. All have been of great success. Taking into consideration that Bus hiring and popular event tickets are rather expensive ( bus 500 for a day, thorpe park £27 each ticket, lion King £25 each ticket) and also considering the large amount of interest generated for each event it is obvious that these events will be carried forward next year. Participation and interest can only be expected to rise since better publicity and more experienced members are introduced.        Theatre and cinema visits are obviously expected to generate no income and the cypriots of the comittee tend to subside these heavily.     The live greek music concert has been taking place the last 2 years in db's. The general idea is to continue this event and a grant will be required in order to pay for security, equipment, and a band. ( the flat charge of the union's bar will also be taken into consideration) This category also lies into equipment and repairs but i choosed to include all other cult. activities grouped. =)</t>
  </si>
  <si>
    <t>Maximum amount the OSC allocated for Cultural Activities.</t>
  </si>
  <si>
    <t>Kafeneio Event. The major culture activity of the Cy soc. Large groups of students participate in various group traditional card games or other Cyprus origined games. Costs of Room Booking (£400), Equipment purchase (cards, bingo cards, chess boards £50) and costs of prizes for winners (amazon coupons wines etc £300). A whole day event which has been established as a landmark for all Cypriots of IC and London in general (arround 80 people participated this year).          iNite Participation. Every year the Cypriots traditionaly participate into the most famous event of OSC. Costume hiring (£60 each) instructor hiring and equipment purchase (some acts do require hard to find equipment) take the  overal price of the whole project up to £500.</t>
  </si>
  <si>
    <t>Should charge non members for a ful amount and members a subsidised amount.</t>
  </si>
  <si>
    <t>Fresher''s Welcoming Event Grant allocated to welcome Cypriot members in an event held in Cy or London, according to dates and availability of venues. This year the registry provided £200 to welcome all new cypriot students and this helped our task to allow freshers to ''mingle'' easier.</t>
  </si>
  <si>
    <t> You should charge freshers for this.</t>
  </si>
  <si>
    <t>Ethos and Other courts Hire for Basketball and Football Tournaments mentioned above. costs for football can be lower for ground outside imperial but travelling to the place takes the average price up. Ethos costs about £40 per hour if 8-10 annual games are held the prices of booking the venues go sky-high! (at this point it is important to note how popular the 2 games are!)</t>
  </si>
  <si>
    <t>Standard amount granted by OSC for ground hire. As for sports hall hire, players shouls contribute for this and you should charge per player per session.</t>
  </si>
  <si>
    <t>Colour printing for flyers and tickets. This year the amount will be used to produce brochures which will be used in Barcelona for the causes of our travelling.</t>
  </si>
  <si>
    <t>OSC Czecho-Slovak</t>
  </si>
  <si>
    <t>Casual meetings of society members, do not need any funding</t>
  </si>
  <si>
    <t> No subsidy requested and no costs to these meetings.</t>
  </si>
  <si>
    <t>OSC Exec</t>
  </si>
  <si>
    <t>OSC Football &amp; Basketball World Cup Trophies Engraving</t>
  </si>
  <si>
    <t>Contingency Claims</t>
  </si>
  <si>
    <t>International Night Sound &amp; Lightings, PhotoSoc Hire</t>
  </si>
  <si>
    <t>International Night Great Hall Hire</t>
  </si>
  <si>
    <t>OSC Football World Cup Pitch Hire</t>
  </si>
  <si>
    <t>Hospitality for Meetings</t>
  </si>
  <si>
    <t>International Night Promotional Materials Costs including Felix adverts, Flyers and Posters Printing, Tickets Printing, T-Shirts for INight</t>
  </si>
  <si>
    <t>OSC French</t>
  </si>
  <si>
    <t>Affiliation to French Mediatheque</t>
  </si>
  <si>
    <t>Competition Fees</t>
  </si>
  <si>
    <t> Standard amount allocated by the OSC for Competitions.</t>
  </si>
  <si>
    <t>Food for Fresher''s Fair</t>
  </si>
  <si>
    <t>OSC German</t>
  </si>
  <si>
    <t>Oktoberfest-Cultural event organised in the beginning of the academic year to encourage people to see and connect with the many diverse cultural backgrounds our country can offer</t>
  </si>
  <si>
    <t>Reward 10% of the requested subsidy. Most costs can be covered by tickets sales.</t>
  </si>
  <si>
    <t>Freshers Fair Stand Decoration</t>
  </si>
  <si>
    <t> There are tables and cahirs provided for free during fresher's fair. Anything else would need to be requested earlier.</t>
  </si>
  <si>
    <t>Trips to other cities and areas in UK such as Cambridge, Oxford, Scotland</t>
  </si>
  <si>
    <t> You should charge members for such trips. More members, cheaper deals?</t>
  </si>
  <si>
    <t>OSC Hellenic</t>
  </si>
  <si>
    <t>Cutting of New Year''s Cake and Soft Drinks Provided</t>
  </si>
  <si>
    <t> We do not provide subsidy for FOOD &amp; DRINKS.</t>
  </si>
  <si>
    <t>Printing Hoodies with the logo of IC Hellenic Society for our sport team</t>
  </si>
  <si>
    <t> Since this is only for the sports team, not everyone benefit from it. So, you should charge the sports team for the hoodies.</t>
  </si>
  <si>
    <t>Greek Dancing Classes</t>
  </si>
  <si>
    <t> Students should be charged and the charge should include the costs for hiring the instructor.</t>
  </si>
  <si>
    <t>Greek Nights</t>
  </si>
  <si>
    <t> Reward 10% of the costs.</t>
  </si>
  <si>
    <t>OSC Indian</t>
  </si>
  <si>
    <t>Printing tickets for 3 major events: Fire and Spice (£50), launch party (£40), East Meets West (£250). East Meets West tickets are more expensive as we have more to order as well as add sponsor logos (images) etc.</t>
  </si>
  <si>
    <t> We do not allocate money again for items requested under the same category.</t>
  </si>
  <si>
    <t>Food and drinks provided for our new Freshers event, Indian Soc Jam which was held at Eastside Bar. Variety of food was set up ranging from nachos to pizzas as well as various soft drinks.</t>
  </si>
  <si>
    <t> We do not fund for FOOD &amp; DRINKS.</t>
  </si>
  <si>
    <t>Costumes and other decorations not only for East Meets West, but also for other cultural activities in totality incurred a small cost. For example, having glow sticks etc at most of our clubbing events costed us £50. During Freshers Fair, to promote our stall we bought an elephant costume which would be worn by a committee member and he/she would talk to freshers, dance etc. This proved to be huge success and the investment cost us £60.</t>
  </si>
  <si>
    <t>We would also require equipment in order to make the show look and feel more professional. The major cost is sound and lighting which would be around £2000 and then extra equipment would be a projector (£750), lighting i.e. for instance 2 spot lights (£250), sound/musical equipments (£350), radio hire i.e. walkie-talkies etc (£150).</t>
  </si>
  <si>
    <t>Standard amount allocated for Equipment Hire by the OSC.</t>
  </si>
  <si>
    <t>East Meets West (EMW), next year will be in its 20th year which is a milestone year and would also mean that it would be a bigger celebration. Since the past 9 years, this event has been held at a prestigious London Theatre and the major cost of this event is the ground hire of the venue. It generally costs around £10,000 (excluding VAT) for the ground hire of a theatre. In order to attract a larger audience we would require some funding from the union to help cover this cost.</t>
  </si>
  <si>
    <t>Maximum amount allocated by the OSC for Ground Hire.</t>
  </si>
  <si>
    <t>Additional to hiring the theatre we are required to also pay for the staff, sound team, stagemen, management etc. Usually we estimate that to be around 25 people at £200 each (as the show is generally on weekends, so there is extra charges to hire the staff). So the total cost is about £5000.</t>
  </si>
  <si>
    <t>We do not allocate money again for items requested under the same category.</t>
  </si>
  <si>
    <t>We have three major clubbing events, Fire and Spice, EMW launch party and EMW after party. For each of these events we need DJs to entertain our members, at Fire and Spice as well as the after party we had the same DJs which cost us a total of (£150 i.e. £75 for each event). For the launch party we had different DJs costing us £140 and they played music for 6 hours.</t>
  </si>
  <si>
    <t> Since they are clubbing events, you should sell tickets for these events and the costs should be covered.</t>
  </si>
  <si>
    <t>Publicity is the most important way to get the word out about EMW to not only Imperial students but also to other university students as well as Indians and Non-Indians around London. Trying to sell 2,000 tickets requires: 20,000 flyers (£1000), 2000 programmes of the show (£1100), 100 A3 posters (£150), advertising in Felix and IC radio (£250). (All these costs include design, printing and delivery)</t>
  </si>
  <si>
    <t>A compere is a key marketing and advertising asset for us in order to try and sell out the show. We try to get well known comedians or celebrities who host shows as they would attract a larger audience and they generally cost around £1500.</t>
  </si>
  <si>
    <t> EMW has always been a very successful event and ticket sales should be able to cover this cost.</t>
  </si>
  <si>
    <t>Transporting props, costumes and other boxes to our East Meets West venue required us to hire a van for £85. We had many boxes of programmes, a sponsor banner, items that needed to be placed in goody bags etc, which were impossible to transport without a large vehicle. This is an important travel cost as the venue would generally be further away from Imperial and not many committee members have large enough cars to transport the necessary equipment to the theatre.</t>
  </si>
  <si>
    <t>OSC Indonesian</t>
  </si>
  <si>
    <t>Venues and shuttlecocks for badminton competition</t>
  </si>
  <si>
    <t>You should charge per player per session.</t>
  </si>
  <si>
    <t>Food for Indonesian Cultural Night</t>
  </si>
  <si>
    <t>We do not fund FOOD &amp; DRINKS.</t>
  </si>
  <si>
    <t>Decoration for Indonesian Cultural Night</t>
  </si>
  <si>
    <t> This should go under Cultural Activities or Publicity.</t>
  </si>
  <si>
    <t>Snacks for movie nights</t>
  </si>
  <si>
    <t> We do not fund FOOD &amp; DRINKS.</t>
  </si>
  <si>
    <t>Indonesian cultural night expenditure</t>
  </si>
  <si>
    <t>standard amount allocated for Cultural Activities by the OSC.</t>
  </si>
  <si>
    <t>OSC Iranian</t>
  </si>
  <si>
    <t>ILS-Fooball League This is a yearly tournament taking place between all Iranian Societies from different Universities in London. Imperial has annually participated in the event. Our Society members are very keen on continuing this tradition and our society is aiming to support them. This tournament takes place on external venues and pitches have to be booked.</t>
  </si>
  <si>
    <t>Yalda Night This event takes place in December and celebrates the longest night in the year. Yalda has been celebrated for more than 3000 years in the Iranian culture. Imperial College Iranian Society used to host this event in cooperation with other universities. Recently though, due to the costs the event is being held at external venues. We aim to bring back this event to Imperial next year. The costs associated with this event are as followed: Ground Hire £400, DJ £200 and traditional music band £300. This event takes place in December and celebrates the longest night in the year. Yalda has been celebrated for more than 3000 years in the Iranian culture. Imperial College Iranian Society used to host this event in cooperation with other universities. Recently though, due to the costs the event is being held at external venues. We aim to bring back this event to Imperial next year. The costs associated with this event are as followed: Ground Hire £400, DJ £200 and traditional music band £900.</t>
  </si>
  <si>
    <t> Reward 10% of the requested subsidy. You sell tickets for this event and should be able to cover the costs.</t>
  </si>
  <si>
    <t>Persian Cultural Night Our society has started the tradition of an annual cultural talk at Imperial. Last year our guest speaker was Dr. Ala (Royal School of Mines) who gave a talk about the 100th anniversary of Iranian oil Production. Dr. Ala has kindly accepted to give another talk this year. We would like to extend these nights to include live traditional music and further cultural items.</t>
  </si>
  <si>
    <t>Norouz Ball The Iranian New Year (Norouz) is celebrated in March. The event has been usually held at the Royal Gardens Hotel in High Street Kensington. Last year around 150 students from different London universities joined this event. This event has been organised for the past 4 to 5 years and has always been very successful. The downside of the event is the costs associated with it. Our members have to pay around £40 for a ticket which includes a 3 course meal and entertainment. Therefore we would like to bring this event to Imperial reducing the cost to about £20 per ticket.</t>
  </si>
  <si>
    <t> Standard amount allocated for Ground Hire by the OSC.</t>
  </si>
  <si>
    <t>OSC Iraqi</t>
  </si>
  <si>
    <t>OSC Football Tournament</t>
  </si>
  <si>
    <t>Parliamentary Debate.  Disposable plates and cups for refreshments</t>
  </si>
  <si>
    <t>Freshers Dinner - cutlery, napkins and cups for 50 people</t>
  </si>
  <si>
    <t>We do not fund for FOOD &amp; DRINKS.</t>
  </si>
  <si>
    <t>Disposables etc for ALL speakers event.  Refreshments are always provided</t>
  </si>
  <si>
    <t>Iraqi Cultural Exhibition - most important event of the year.  Money is need for printing, henna, music, advertisement, decorations.  Also potentional fees for musicians, artists and speakers.</t>
  </si>
  <si>
    <t>Standard amount allocated by the OSC for Cultural Activities.</t>
  </si>
  <si>
    <t>Charity Picnic costs - including henna, badmington net cost, cutlerly costs and advertisment printing costs</t>
  </si>
  <si>
    <t>ICE microphone and speaker hire</t>
  </si>
  <si>
    <t>Iraqi Soc Roller Banner Stand</t>
  </si>
  <si>
    <t>We do not fund again for items requested under the same category.</t>
  </si>
  <si>
    <t>Charity Picnic in Hyde park.  Cost to hyde park ground hire</t>
  </si>
  <si>
    <t>You should charge members for this event.</t>
  </si>
  <si>
    <t>Advertisement for ALL speaker events and socials</t>
  </si>
  <si>
    <t>Publicity has already covered under the Cultural Activities for ICE</t>
  </si>
  <si>
    <t>OSC Israeli</t>
  </si>
  <si>
    <t>Film night- promoting and exposing students to the Israeli culture and political issues. Film DVD costs £10 for each film night. Overall £20</t>
  </si>
  <si>
    <t>You should charge people for this. Even a small amount would do.</t>
  </si>
  <si>
    <t>Blu-Tack- £3; Poster photocopying £1; Total: £4</t>
  </si>
  <si>
    <t>We do not fund again for the items requested under the same category.</t>
  </si>
  <si>
    <t>Freshers Fair- Decorations- £10</t>
  </si>
  <si>
    <t>Inviting a speaker to talk about the culture or politics in Israel. Promoting the understanding of the Israeli culture. Hospitality (for the speaker)- £5, Speaker- £200, decorations (flag)- £10. Overall £215</t>
  </si>
  <si>
    <t>This could be under the category Cultural Activities. Reward of 10% of the requested subsidy.</t>
  </si>
  <si>
    <t>OSC Italian</t>
  </si>
  <si>
    <t>outside union building events</t>
  </si>
  <si>
    <t>Standard amount allocated by the OSC for Competitions.</t>
  </si>
  <si>
    <t>drinks for events</t>
  </si>
  <si>
    <t>Nights out and main events</t>
  </si>
  <si>
    <t>Description please. Until then, zero reward.</t>
  </si>
  <si>
    <t>road trips within england</t>
  </si>
  <si>
    <t>This can be requested through Tour Applications. So, zero reward.</t>
  </si>
  <si>
    <t>OSC Japanese</t>
  </si>
  <si>
    <t>Football tournament entrances fees etc.,</t>
  </si>
  <si>
    <t>New Year Social Event</t>
  </si>
  <si>
    <t>You should charge the attendees for this social event and the income could cover the costs.</t>
  </si>
  <si>
    <t>INite Props/Costumes</t>
  </si>
  <si>
    <t>Well done for INite! Standard amount allocated for Cultural Activities.</t>
  </si>
  <si>
    <t>Annual Boat Party</t>
  </si>
  <si>
    <t>Maximum amount allocated for Ground Hire by the OSC.</t>
  </si>
  <si>
    <t>Language teacher appreciation (in form of inviting them to diner etc.)</t>
  </si>
  <si>
    <t>We do not fund for FOOD &amp; DRINKS, but since the society has been running free japanese lessons to members, maybe this can be a form of gift ?</t>
  </si>
  <si>
    <t>OSC Kenyan</t>
  </si>
  <si>
    <t>Summer barbeque</t>
  </si>
  <si>
    <t>Go-kart circuit hire</t>
  </si>
  <si>
    <t>You should charge the attendees for this Go-kart event.</t>
  </si>
  <si>
    <t>OSC Korean</t>
  </si>
  <si>
    <t>Korean Culture Evening</t>
  </si>
  <si>
    <t>Recruitment Events</t>
  </si>
  <si>
    <t>Basketball Team</t>
  </si>
  <si>
    <t>Standard amount allocated by the OSC for Ground Hire.</t>
  </si>
  <si>
    <t>OSC Malaysian</t>
  </si>
  <si>
    <t>Entry fees for sports team to annual sports event - Nottingham Games</t>
  </si>
  <si>
    <t>To promote Malaysian culture through Malaysian Fair by introducing Malaysian delicacies (£600) and traditional accessories (£100), and displaying traditional costumes rented (£50) from Tourism Malaysia, and to organise dinners for festivals celebrated in Malaysia for members at a subsidised rate (£300) (subsidising £3 per member)</t>
  </si>
  <si>
    <t>Reward 10% of the requested subsidy. We do not fund FOOD &amp; DRINKS. Nonetheless, you could spend this on traditional costumes and accessories.</t>
  </si>
  <si>
    <t>For the Malaysian Night, equipment hire includes DramSoc hire (£2600) for sound and lightings, and StoicTV (£300) for camera hire, while equipment purchase includes purchase of props (£300) and costumes (£200)</t>
  </si>
  <si>
    <t>Maximum amount allocated for the Equipment &amp; Repair by the OSC.</t>
  </si>
  <si>
    <t>For the hiring of the Great Hall for the Malaysian Night and sports facilities at Wilson House</t>
  </si>
  <si>
    <t>Printing of poster and flyers for the promotion of Malaysian Night</t>
  </si>
  <si>
    <t>Malaysian Night revenue should be able to cover the costs of this event.</t>
  </si>
  <si>
    <t>Coach hire to University of Nottingham for annual sports event - Nottingham Malaysian Games, an event that aims to bring together all Malaysians in UK</t>
  </si>
  <si>
    <t>You should charge members for this Nottingham Games to cover the travel expenditure as well.</t>
  </si>
  <si>
    <t>OSC Pakistan</t>
  </si>
  <si>
    <t>Decorations for shaam</t>
  </si>
  <si>
    <t>Reward 10% of the Budgeted Costs.</t>
  </si>
  <si>
    <t>Equipment hire for shaam</t>
  </si>
  <si>
    <t>Standard amount allocated by the OSC for Equipment Hire.</t>
  </si>
  <si>
    <t>Ground hire for shaam</t>
  </si>
  <si>
    <t>Maximum amount allocated by the OSC for ground hire.</t>
  </si>
  <si>
    <t>Reward 10% of the Requested Subsidy.</t>
  </si>
  <si>
    <t>OSC Palestinian Soc</t>
  </si>
  <si>
    <t>Food for events</t>
  </si>
  <si>
    <t>Freshers events (Fair &amp; Meet &amp; Greet) Need badges, flags, scarves, printed leaflets, posters, speaker rental and traditional costumes.</t>
  </si>
  <si>
    <t>Cinema and theatre trips</t>
  </si>
  <si>
    <t>Photo exhibition with pictures taken on the tour</t>
  </si>
  <si>
    <t>Dabke teacher (fee and travel expenses)</t>
  </si>
  <si>
    <t>Blu tac for putting up posters. Colour printing for posters.</t>
  </si>
  <si>
    <t>Does BluTac costs this 20 quid?</t>
  </si>
  <si>
    <t>6 talks with external speakers</t>
  </si>
  <si>
    <t>OSC Polish</t>
  </si>
  <si>
    <t>Fresher''s Fair Decorations</t>
  </si>
  <si>
    <t>OSC Scandinavian</t>
  </si>
  <si>
    <t>Scandinavian film festival in February. We wish to show scandinavian films by paying to use FilmSoc's screening licence at Imperial. Turnout: 20 people at £3 per person (FilmSoc charge)</t>
  </si>
  <si>
    <t>You should charge members for this film festival as well as promote your society by charging a higher amount for non members.</t>
  </si>
  <si>
    <t>Core event: St. Lucia celebrations at St. Pauls Catherdral in December. Expected 20 tickets at £15 each.</t>
  </si>
  <si>
    <t>Banner for freshers fair: We wish to purchase a proper banderole/banner which may be reused in coming years' freshers fairs</t>
  </si>
  <si>
    <t>Society T-shirts: 5 t-shirts for the committee members to wear to promote our society at freshers fair and during events</t>
  </si>
  <si>
    <t>OSC Singapore</t>
  </si>
  <si>
    <t>The society participates in the yearly Nottingham Games (Sports Competition) and other tournaments. The participation fees, of members, for these competitions are heavily subsidized by ICSS to encourage greater participation. The fees for Nottingham Games alone cost approximately 400 pounds.</t>
  </si>
  <si>
    <t>Standard amount allocated by the OSC for competitions.</t>
  </si>
  <si>
    <t>A multitude of day to day activities that are organised to showcase the Singapore culture. These include festive celebrations, karaoke sessions as well as the annual Major Event (where the society puts up a performance for the college). Costumes, decorations and many consumables are required.</t>
  </si>
  <si>
    <t>ICSS organizes weekly sports activities at Ethos and Wilson House for our members to interact in a sporting environment. Examples include basketball, soccer and floorball. These court bookings also allow the ICSS sports teams to train for Nottingham Games and other sports meets, but cost about 40 pounds per session. The annual Major Event also requires the hiring of the Great Hall, which generally costs around 600 pounds.</t>
  </si>
  <si>
    <t>Major Event requires the printing of various publicity materials such as posters, flyers, and tickets. These are essential to promote the event to the rest of college and are costly as colour printing is often necessary. Other materials such as Blue-tack, sticky tape and staplers are needed as well.</t>
  </si>
  <si>
    <t>Reward of 10% of the requested subsidy.</t>
  </si>
  <si>
    <t>ICSS participates in numerous tournaments to encourage interaction and foster cohesion amongst our members. With our large membership count, hiring coaches to travel to these events are costly (approximately 700 pounds for each return trip). ICSS also hires coaches to pick up our members upon their arrival in London.</t>
  </si>
  <si>
    <t>You should also charge members on the coach hire for Nottingham Games to cover the costs.</t>
  </si>
  <si>
    <t>OSC Sri-Lankan</t>
  </si>
  <si>
    <t>Sapphire Ball- Cutlery</t>
  </si>
  <si>
    <t>The ticket sales should be able to cover the costs of the Sapphire Ball.</t>
  </si>
  <si>
    <t>Meet and Greet</t>
  </si>
  <si>
    <t>Sapphire Ball- Artists</t>
  </si>
  <si>
    <t>Sapphire Ball- Sounds and lighting</t>
  </si>
  <si>
    <t>Sapphire Ball-Wembley Staduim</t>
  </si>
  <si>
    <t>Sapphire Ball -Advertising</t>
  </si>
  <si>
    <t>Sapphire Ball- Travel expenditure</t>
  </si>
  <si>
    <t>OSC Taiwan</t>
  </si>
  <si>
    <t>AGM: refreshments</t>
  </si>
  <si>
    <t>Fresher''s Meeting: Refreshments</t>
  </si>
  <si>
    <t>New Year Dinner Celebration: around 20 pounds each, around 30 people attends</t>
  </si>
  <si>
    <t>We do not fund for FOOD &amp; DRINKS. You should charge members for these events.</t>
  </si>
  <si>
    <t>Fresher''s Dinner/National Celebration Dinner (10th October) About 15 pounds per person, around 40 people goes.</t>
  </si>
  <si>
    <t>Mahjong Evening: needed to purchase equipment (mahjong sets...etc.)</t>
  </si>
  <si>
    <t>Taiwanese Food Fair: hosted annually outside campus, ground hire comes from hiring our own stall</t>
  </si>
  <si>
    <t>Your grant from last year under ground hire has not been exhausted.</t>
  </si>
  <si>
    <t>OSC Thai</t>
  </si>
  <si>
    <t>Participation fees for Samaggi Game - £2 per player, approximately 50 people.</t>
  </si>
  <si>
    <t>Undergrad Greeting (£100), Postgrad-Meet-Undergrad (£300), Thai Night (£1000), Thank You Party (£200)</t>
  </si>
  <si>
    <t>Elaborate more on this please. We do not fund FOOD &amp; DRINKS.</t>
  </si>
  <si>
    <t>Equipment Hire for Undergrad Greeting Party (£20) and Postgrad-Meet-Undergrad events (£50), with approximate guests, 100 and 200 people respectively. The cost involves equipment and rewards for the activities. Manufacturing cost of Thai Soc T-Shirt (£200), Membership cards (£100) and Stickers in Thailand (£50).(Excluding sales) Regular Sports in ETHOS, £15 per session. This is usually organised fortnightly. (Total £200)  Equipment hires and purchase as well as decorations for our annual Thai Night event in Union Concert Hall. Estimated guests 200 people, Stewarding £100 (excluding the after party). Main cost involves Sound, and Lightning equipment from Jazz &amp; Rock (£200) and DramSoc (£100). Table, Chairs and Musical Instruments hired. Decorations and props hired for Thai Night (£100).</t>
  </si>
  <si>
    <t>Maximum amount allocated by the OSC for Equipement Hire.</t>
  </si>
  <si>
    <t>Venue Hire for Undergraduate Greeting, Postgraduate meet Undergraduate (£150), Ice Skating (£15), Regular Sports Activity in ETHOS (Normally £10, Samaggi Game £15) and Thai Night.</t>
  </si>
  <si>
    <t>Tickets and Leaflets for Thai Nights (Approximately £400 in total)</t>
  </si>
  <si>
    <t>reward 10% of the requested subsidy.</t>
  </si>
  <si>
    <t>Samaggi event involves all Thais people around UK to gather and compete against one another in friendly sports competition. The cost includes the Coaching Booking (£1100) and Training sessions (Indoor Sports - £10, Outdoor Sports - £10)</t>
  </si>
  <si>
    <t>OSC Turkish</t>
  </si>
  <si>
    <t>core events such as turkish breakfast</t>
  </si>
  <si>
    <t>Inviting Turkish academic</t>
  </si>
  <si>
    <t>OSC Vietnamese</t>
  </si>
  <si>
    <t>Vovinam classes</t>
  </si>
  <si>
    <t>More description please.</t>
  </si>
  <si>
    <t>Cultural classes</t>
  </si>
  <si>
    <t>Language classes</t>
  </si>
  <si>
    <t>OSC Welsh</t>
  </si>
  <si>
    <t>Refreshments for Welsh Club Socials</t>
  </si>
  <si>
    <t>Hiring Welsh Choir to play at the Union</t>
  </si>
  <si>
    <t>Travel to Welsh Rugby game</t>
  </si>
  <si>
    <t>OSC West Indian Society</t>
  </si>
  <si>
    <t>The main cultural activities will be at thestart of the year, with one or two throughout the second and third terms. This helps integrate new members, as there are not many West Indians throughout Imperial College.</t>
  </si>
  <si>
    <t>Help with the publicity of the West Indian Society</t>
  </si>
  <si>
    <t>Many of the West Indian students do not live within a close vicinity of Imperial College, and some of our events are outside of London, so some subsidy for travel is necessary</t>
  </si>
  <si>
    <t>Please give details of the events.</t>
  </si>
  <si>
    <t>RCSU BioSoc</t>
  </si>
  <si>
    <t>Publicity for annual BioSoc debate. Last year Biosoc organised a highly successul debate on the topic of climate change that involved leading figures on climate change as the guest speakers. The event attracted over 400 members of the college, and this was in part due to extensive publicity. This year we have organised a debate for the 24th of February and the guest speakers include Simon Singh, Andrew Cohen the head of the BBc science unit, Hannah Devlin the science correspondent for the Times newspaper. Therefore we are requesting a similar amount to last year (£300) to spend on high-quality posters, flyers and advertisments in Felix.</t>
  </si>
  <si>
    <t>End of year event - games. We would like to have an event specifically for biologists as due to late exams, most biologists are unable to attend the summer ball. We are planning on holding a barbecue along with some outdoor entertainment.</t>
  </si>
  <si>
    <t> CSB Should cover most costs in ticket income</t>
  </si>
  <si>
    <t>AGM - publicity and hospitality</t>
  </si>
  <si>
    <t> CSB Should be enough to cover hospitality</t>
  </si>
  <si>
    <t>Hospitality for Biosoc annual debate.</t>
  </si>
  <si>
    <t>End of year event - barbeque equipment hire</t>
  </si>
  <si>
    <t>Decorations for christmas dinner. We have held a christmas meal for the past two years and this has been one of our most succesful events and traditionally it is held at East Side Bar. Some of the costs incured includes decorations for the event and so we are asking for £40 towards this.</t>
  </si>
  <si>
    <t>It is reasonable to ask that this is covered by meal ticket instead of grant</t>
  </si>
  <si>
    <t>Publicity for Christmas Dinner</t>
  </si>
  <si>
    <t>It is reasonable to ask that this be covered by ticket costs</t>
  </si>
  <si>
    <t>Gifts to guest speakers for Biosoc annual debate.</t>
  </si>
  <si>
    <t> Grant should be allocated for more high priority activities than providing gifts</t>
  </si>
  <si>
    <t>Stewards for Biosoc annual debate. Due to the event attracting over 400 students, a number of stewards must be present at the event. This year the cost will be £60.</t>
  </si>
  <si>
    <t> Potential changes in rules may mean next year there are no costs in this category.</t>
  </si>
  <si>
    <t>RCSU BioChem</t>
  </si>
  <si>
    <t>Departmental Clothing: Hoodies/T-shirts seem to be the one major aspect of BiochemSoc which genuinely gets students excited and more enthusiastic. It's not really equipment but it is something which really shows student pride in the department. Each hoodie costs ~£20.00, last year received ~150 orders; costs are mostly covered by students.</t>
  </si>
  <si>
    <t> Costs of hoodies should be covered by sponsorship or students.</t>
  </si>
  <si>
    <t>Printing Posters and Tickets for Events: Promotional material so far has been done using campus printers on laser-jet glossy card, however provides no security for tickets - requires professional printing.</t>
  </si>
  <si>
    <t>Inviting Professionals from Industry, Recruitment Teams from Multinational Corporations, Professors, etc.: Previously had Proctor &amp; Gamble recruitment staff speak to students about prospective jobs and year in industry placements. Planning to do joint speaker's event with BioSoc this term.</t>
  </si>
  <si>
    <t>Trips to Scientific Institutions, Research Centres, Exhibitions: Trip to Sanger Centre in Cambridge for 2nd year students required hiring a coach. We hope to have another outing in the summer term.</t>
  </si>
  <si>
    <t>RCSU Chemistry</t>
  </si>
  <si>
    <t>Prizes for Chemistry Quiz, Buddies Quiz, Freshers Stall competition and Sport Day.</t>
  </si>
  <si>
    <t> Grant shouldnt be used towards prizes</t>
  </si>
  <si>
    <t>Ground hire- this year we plan to spend Â£500 on a joint summer event with UCL ChemSoc, for which we will hire a venue outside of Imperial College.</t>
  </si>
  <si>
    <t>CSB    Difference should be absorbed in ticket costs</t>
  </si>
  <si>
    <t>Funding for guest Speakers events. Costs include food and drinks plus delivery charges, as well as travel expenditure of the speakers. This year we've had over 6 speakers, with a total travel expenditure of over Â£50</t>
  </si>
  <si>
    <t> CSB   Should be enough to cover costs of guest speakers</t>
  </si>
  <si>
    <t>Publicity including banners, blue tac, printing posters and tickets in colour - posters and  leaflets are our greatest way to advertise and we currently have no funding for publicity.</t>
  </si>
  <si>
    <t>Two trips to industry during Spring and Summer term (fuel, minibus/coach hire) - for the past two years these have been very successful and we plan on expanding the number of places available on the trip.</t>
  </si>
  <si>
    <t>Sports day - we plan to hold a sports day event which will run every year hereafter: 8 jump sacks, 8 spoons, 100m tape measure, one nerf, marker tape, 8 relay batons, loud speaker and 2 whistles, eggs. We currently have no sports equipment. This event will also require prizes for winning teams.</t>
  </si>
  <si>
    <t>Stewards for large events, plus relevant equipment for large events such as hiring gazebos, plastic tables and chairs, decorations.</t>
  </si>
  <si>
    <t>Equipment to support events throughout the year. The cocktail party usually requires about Â£30-Â£40 worth of equipment alone. eg. jugs, plastic cups, paper plates, paper table cloths, paper towels, bin liners, cleaning cloths and surface cleaner spray for events throughout the year - namely for quizzes, cocktail party, and talks.</t>
  </si>
  <si>
    <t>RCSU Maths</t>
  </si>
  <si>
    <t>Attending conferences held by the IMA (Institute of Mathematics and its applications). One of them is  the annual IMA MAthematics conference. Entry is £16 for a student. the budget includes the price of entry for 30 student to the conference.</t>
  </si>
  <si>
    <t> Equipment for events. This includes plates, cups, plastic buckets to hold ice and drinks, etc.</t>
  </si>
  <si>
    <t>Accomodation Expenses for UK trip</t>
  </si>
  <si>
    <t> Should be covered by ticket costs</t>
  </si>
  <si>
    <t>Hosting maths students from other universities. This includes events for the students of both universities such as guest llecturers, day trips, etc.</t>
  </si>
  <si>
    <t>Costs related to the Christmas Dinner such as decorations, flyers, posters, tickets, receipt book, etc.</t>
  </si>
  <si>
    <t>  CSB   Remainder should be covered by ticket costs</t>
  </si>
  <si>
    <t>Attending conferences hosted by and having speakers from the IMA (Institue of Mathematics and its Applications). Also paying for other guest lectures to deliver talks to students at Imperial. The IMA conferences that the society are interested in attending include the annual IMA MAthematics conference where entry is £16 for a student.</t>
  </si>
  <si>
    <t>Travel Expenditure for planned UK trip</t>
  </si>
  <si>
    <t>Entry to Lectures for 30 students. This year there was interest in attending lectures such as the lectures hosted by Asia House, called \"A Passage to Infinity: Indian Mathematics in world Mathematics\" which was a cultural exploration of the contribution of Indian mathematics to mathematics in the world at large. The price of entry is £10 per student.</t>
  </si>
  <si>
    <t>Colour printing for advertising our main events such as the mums and dads tea, 5-a-side football, etc. This includes posters, flyers, etc which are vital for making the events succesful.</t>
  </si>
  <si>
    <t>Travel Costs for Guest Lecturers</t>
  </si>
  <si>
    <t>Stewards for events. A lot of our events that are planned for next year will be attended b over 100 students, especially the events for the """"Mums and Dads"""" events which are attended by over 250 freshers plus the mums and dads.</t>
  </si>
  <si>
    <t> Change in policy should mean this wont be a cost issue next year</t>
  </si>
  <si>
    <t>RCSU Physics</t>
  </si>
  <si>
    <t>Technical Tour of Thames Flood Barrier - tour costs (£250) and travel subsidy for coach/minibus</t>
  </si>
  <si>
    <t>Unforeseeable but necessary equipment e.g.materials for Outreach.</t>
  </si>
  <si>
    <t>Subsidies for residential retreat at Cumberland Lodge for 32 people</t>
  </si>
  <si>
    <t>250 coloured double-sided flyers for Fresher event, 10 flyers each for 10 other Physoc events (e.g. guest lectures)</t>
  </si>
  <si>
    <t>Guest lecture travel expenses</t>
  </si>
  <si>
    <t>Travel subsidy for trips to Culham/JET (centre for nuclear fusion), Outreach activities and Institute of Physics Conferences</t>
  </si>
  <si>
    <t>Annual quiz with 4/5 London universities involved - money required for decorations, room hire and stewarding costs</t>
  </si>
  <si>
    <t>RCSU JMC Soc</t>
  </si>
  <si>
    <t>Start of year event + January event</t>
  </si>
  <si>
    <t>Advertise events - put up posters etc.</t>
  </si>
  <si>
    <t>Travel costs</t>
  </si>
  <si>
    <t>RCSU Exec</t>
  </si>
  <si>
    <t>CSB  Funds to assist Dep Socs which are in financial difficulty. Already this year BioChem has requested/required £130 (with a contingency pot of just £50).</t>
  </si>
  <si>
    <t>CSB  Purchase of Sports Kits, RCSU Colours Award Ties and Badges, RCSU Regalia (Coats, Top Hats) and relevant decorations at Colours Event.</t>
  </si>
  <si>
    <t>CSB  As Exec is responsible for all RCS Sports teams it must request resources on their behalf. Ground hire towards use of facilities to train, etc. Furthermore, some costs are relating to The Science Challenge and other events in the RCS Calendar.</t>
  </si>
  <si>
    <t>CSB  For refreshments for the visiting academics and students who attend RCSU Events.</t>
  </si>
  <si>
    <t>CSB  Science Challenge requires the attendance of Guest Speakers, who we are obligated to pay the travel of. Other events across the calendar (Cambridge Symposium last year) requires contribution from the RCSU. Average cost per person £70.</t>
  </si>
  <si>
    <t>CSB  Use of Minibuses by Sports Teams (6 trips, 2-4 hours at £42 per trip).</t>
  </si>
  <si>
    <t>RSM Exec</t>
  </si>
  <si>
    <t>Thoughrought the year the RSM Exec hosts a series of bar nights (approximately 6). These include a freshers bar night, a halloween bar night, a DLB bar night, a pre and post bottle match bar night and one other (ie alumni bar night, visiting university eg Utrecht bar night). Bar nights require an average of 6 kegs of beer/cider/ale (2 each) and sometimes stewarding costs, which are fully met by SGI income. The average bar night price is therefore approximately £600, based on 6 kegs plus stewards is ~£620. 6 of these events therefore totals £3720.</t>
  </si>
  <si>
    <t>The 110th Bottle Match will take place in Camborne over a weekend in late February. Accommodation for this weekend must be organised for all players and supporters. Taking the same number of participants as in 2010 (the last Bottle Match to be staged in Camborne), 120, and assuming the same accommodation as last year at the same price (£3500) plus inflation of ~4% we estimate accommodation costs to be around £3650.</t>
  </si>
  <si>
    <t>The RSM Exec hosts an annual freshers dinner each year for ~120 of its members. Typically this includes a 3 course meal and drinks. Based on costs for last year this came to ~£4100 for 120 meals (£3000), 120 bottles of wine (£600) and cleaning/contingency (£500). Other costs include ~£100 for stewards, £100 for 1 keg of ale, and £100 for decorations. This totals ~£4400, the cost of which is covered by SGI including ticket income and any sponsorship</t>
  </si>
  <si>
    <t>To subsidise transport costs to the 110th Bottle Match, to be held in 2012 in Cambourne in late February. This trip will take approximately 85 player participants (in rugby, football, men''s and ladies hockey, squash, netball, and basketball) and around 30-40 supporters. Based on quotes from mayfairstravel.com this would require 3 x 48 seater coaches at £475 per day for 3 days totalling 3x3x475 = £4275. We will also be required to hire a 9 seater minibus for the weekend to take players in golf wo must arrive earlier on the Friday. At current minibus prices this amounts to 190 + 32 = £222 (for weekend hire plus one extra day). In total this amounts to 4275+222 = £4497.</t>
  </si>
  <si>
    <t>A contingency fund to cover unforeseen short-notice circumstances arising annually within the RSMU and its constituent clubs. Fund covers all large RSM events, sports teams and other societies. Claims for contingency are voted on by the RSMU committee after submission of a paper at regular committee meetings. For example, in spring 2010 RSM Hockey claimed costs of transport (£61.00) to a game that was cancelled after the start of their journey to the match.</t>
  </si>
  <si>
    <t>The RSM Exec host an annual christmas ball at a local south Kensington hotel. This includes a christmas dinner and disco for around 140 people. Based on 2010, costs are typically round £5300 for venue hire, meal and disco, and approximately £100 for additional decorations and gifts for any sponsors. This totals ~£5400. Money for this primarily comes from SGI, including ticket sales, sponsorship, and an RSMA donation, as well as any CGCU grant.</t>
  </si>
  <si>
    <t>To pay for referees during the 110th Bottle Match. Although played away in Cambourne, teams typically provide around half the referees. this amounts to approximately 5 referees @ £15 = £75.</t>
  </si>
  <si>
    <t>The final event of the RSM calendar is the Final Finale. This typically takes the format of a bar night held in the Union Dining Hall, often with some snacks and canapes included. Costs are approximately the same as a standard br night (~£620 for 6 kegs of beer/cider/ale and stewarding costs), with an additional £200 spent on food. This totals £820.</t>
  </si>
  <si>
    <t>RSM Materials</t>
  </si>
  <si>
    <t>Transport to Rolls-Royce and Tata steel factories; conducted Jan/Feb they are aimed at 2nd year students to give them a view of the Materials Engineering industry at work. We need 1 minibus per trip for a whole day (£104 * 2) and each trip requires ~£110 for petrol. these trips are kept free to encourage higher turnouts.</t>
  </si>
  <si>
    <t>The Hill Cup; a recent addition to a long standing rivalry between Matsoc and The DLB, subsidy for our events such as paintballing and sports day would help reduce costs and increase participation in these fun and universally enjoyable events. Money would be used to reduce ticket costs and buy equipment / supplies for these events, inc. some consumables e.g lunch on Paintballing day out</t>
  </si>
  <si>
    <t>Union minibus driver training; we need students to drive the minibuses and it is a lot easier to convince them to do so if we can cover the personal cost of becoming an IC aproved driver; we need 2 new drivers per year to conduct these trips</t>
  </si>
  <si>
    <t>RSM De La Beche</t>
  </si>
  <si>
    <t>The headline event of the DLB calendar is the summer Symposium; a full day of lectures with 2xtea/coffee, buffet lunch and an evening drinks reception for ~50 attendees. Average catering costs for are £1400.</t>
  </si>
  <si>
    <t>The DLB hosts a number of talks from external speakers, both as part of the Symposium and during the Autumn and Spring terms. 5-6 speakers present at the symposium and there are 2-3 talks per term, so we potentially reimburse up to 12 speakers for their transport/accommodation as necessary, in a year. Average £65 per speaker.</t>
  </si>
  <si>
    <t>Transport costs for the 3 planned UK-based weekend geological field trips (one per term). Based on 2010-2011 usage at the new rates, average costs per trip are £453 for fuel and £460 for minibus hire.</t>
  </si>
  <si>
    <t>Hospitality for the 6 speakers at the Symposium, including the catering throughout the day, drinks reception and covering the cost of their dinner ticket to the celebratory meal (£30 per person).</t>
  </si>
  <si>
    <t>Transport costs for the 2 planned daytrips in the London area. Average cost per trip (based on 2010-2011 daytrips and 30 participants per trip) is £210.</t>
  </si>
  <si>
    <t>Hardback posters and decorations for the Symposium</t>
  </si>
  <si>
    <t>OS maps, gelogical maps, geology guides and driving atlases for fieldtrip areas.</t>
  </si>
  <si>
    <t>Instructors in local geology on fieldtrips and tour entry for daytrips (e.g. the Nov 2010 trip to Anglesey had a day tour from professional geologists, costing £300, and in June 2010 entry to the Thames Barrier cost £250).</t>
  </si>
  <si>
    <t>Silwood Exec</t>
  </si>
  <si>
    <t>Improv - materials to make assorted costumes, £60. Ents - materials and assorted decorations, £200. International - decorations and consumables associated with internationally-themed fairs and events, £200. Green - consumables associated with green events, £60. Allotments - summer fair consumables and decorations, £50. Photography - competition framing, £100.</t>
  </si>
  <si>
    <t>Cricket - competition entry and admin fee, £22.</t>
  </si>
  <si>
    <t>Football - Balls, bibs, etc., £60; Goal nets to replace existing severely damaged ones, 2 @ £20, £40. Cricket - match balls, 15 @ £11, £165; Bats, 2 @ £100, £200; Safety helmets, 2 @ £40, £80; Safety shin/thigh pads, 2 @ £16, £32. Tennis - tennis balls, £60; Ball basket, £30; Racquets, 2 @ £70, £140. Yoga - mats, 10 @ £10, £100. Rounders - bats, 2 @ £10, £20; balls, 5 @ £2.34, £11.70. Martial arts - mats from Sports Imperial, as per 2010-11, 8 mats (16 sq.m.), £400; Safety equipment and training weapons, £100. Squash - Racquets, 4 @ £27.50, £110; Balls, 6 @ £5, £30; Safety goggles, 2 @ £10, £20. Chickens - wood preserver, £20; Spade, fork and wheelbarrow, £76; chick-rearing equipment, £120; Mite powder, £36; Bedding, £120 (requesting £0); Chicken feed, £400 (requesting £150). Allotments - rabbit fencing, £300 (requesting £150); New gardening tools to replace old and damaged ones, £150 (requesting £50); Compost, £50; Seeds and plants, £125. Chess - boards, 2 @ £30.79, £61.58; Clocks, 2 @ £20.99, £41.98. Improv - prop purchase, £100. Green - compost bins, £90. Music - piano tuning, 2/year @ £120, £240; Music stands, 5 @ £14.25, £71.25; Replacement and repair of sound equipment, £150. Photography - dark room maintenance, £100; Hide, £70. General - purchase of sound system to replace broken old equipment; Mixer, £300; Amp, £600; Speakers, 2 @ £700, £1400; Cables, £100.</t>
  </si>
  <si>
    <t>Cricket - hire of cricket nets, 20 weeks @ £45/week, £900 (requesting £540); Ground hire, 9 matches @ £48.50/match, £436.50 (requesting £140).</t>
  </si>
  <si>
    <t>Film - funds required to start establishing a film collection for use by the film activity (x10 DVDs), £50; Weekly rentals for film activity (£6.13/month for 10 months), £61.30.</t>
  </si>
  <si>
    <t>Football - travel to and from Harlington grounds, 52 weeks @ £1.50/minibus seat/week, £1170 (requesting £390). Cricket - travel to and from grounds, 40 weeks @ £12/week, £480 (requesting £240).</t>
  </si>
  <si>
    <t>Contingency will be required, given the nature of Silwood Park campus, the high turnover rate and the need to cater for all students. General - repair or replacement of vital equipment (sound, lighting, games tables), £500.</t>
  </si>
  <si>
    <t>Welfare - Consumables (including tea, coffee, and nibbles) for stress-breaker evenings, 'Silwood Parent' night, and tea-breaks during stressful times of the year, Â£260.</t>
  </si>
  <si>
    <t>General - projector (Model Hitachi CPRX78) for use at assorted activity events (e.g. International nights, film nights), £550; furnishings for social room, 4 sofas @ £250, media table, £90, coffee tables, 2 @ £100.</t>
  </si>
  <si>
    <t>Football - hire of grounds for matches with non-IC opponents, £135.</t>
  </si>
  <si>
    <t>Music - sheet music, £50. Chess - technique book, £30.</t>
  </si>
  <si>
    <t>Yoga - qualified instructor (core requirement), 40 weeks at £50/week, £2000.</t>
  </si>
  <si>
    <t>Natural history - Entrance fees for 9 trips, £232.50.</t>
  </si>
  <si>
    <t>Tennis - racquet bag, £20. Photography - communal photography equipment (flash, etc.), £150. Squash - racquet bag, £20; Grips, 4 @ £5, £20. Ents - cleaning equipment (mop kit, 2 @ £12, £24; flat wood mop kit, £14.80; assorted cleaning chemicals, £20; bin bags, £10), £68.80; Corner lights, 2 @ £20, £40.</t>
  </si>
  <si>
    <t>Football - hospitality for non-IC opponents, £100.</t>
  </si>
  <si>
    <t>General - printing of meeting minutes, general Exec activity, stationary requirements, £30. Ents - publicity for core events, £20. Improv - stationary items and publicity for core events, £15.</t>
  </si>
  <si>
    <t>Music - transport to and from various events using Silwood minibus, £100. Photography - transport to and from various events using Silwood minibus, £60. Improv - transport subsidy to and from various events using Silwood minibus, £200. Green - travel to and from various green events and fairs using Silwood minibus, £150. Natural history - travel for 9 trips, £441.60.</t>
  </si>
  <si>
    <t>Welfare - equipment purchase (mugs, spoons, etc.), £150.</t>
  </si>
  <si>
    <t>RCC Assassins Guild</t>
  </si>
  <si>
    <t>Equipments for games</t>
  </si>
  <si>
    <t>Not enough information on what the grant will be spent on. Can't determine if this is a good use of Union Grant resources.</t>
  </si>
  <si>
    <t>Prizes</t>
  </si>
  <si>
    <t>Not enough information on what the grant will be spent on. Should look at external sponsorship for this.</t>
  </si>
  <si>
    <t>Promotion</t>
  </si>
  <si>
    <t>Not enough information on what the grant will be spent on. Free printing is available in SAC.</t>
  </si>
  <si>
    <t>RCC Astro</t>
  </si>
  <si>
    <t>Solar telescope mount</t>
  </si>
  <si>
    <t> Not enough information on what the grant will be spent on. Could apply to Harlington for recreational equipment.</t>
  </si>
  <si>
    <t>RCC Backgammon</t>
  </si>
  <si>
    <t>photocopy</t>
  </si>
  <si>
    <t>RCC Belly Dancing</t>
  </si>
  <si>
    <t> We need the money to pay for the entrance fee of a competition and accommodation if they are not located nearby London. The average cost per person is £60. A competition troupe is about 6-7 dancers.</t>
  </si>
  <si>
    <t> 20% for competitions.</t>
  </si>
  <si>
    <t>We need bellydancing costumes and props such as veils, coinbelts, accessories. The average price of a belly dancing costume is about £50, coin belts (£5) and veils (£5). They are very crucial for our performances and competitions. We hope to own a variety of costumes and props in order to perform different types of belly dance. If the members are going to keep the costumes, the club will subsidise £20.</t>
  </si>
  <si>
    <t>Can't determine if costume grant is open to all members. Use SGI.</t>
  </si>
  <si>
    <t>We need to buy ipod speakers as the current stereo is too bulky to carry to classes and fit in the locker. Now teachers are bringing their music on ipods and it would be much more convenient to only have to carry speakers. Also the stereo can be used for rehearsals which run at the same time as classes.</t>
  </si>
  <si>
    <t>Use SGI or apply to Harlington. Union grant was given for audio equipment last year. Consider selling current equipment and use money to buy more portable equipment.</t>
  </si>
  <si>
    <t>Our most important activity is the provision of bellydancing classes given by professional teachers, available to all members. These classes are given four times a week, for 10 weeks for both the autumn and spring terms. Each class currently costs the club 50 pounds. In addition, we hire teachers for our workshops held throughout the year.</t>
  </si>
  <si>
    <t>How much do members contribute to this? Is there a cost per class? Same as last year, members can pay more.</t>
  </si>
  <si>
    <t>RCC Billiards &amp; Snooker</t>
  </si>
  <si>
    <t>BUCS</t>
  </si>
  <si>
    <t> 100% for affiliations.</t>
  </si>
  <si>
    <t>Entry fee for BUCS snooker championship in Leeds (4 days) for two teams of five, we enter this competition every year and will do so again next year. teams - 5 players per team  Main event of the year for the club! last years winners!! BIG SELL POINT!</t>
  </si>
  <si>
    <t>BUCS entry fee - 8ball 1 team - 6 players  Pool is an upcoming part of the club which is bringing in a lot of members, participiation in BUCS is vital to ensure that pool is encorperated as a core part of what our club offers to members!</t>
  </si>
  <si>
    <t>Midlands snooker - entry fee 2 teams - 5 players per team.  the midlands is our only oppurtunity for a match before bucs. this allows the team to assess performance and provide experience for the BUCS tournament which is an event which we won last year and will look to attain our position.</t>
  </si>
  <si>
    <t>UPC 9-ball 1 team - 5 players per team entry fee  participation in national pool competitions is vital for keep on encouraging pool players to loin the club and increase our membership numbers.</t>
  </si>
  <si>
    <t>Tips:  for repair of house cues  £15 for box  maintenance of equioment is a vital part of providing the snooker facilities and services we offer</t>
  </si>
  <si>
    <t> Use SGI, 40% for equipment.</t>
  </si>
  <si>
    <t>Re-clothing of 2 tables:  £400 per table  mainenance of snooker tables is essential and due yo high amount of use there is a lot of ware and tear and therfore reclothing after 2 years is necassary for each of the 4 tables.</t>
  </si>
  <si>
    <t> Apply to Harlington or use membership cost. Members are paying a fee to join the club to play on the table. Therefore this cost should come from this pot.</t>
  </si>
  <si>
    <t>Light Bulbs purchase and socket repair:  need to replace light bulbs also 1 light bulb socket for table 3 is damaged and needs to be replaced (likely) or fixed</t>
  </si>
  <si>
    <t>Covers and triangles: One triangle broken anf one missing - Â£10.00 each. 1 Cover split the entire length - Â£25.00.</t>
  </si>
  <si>
    <t> This is a contingency claim.</t>
  </si>
  <si>
    <t>weekly pool for members at riley''s  Struggling to fund this session as a free session from SGI. Rileys is more expensive this year and will be even more next year, have managed to get free membership for rileys for all members which was a huge selling point as well. It is a huge selling point for our club and attracts loads of members who are not as keen on snooker!  also since there are no pool tables at union, is vital for continued participation in pool tournaments including BUCS pool.</t>
  </si>
  <si>
    <t> Didn't specify how much each week costs or how many members attend. Fund from SGI, or charge members per session.</t>
  </si>
  <si>
    <t>BUCS Snooker Accomodation for 10 people for 3 nights, 25 per person per night  Main event of the year for the club! last years winners!! BIG SELL POINT!</t>
  </si>
  <si>
    <t> Not subsidising personal ground hire costs this year.</t>
  </si>
  <si>
    <t>BUCS 8-ball Accomodation for 4 nights for 6 people (provided by host)  Pool is an upcoming part of the club which is bringing in a lot of members, participiation in BUCS is vital to ensure that pool is encorperated as a core part of what our club offers to members!</t>
  </si>
  <si>
    <t>Midlands snooker Accomodation for 10 people 1 night £25 per person</t>
  </si>
  <si>
    <t>UPC 9ball accomodation for 5 players  £22 per person per night</t>
  </si>
  <si>
    <t>Coaching for team:  the snooker team won BUCS last year  we have lost some key members and will lose more at the end of this year. it is a priority of the club to keep up the performance in BUCS tournaments!  £20 per hour plan is for 4 sessions of 3 hours each over 2 terms.</t>
  </si>
  <si>
    <t> 30% for instructors.</t>
  </si>
  <si>
    <t>Prize money for internal tournaments:  £25 freshers tourn £75 internal league £50 pot black  these tournaments are a great sell point for the club, especially the internal league for which like last year people join even in second term just to take part!</t>
  </si>
  <si>
    <t>Masters tickets subsidy  only organised social for club  buy 10 tickets  subsidese £5 per ticket per person  a huge selling point to see the masters!!</t>
  </si>
  <si>
    <t>Travel to BUCS snooker championship in Leeds for 10 people. Advanced train tickets at GBP35.00 each (this year's rate), taxi for 10 people to and from hotel, the two competition venues and train station over the 3 or 4 days of competition ~GBP75.00. The two competition venues are 3 miles apart, therefore must get taxi to commute between the two and the accommodation/ train station</t>
  </si>
  <si>
    <t> Use a union minibus to transport 10 people and two drivers, this year RCC is allocating 40% for travel.</t>
  </si>
  <si>
    <t>Travel to 9-ball pool competition in Liverpool for 4 team members. Advanced train tickets at GBP15.00 each way per person, therefore total comes to GBP120. Competition takes place at two venues 3-4 miles apart. Organiser promised no more than one journey per team each day for the three days of competition (this year, we spent GBP50 on taxi for this competition for team players to commute between venues, accommodation and train station, we expect to spend the same next year on taxi fares).</t>
  </si>
  <si>
    <t>Travel to Midlands Cup by train for 10 team members. 20 advance singles at GBP10, therefore GBP200</t>
  </si>
  <si>
    <t>Travel for UPC pool 5 poeple   participation in national pool competitions is vital for keep on encouraging pool players to loin the club and increase our membership numbers.</t>
  </si>
  <si>
    <t> Use a union minibus to transport 10 people and two drivers.</t>
  </si>
  <si>
    <t>RCC Bridge</t>
  </si>
  <si>
    <t>Competitions are extremely important to improve our members' play and also act as a significant incentive for beginners to start playing bridge. 1 team for Portland Bowl University knock-out tournament = £42; 2 teams for Inter-University Bridge Festival hosted by Warwick University = 2*10 = £20. Total = £62.</t>
  </si>
  <si>
    <t>When hosting a bridge match against other universities, the hosts are traditionally required to provide half-time refreshments. Each match consists of 8 players, so we believe that £10 is a reasonable amount per match to buy sufficient soft drinks and biscuits for all players involved. We hope to host 1 match per term, totalling £30 of consumables.</t>
  </si>
  <si>
    <t> Use SGI or get the each member of the home team to donate biscuits and cakes.</t>
  </si>
  <si>
    <t>This year we did not have to spend any money on equipment &amp; repair because some members kindly donated packs of cards. However, next year, we would like to buy ""bidding boxes"" which are required to host matches against other universities. Hosting matches against other universities costs far less than entering tournaments, so we believe that it makes sense to host as many matches as possible. Sets of 4 bidding boxes cost £20.41 on the English Bridge Union website. We need two sets to be able to host matches against other universities, coming to a total of £40.82.</t>
  </si>
  <si>
    <t> Apply to Harlington, 40% for equipment.</t>
  </si>
  <si>
    <t>RCC Canoe</t>
  </si>
  <si>
    <t>Membership of the BCU provides access to the canals within London and third party insurance should anything unfortunate happen on the river.  It also allows us to have a say in ongoing river access campaigns. NB. This may not have been claimed back yet for this year but has been spent - difficulty in obtaining receipt from BCU.</t>
  </si>
  <si>
    <t>Last year (09-10) for the first time we entered the BUCS wild water racing which was a great success. (Results: http://www.bucswwr.org.uk/files/results2009-10.xls) We did very well for our first entry, but to improve (and potentially earn some BUCS points) we need to take more members and acquire more specialised equipment.  Next year we would intend to take at least a minibus of 12 people (in 09/10 we took 5 as this is all we could afford - several clubs took over 30, and a competition point is gained for each successful course completion.....)  Entry fees for 5 people were £207 so for 12 people this will be £496.80.  Also, accommodation is necessary for two nights. Last two years this was £18 per person - therefore total cost of £216.00.  Travel will be payed for by members with a small subsidy from travel grant.</t>
  </si>
  <si>
    <t> Grant towards entry, accommodation can be funded by members. 20% for competitions.</t>
  </si>
  <si>
    <t>The National Student Rodeo is the largest freestyle even in the world and is entirely composed of university canoe clubs. It is therefore part of what being in a university canoe club is all about and after a break of several years Imperial entered again 5 members (http://www.union.ic.ac.uk/rcc/canoe/mediawiki/NSR_MMX) and it was such a success that we are returning this year with 13 members! The event costs £36 a ticket for accommodation and entry and we are asking for 75% of the entry costs for 15 members (one minibus and car full) with members paying the remainder as well as travel and food.</t>
  </si>
  <si>
    <t>Materials for boat repairs eg. gaffer tape 10GBP, foam 20GBP, nuts and bolts 5GBP, plastic 10GBP, drain bungs 5GBP. The long life of our fleet is due to our maintenance and repairs of the unavoidable wear and tear from use on the river.</t>
  </si>
  <si>
    <t> Use money from SGI.</t>
  </si>
  <si>
    <t>Our trip food budget is worked out on the basis that we will fill a 12 seater bus on 9 trips at a cost of 15 per person per trip.  We frequently have more than 12 people on a trip however.</t>
  </si>
  <si>
    <t>Prizes at the AGM add to the social side of the club.  Friendships formed off the river are important for the trust needed on the river.</t>
  </si>
  <si>
    <t>Kayak.  Through normal use, kayaks do suffer wear and tear and do need to be retired.  New boats tend to be safer and easier for beginners to paddle.  We average on breaking 1-2 boats per year however last year due to reasons beond our control 4 were unfortunately broken making it dificult to find a boat for everyone on larger trips. We were given no budget for this this year, and are therefore are still trying to recover. (2x kayak at 15% discount = 1200 GBP)</t>
  </si>
  <si>
    <t> Apply to Harlington funds when equipment needs replacing and contingency funds when equipment gets broken.</t>
  </si>
  <si>
    <t>Keeping our members warm is important to avoid hypothermia. The periodic replacement of our cags ensures we are able to do this. previously we have bought the cheapest cags available, however we believe if we spend a little more on fewer cags we will keep our beginners warmer and the cags will last longer. 3 at £75  http://www.palmequipmenteurope.com/gear/info_1_CA052.html  No grant given for this last year - still need to buy, even more so this year. All our current equipment has been spent and the claims forms should be being processed.</t>
  </si>
  <si>
    <t> Again, apply to Harlington, 40% for equipment.</t>
  </si>
  <si>
    <t>Spray decks wear out with age and are an essential item of kit for kayaking.  They also help keep the wearer dry and therefore warm and safe. 5 spray decks at 25GBP. (Again, this years were bought this weekend, so claim not yet submitted.)</t>
  </si>
  <si>
    <t>Paddles are essential for kayaking.  They do sometimes break or get lost on the river.  These are, unfortunately, normal occurrences while kayaking. We asked for 4 sets in line with the wishes of the RCC after a previous years contingency claim, but only grant for 2 sets this year. These were purchased this weekend, (so claim not yet submitted). Still need 2 more sets, and 2 more to cover a years usage at 100 GBP each for two and 50 GBP each for two (less risk with new members increased likelihood of swimming and loosing the paddles.)</t>
  </si>
  <si>
    <t>Hiring the swimming pool at Ethos once a week allows the club to train and teach the beginners the essential basics of kayaking so that they are safe on the river.  Based on last years expenditure.</t>
  </si>
  <si>
    <t> 60% of hire cost.</t>
  </si>
  <si>
    <t>Hut and camping costs.  Despite using the IC Hut for free, accommodation around the UK allows the club to explore more rivers and gain greater experience. Spark Bridge Village Hall twice at 115GBP, two camping and one other at 100GBP each.</t>
  </si>
  <si>
    <t>Kayakers do unfortunately sometimes find themselves in need of first aid knowledge and whitewater safety and rescue techniques. Attending a white water safety course would provide a club member with the expertise to ensure the safety of the other members on the river.  This year''s budget will be used on a couple of first aid courses this term. (Hence why it has not been claimed). Any remainder may go towards a rescue course during easter tour.</t>
  </si>
  <si>
    <t>Bus hire from the union is essential to enable the club to access rivers. Thirteen buses over ten trips. (Including one competition)</t>
  </si>
  <si>
    <t> 40% for bus hire (more detail required in category).</t>
  </si>
  <si>
    <t>Fuel for the bus coming on trips. Average petrol per trip so far this year 216GBP per bus.  13 buses at 216GBP over 10 trips totals 2808GBP. Subsidy requested is half of total cost.</t>
  </si>
  <si>
    <t> 40% for fuel costs.</t>
  </si>
  <si>
    <t>RCC Caving</t>
  </si>
  <si>
    <t>The British Caving Association is the national governing body for underground exploration in the UK, and as such they maintain belay anchors, negotiate access agreements with landowners, and issue cave permits. Membership is a prerequisite for access to almost all UK caves, and affiliation to a national body is often required for caving abroad as well. Membership is also required for the club to give lectures on our cave discoveries at the BCRA national caving conference, something which we do every year, earning the club and college much acclaim. £57</t>
  </si>
  <si>
    <t>The BCRA hosts a national caving conference, Hidden Earth, each year. In addition to it being an educational experience for the delegates we send, the club also gives lectures on our cave discoveries in Slovenia. To date this extends to 20km of underground passage to a depth of almost 1km. These lectures have gained the club a lot of international respect within the caving community. The entrance fee for each student delegate is £21 (excl. food, transport, accommodation); we hope to send four. Note that tickets only go on sale in the summer term, so previously budgeted conference fees will only get spent after budgeting each year. 4x21 = £84</t>
  </si>
  <si>
    <t> 30% for conferences.</t>
  </si>
  <si>
    <t>The club has a number of helmet-mounted Luxeon LED lanterns, with average of 7 cavers per weekend (generally the leaders) using such lighting rigs. These require standard Duracell MN1203 alkaline flatcells which must be replaced every 2 weekend trips (4 days caving) they are used. A bulk order price of £2.75 (ex vat) was negotiated in previous years. With 11 weekend trips planned a year, we normally use about 40 (7x11/2) such batteries on weekend trips each year. The Luxeon lanterns can also be powered by customised rechargeable flatpacks, which the club is looking to invest in to reduce our costs in the long run, and to be more environmentally friendly. Therefore, we hope to test this out by purchasing 4 such rechargeable battery packs (£15) and 1 charger (£30). Note that cavers using rechargeable packs (gives 10-12 hrs of light) will still have to take alkaline flatcells with them as backup sources of power. However, the rate of alkaline battery consumption is halved (1 per 4 weekends, instead of 2). Therefore, we estimate that with the rechargeable packs, only 28 flatcells are required (4x11/2 + 3x11/4). This gives a total of 4x£15 (rechargeables) + 1x£30 (charger) + 28 x £3.30 (flatcells, inc vat) = £182.4. At 50% subsidy £91.20</t>
  </si>
  <si>
    <t> Money given on grounds of safety reasons.</t>
  </si>
  <si>
    <t>In addition to the weekend trips, we have 2 week long tours and a 4 week expedition. By the easter tour we advise members to purchase their own helmets and Luxeon lighting rigs, so the majority of members of these trips require batteries. We use almost exclusively Duracel MN1203 alkaline flatcells because we do not have access to sufficient electrical power to charge batteries when on the mountain/camping. For Christmas tour, there are usually 5 requiring batteries. For Easter tour, this is up to 8 and for the summer expedition 6. This gives a total of: 5x7days (Christmas tour) + 8x7 days (Easter tour) + 6x30 days (summer expedition) = 271 man days. As lights need to be replaced every 4 days, we require 67.75 batteries. At £3.30 (inc vat) each, this costs £224.40. At 50% subsidy, £112.2 inc vat.</t>
  </si>
  <si>
    <t> Money given on grounds of safety reasons, less given as its for one use and members could support the rest.</t>
  </si>
  <si>
    <t>In addition to the Luxeon LED lanterns the club has rechargeable Petzl Vertex mounted lighting rigs. These require a supply of Sanyo Eneloop rechargeable batteries, which are on a rolling replacement scheme (needing to be replaced every couple of years, as the cells loose charge or in some cases physically fall apart). Each weekend trip requires two sets of four batteries per helmet lantern (so as to have a spare set when caving, recharging the batteries over night), with an average of 10 people using these helmets that comes to 80 batteries that must be kept in good condition. Of which 40 need to be purchased each year, at the lowest online price of £9 for 4 that comes to £9 x 10 = £90. At 50% subsidy this is £45</t>
  </si>
  <si>
    <t>We have a fairly complete library of caving guides for the main UK areas we visit (Wales, Mendips, Derbyshire, Yorkshire). However, recently they have been some new publications. This year we would like to purchase the January 2011 ''Caves of the Peak District'' (£20) which contains significant newly discovered caves, rigging guides, trip descriptions, and updated access information compared to our current 1997 ''Caves of Derbyshire''; a copy of ''The Caves of Castleton'' (2008, £4.99) which describes the caves we generally visit in Derbyshire in greater depth; and ''Swildon''s Hole'' (2010, £20), which has considerable additional detail and caving routes of a cave we visit multiple times a year. Total 20 + 4.99 + 20 = £44.99</t>
  </si>
  <si>
    <t> Funding one book, other books can come from members funds.</t>
  </si>
  <si>
    <t>Critical safety equipment, all of which are on rolling replacement schemes:  400m 9mm semi-static caving rope. £1.00 (Starless River) (inc vat) per metre. 400 x 1.00 = £400 (inc vat).  400m 10mm semi-static caving rope. £1.10 (Starless River) (inc vat) per metre. 400 x £1.10 = £440 (inc vat)  400m 11mm semi-static caving rope. £1.60 (Inglesport) (inc vat) per metre. 400 x 1.60 = £640 (inc vat).  3 Petzl Spelios helmets. £125 per helmet (Starless River). 3 x £125 = £375 (inc vat)   6 PVC oversuits. £105 (Caveclimb) (inc vat) per oversuit (sale price). 4 x 105 = £420 (inc vat).  4 Warmbac cordura fabric oversuits. £80.00 (Inglesport) per oversuit. 4 x £80 = £320 (inc vat) 4 fleece undersuits. £54.95 (Inglesport) (inc vat) per fleece. 4 x 54.95= £219.80 (inc vat) 4 sit SRT harnesses. £61.00 (Starless River) (inc vat) per harness. 4 x £61= £264 (inc vat) 4 chest SRT harnesses. £10.75 (Starless river) (inc vat) per harness. 4 x 10.75 = £43 (inc vat) 4 Petzl SRT chest jammers/crolls. £35.00 (Starless River) (inc vat) per croll. 4 x £35 = £140 (inc vat) 4 Petzl SRT ascenders. Critical safety equipment as part of kit attaching member to rope. £35.00 (Starless River) per jammer. 4 x £35 = £140 (inc vat) 3 Petzl ''Simple'' bobbin-type descenders (without autolock, for experienced members, and training). £38.00 (Starless River) per descender. 3 x £38 = £114 (inc vat) 2 Petzl ''stop'' descenders (with autolock, for novices and those with limited Single Rope Technique experience). £59.00 (Starless River) per descender. 2x £59 = £118 (inc vat) 10 screwgate carabiners. £6.25 each (Starless River). 10 x £6.25 = £62.50 (inc vat)   6 snapgate keylock carabiners. £7.80 each (Starless River). 6 x £7.80 = £46.80 (inc vat) 30m of 10mm dynamic rope for making cowstails and safety cords (attaching hand jammer to central maillon). £1.90 per metre (Inglesport). 30m x £1.90 = £57 (inc vat)  50 7mm rigging maillons. £2.80 per maillon (Starless River). 50 x £2.80 = £140 (inc vat)  20 M8 bolts and hangers (used in conjunction). £0.50 per bolt and £1.90 per hanger (Starless River). 20 x £(0.50+1.90) = £49 (inc vat)  9 120cm tape slings. £4.50 per sling (Starless River). 9 x £4.50 = £40.50 (inc vat) 5 survival bags. £3.95 each (Caving Supplies). 5 x £3.95 = £19.75 (inc vat)  1 blizzard bag. £30 per bag (Starless River) (inc vat) Total = 400 + 440 + 640 + 375 + 420 + 320 + 219.80 + 264 + 43 + 140 + 140 + 114 + 118 + 62.50 + 46.80 + 57 + 140 + 49 + 40.50 + 19.75 + 30 = £4079.35</t>
  </si>
  <si>
    <t>While not PPE, this equipment is essential for vertical caving and is extremely important 5 tacklesacks as part of a 3 year rolling replacement. Extremely vital equipment; protects rope from abrasion, minimising any rope damage (important both for safety on a given trip, and to ensure longevity of the rope), and allows efficient transport of rope through the cave, enabling us to tackle the deeper caves. While this is not PPE, the absence of tackle sacks would very much prohibit a lot of the caving that we do. £40 (Starless River) per tacklesack. 5 x 40.00 = £200.00 (inc vat) 5 footloops as part of a 4 year rolling replacement. Even though this is not PPE, this is extremely vital equipment as without it we would have no means of ascending the rope (attaches to hand jammer for caver to stand up in). Failure of the footloop leaves a caver stranded on a rope, and requires the wherewithal to improvise in order to free oneself. It is thus particularly important that trainee cavers have reliable foot loops. £12.00 per footloop (Starless River) 5 x £12 = £60 (inc vat) Total = 200 + 60 = £260</t>
  </si>
  <si>
    <t>Vital but not safety-critical equipment. Most part of a rolling replacement scheme: 7 pairs of wetsocks as part of a 4 year rolling replacement. Highly desirable equipment as water frequently gets inside members'' boots. Without them, your feet get wet, cold, go numb and you start stumbling around like a drunken sailor (dangerously). £23.00 (Starless River) (inc vat). 7 x 23.00 = £161.00 (inc vat) 7 pairs knee pads as part of a 4 year rolling replacement. Necessary equipment for caving, reducing the risk of developing Prepatellar Bursitis and other serious long damages to the knee joint, from crawling over solid rock and cobbles, and from collision injuries with the cave itself. These are custom made (by Warmbac) 5mm neoprene pads coated in abrasion resistant warmtex, with 3mm contoured loops of neoprene to hold them in lace. £29.50 (Starless River) (inc vat) per pair of knee pads. 7 x 29.50 = £206.50 (inc vat)  7 pairs of heavy duty gloves as part of a 2 year rolling replacement. Highly desirable equipment, minimising abrasion injury to hands and keeping hands warm. £5.95 (Inglesport) per pair of gloves. 7 x £5.95 = £41.65 (inc vat) Total = 161 + 147.50 + 41.65 = £409.15</t>
  </si>
  <si>
    <t>Miscellaneous equipment. We have a large amount of equipment that is used on a semi-regular basis that wears out at an indeterminate rate or otherwise can not be on a rolling replacement. This includes items like rope protectors, kit bags, drills, heat shrink, soldering gun to cut rope, whistles, prusik cords, accessory cords, spanners. We replace these as needed out of member funds. In this year gone, we have had to replace few items in this manner. We are budgeting £250 of members funds for it in the coming year.</t>
  </si>
  <si>
    <t>We also buy a significant amount of group equipment when going on tours, with the main expenditure coming from the summer expedition to Slovenia. As we spend a month discovering completely virgin cave while wild camping on a mountain (and underground, at -550m), a lot of camping equipment and rigging &amp; bolting equipment is necessary. These are usually paid for by members.   2 Vango Nitestar 450 sleeping bags on a 3 year rolling replacement. Underground camp is very cold, at a constant 1degC, so warm (communal) sleeping bags are required. At £47.50 per bag (Amazon), this costs 2x47.50 = £95  2 sleeping bag liners on a 3 year rolling replacement. This increases warmth of the sleeping bag at underground camp, and extends their life. £17.95 each (Amazon). 2x17.95 = £35.90 1 2-man tent (monodome 210 x 140cm) on 3 year rolling replacement. Used in underground camp, keeps out draughts, increases warmth significantly, preventing hypothermia. £12.99 (Amazon) 2 10mm/5 season sleeping mats on a 3 year rolling replacement. Used in underground camp for increased insulation from cold rock. £7.95 per mat (Amazon). 2 x £7.95 = £15.90  Misc underground equipment, such as grease, WD 40, mess tins, daren drums, spanner, cord, bin bags, lantern, fuel, stove, etc. Last year we spent ~£400, will do the same this year. Group caving equipment, including bolting kits, rope, maillons, spits, hangers, tackle bags, rigging tape, etc. These need yearly or frequent replacement because they are PPE, and because the caves are completely undiscovered and unvisited by anyone else, rocks are extremely sharp and abrasive. Last year we spent £735, and will do the same this year. £735   1 Drill for bolting and bolt-climbing on a 3 year rolling replacement. Needs constant replacing because the underground environment is very harsh, cold, and damp. ~£100, depending on model.      Misc drill equipment, such as earplugs, drill bits, batteries and associated accessories, feathers, plugs, etc. ~£115 Surveying equipment to map and survey the new passages found. This includes 1 clinometer (£115), 1 sighting compass (£110), and 1 survey tape (£20), all on a 3 year rolling replacement. Total 115 + 110 + 20 = £245 Misc bivi/camping equipment above ground, such as fuel, stoves, detergent, storage containers, tent repair patches, tarpaulin to collect water, mess tins, paracord, solar power equipment, etc. Last year we spent ~£325, will do the same this year.  Large 4 man tent (Vango Equinox 450 or similar) for first years, rest of the members buy their own tents. Each tent lasts approx 3 years, so at £273.95 (Amazon) each this amounts to £91.32 a year.  Total = 95 + 35.90 + 12.99 + 15.90 + 400 + 735 + 100 + 115 + 245 + 325 + 91.32 = £2171.11</t>
  </si>
  <si>
    <t>We stay in caving huts on weekend trips. We plan to go on 11 trips, each with 15 members on average. Huts fees are usually around £5 pp pn. Huts are the cheapest form of accommodation that we can use, as they have the facilities we need to dry out and maintain kit, and to charge batteries for our helmet lights. It is necessary to stay for 2 nights as the caves are in remote locations, often taking at least 5 to 7 hours (Derbyshire and Yorkshire are our most common destinations, as that is where the caves are concentrated) to drive to from London. There are no caves we visit that can be accessed from the freely available ''mountain hut'' in Snowdonia. 11 trips x 15 people x 2 nights x £5 = £1650</t>
  </si>
  <si>
    <t>Although we try to use free access caves where suitable, the need to increase experience and to train and improve our members skills means we need to use some caves where access is controlled, requiring a payment for insurance to the land owner (Trespass Fees) or cost for receiving permits (some CNCC Yorkshire caves, Charterhouse caves in the Mendips, Peak Caverns + Giants Hole + Oxlow + Maskhill in Derbyshire,). In Wales (Neath Valley caves), this is normally £10 for the group. Most Derbyshire caves require payment to access (they also offer the deepest SRT trips in the country) of £4 or £5 pp. We visit normally visit Wales once or twice, and Derbyshire twice a year. Typical yearly expenditure by the club is 2x6x£4 (Derbyshire) + £10 (Wales) = £106. At 75% subsidy £79.50</t>
  </si>
  <si>
    <t> 60% of cost</t>
  </si>
  <si>
    <t>We also require accommodation for the various tours.  Winter tour is generally 10 people for 7 nights, for £4.50 per person per night in a UK caving hut. 10x7x£4.5 = £315.   Easter tour (10 people, 7 nights) is typically to a Mediterranean destination, we usually stay in an out-of-season holiday villa at circa £10 pp pn. 10x7x£10 = £700    The summer expedition requires no ground hire as we are camping by special permission in the Triglav National Park.   Total = £315 + £700 = £1015</t>
  </si>
  <si>
    <t>We plan to go on 11 trips, each with 15 members on average. Cavers need to be fed while away on trips. We roughly spend £10 on food per person per weekend. 11x15x10 = £1650</t>
  </si>
  <si>
    <t>Winter and Easter tour have similar requirements. We estimate an average of 10 people on both tours. We aim to spend £5 on food per person per day. 2 x 7 x 10 x £5 = £700   Summer expedition has lower costs. We estimate an average of 12 people, however we aim to spend only £2.50 on food per person per day, due to massive bulk buying, and the cheaper nature of dried food (and less enjoyable fayre). 30 x 12 x 2.50 = £900   Total = 900 + 700 = £1600</t>
  </si>
  <si>
    <t>Ideally, we would like to send dedicated young members to formal cave rescue and first aid courses. As the newer members start to take on roles of leadership during trips, having them formally trained in how to react to accidents underground would not only be useful in times of emergency, but also make them more aware of the dangers and hazards in the cave, hence reducing the likelihood of them happening in the first place. Sending a few select members to such courses would return an greater than proportionate benefit to the club as the the members can share what they have learned, and club''s collective knowledge increases and gets updated. We hope to send 3 members next year. First aid course (RGS WMT Far From Help 2-day course or similar) is £195 pp, cave rescue is £100 pp (Dales Training). Total 3 x (195 + 100) = £885 As instructors subsidy is on a ''case by case basis'', we hope to get 50%, £442.50</t>
  </si>
  <si>
    <t> Members should pay for themselves.</t>
  </si>
  <si>
    <t>We plan on running 11 trips in the coming year, with each lasting a weekend. Our destination is predominately Yorkshire (highest concentration of caves, also the most challenging, necessary to train members). Minibus hire for a 15 seater for a weekend is £230 (proposed 11/12 rate), total hire cost for 11 trips is £2530.  Current diesel prices average £1.3/L; Fuel consumption (heavy gear, hilly areas) averages 5.1mi/L. We plan to run 1 trip to Mendips (~285 miles), 2 to Derbyshire (~380 miles), 2 to Wales (~385 miles), and 6 to Yorkshire (~565 miles). This gives a total of 5205 miles for the year and 1021 L of diesel. Total fuel cost is therefore 1021 x £1.3 = £1327.3.   Total travel cost (hire + fuel) = 1327.3 + 2530 = £3857.3 At 50% subsidy, £1928.65</t>
  </si>
  <si>
    <t> 40% of cost</t>
  </si>
  <si>
    <t>The first two trips are beginners trips and as such are heavily oversubscribed with new members wanting to try out caving. To handle the extra capacity we hire cars for these trips, if members'' private cars are not available for club use. Car hire (small economy; e.g. Peugeot 207) per weekend (Friday 15:00 - Sunday 23:00) is £88.60 (avis.co.uk). Total hire cost = 2x88.60 = £177.20. The beginner trips are to Wales. Total mileage therefore is 2x385 = 770 miles. A Peugeot 207 (the car in the above quote) has a fuel consumption of 8.8mi/L, so 87.5L is needed for 770miles. With current petrol prices at £1.28/L, total fuel cost is £112. Total for hire cars (hire + fuel) = 112 + 177.20 = £289.20 At 50% subsidy £144.60.</t>
  </si>
  <si>
    <t> Use SGI</t>
  </si>
  <si>
    <t>Severn Bridge Toll for 2 Wales Trips, 2 x £10.90 = £21.80. At 50% subsidy £10.90</t>
  </si>
  <si>
    <t>Travel on the train for 4 students to Hidden Earth Conference with 16-25 railcard. 4 x £36.90 (national rail.co.uk) = £147.60. At 50% subsidy £73.80</t>
  </si>
  <si>
    <t>Our winter tour is generally to Yorkshire, or a similar UK destination. Hire for the minibus is £230 (weekend) + 5 x £46 = £460. Mileage for our Yorkshire winter tour is usually about 765 miles (hilly region, heavy gear for 7 days, need to ferry groups to caves); at 5.1mi/L and £1.3/L, total = 765/5.1 x 1.3 = £195. We will request subsidy during winter tour proposal. Total for winter tour = 460 + 195 = £655.   The destination of the Easter tour, as mentioned previously, is unknown, so we cannot budget directly for it. However it is most typically 8-12 students travelling by plane to a Mediterranean destination with sports caving and canyoning equipment, and hiring cars. We would expect the approximate travel cost to be £100 flights and public transport each way, and £100 for car hire and fuel split per person. Assuming an average of 10 students going on Spring tour, the total estimate of travel cost is thereby £2000. We will request subsidy during the spring tour proposals. Total for easter tour = £2000.   Our summer tour is typically to Slovenia for 4--5 weeks. Assuming a four week tour, we hire a 9 seater minibus from the union at (£200 + 28 x £34) + £50 EU fee = £1202. Fuel for South Kensington to Tolmin, Slovenia (970miles) and back, including trips with gear into the mountains, is circa. £450. Typically we require circa. 6 additional return flights &amp; public transport at ~£100 each way (6 x 2 x £100 = £1200), for additional members that don''t fit in the bus with all the gear. We will request subsidy during the summer expedition proposals. Total for summer tour = 1202 + 450 + 1200 = £2852.00  Total for all tours = 655 + 2000 + 2852 = £5507</t>
  </si>
  <si>
    <t>RCC Chess</t>
  </si>
  <si>
    <t>Entry Fee and accommodation costs for the 2012 British Universities' Chess Association (BUCA) Championship. This is an annual tournament taking place over a weekend in late February, e.g. the 26th and 27th Feb 2011. Each team comprises of 4 members - 1 team will be entered. Entry fee is £32 per team. Accommodation equates to £14 per night x 2 nights x 4 team members = £112. Total cost = £32 + £112 = £144</t>
  </si>
  <si>
    <t> Not subsidising personal ground hire costs this year. 20% for competitions.</t>
  </si>
  <si>
    <t>Middlesex League Participation Fee for 2011-12</t>
  </si>
  <si>
    <t>Purchasing 2 mechanical chess clocks, each £39.95, along with 2 new sets, each £7.50 and 2 boards, each £6.95. Total cost = (39.95 +7.50 + 6.95) x 2 = 108.80</t>
  </si>
  <si>
    <t> 40% for equipment, apply to Harlington for rest.</t>
  </si>
  <si>
    <t>Travel costs to 2012 BUCS championship. Return coach ticket price =   £16 x 4 members = £64.</t>
  </si>
  <si>
    <t> 40% of costs.</t>
  </si>
  <si>
    <t>RCC Cooking</t>
  </si>
  <si>
    <t>The cooking competitions at the MasteChef Live Food Festival are slightly pricey, but would be an amazing  and challenging highlight for the members, and could potentially get them on TV.    MasterChef Live Cooking Competitions</t>
  </si>
  <si>
    <t> Not enough detail, how many members participate, what is the cost per person?</t>
  </si>
  <si>
    <t>This year, there was much interest for the MasterChef Live Food Festival, but members were put off by the slightly costly tickets, and the club finances couldn't permit a significant subsidisation. It is a great shame as it is a very popular event, just a bus ride away from Imperial. Subsidising this event will attract new members and would be a great traditional yearly event for the cooking society  MasterChef Live Food Festival Ã¢Â€\"" Olympia, London (11-13November)</t>
  </si>
  <si>
    <t> 30% Conferences.</t>
  </si>
  <si>
    <t>Listed below are a few classic cookbooks which would be of great use to our members during our sessions. These few books cover a vast amount of culinary topics and recipes, from the very basic to the more intricate, which will be beneficial to members of any cooking ability. These will not only prove useful for the selection of recipes in preparation of our sessions, but will offer further inspiration for members who wish to be more creative.  LAROUSSE GASTRONOMIQUE (Hamlyn - £60)  THE COMPLETE ROBUCHON - Joel Robuchon (Amazon - £14.50)  DELIA''S COMPLETE HOW TO COOK - Delia Smith (Amazon - £19.99)  JAMIE AT HOME - Jamie Oliver (Michael Joseph - £25)</t>
  </si>
  <si>
    <t> 50% Copyright.</t>
  </si>
  <si>
    <t>Listed below is an extension of the previous booklist, comprising less essential yet still very influential and inspiring works.  PLENTY - Yotam Ottolenghi  (Amazon - £13.75) MADHUR JAFFREY''S ULTIMATE CURRY COOKBOOK  Madhur Jaffrey (Ebury - £25) SAUCES: SWEET AND SAVOURY, CLASSIC AND NEW - Michel Roux (Quadrille - £9.99) GRAND LIVRE DE CUISINE: DESSERTS AND PASTRIES - Alain Ducasse (Alain Ducasse - £110) THE ESSENTIALS OF CLASSIC ITALIAN CUISINE - Marcella Hazan(Out of print - from £16.99) REAL FAST FOOD - Nigel Slater (Penguin £8.99) CRUST: BREAD TO GET YOUR TEETH INTO - Richard Bertinet (Kyle Cathie - £19.99) SICHUAN COOKERY - Fuchsia Dunlop (Penguin - £12.99)</t>
  </si>
  <si>
    <t> Where are these going to be stored? Union has storage issues. Grant has been initially allocated for other books. Could use a library facility.</t>
  </si>
  <si>
    <t>This is a list of equipment which the cooking society requires in order to sustain a high quality service to its members. We sometimes struggle to ensure all members are able to participate simultaneously and fully due to lack of equipment. As it stands, breadth in variety for cooking sessions is also limited by our equipment, as is the number of members which can attend a given session. The items listed below are just a few basics that the cooking society needs to function effectively.     2 Table top twin hob: £60 -  9 piece knife set: £60  -  6 Oven trays and 6 roasting tins: £60 -   6 Mixing bowls: £30  -  12 Tea Towels: £24  -  2 Cupcake tins: £14  -  10 Wooden spoons: £19 -  4 Silicone spatulas: £12  -  2 Pestle and mortar sets: £20 -   20 Soup Bowls: £20  - 6 Storage boxes: £36 -  10 Wooden chopping boards: £50 -   20 Aprons: £80  -  2 Hand mixers: £20 -   1 Food processor: £40</t>
  </si>
  <si>
    <t>Apply to Harlington. No union storage available, sorry.</t>
  </si>
  <si>
    <t>RCC Croquet Club</t>
  </si>
  <si>
    <t>Affiliation to the Croquet Association</t>
  </si>
  <si>
    <t>Entry Fees into the Student Championships- the highlight of the Student Croquet Season</t>
  </si>
  <si>
    <t> 20% Competitions.</t>
  </si>
  <si>
    <t>Transport to matches. Because we don't have our own lawns, all matches are away. These tend to be in London''s green belt, and so to send a team of 4 to each match is about £8 per person. To compete in the league is 6 matches. 8x4x6 = £192. We''d like to be able to subsidise this for members. Any financial help on this would be appreciated though.</t>
  </si>
  <si>
    <t> 40% transport cost.</t>
  </si>
  <si>
    <t>RCC Dance Company</t>
  </si>
  <si>
    <t>Edinburgh competition fees &amp; award ceremony £13 pp, 30 dancers</t>
  </si>
  <si>
    <t>Kings College London competition fees £8 pp, 30 dancers</t>
  </si>
  <si>
    <t>Costumes for competitions and peformances throughout the year. £10 pp, 30 dancers.</t>
  </si>
  <si>
    <t> Get members to pay or use SGI.</t>
  </si>
  <si>
    <t>Variable speed CD player B50V from www.portogram.co.uk exc. VAT members fees paying remainder.</t>
  </si>
  <si>
    <t> Apply to Harlington.</t>
  </si>
  <si>
    <t>6 x Guest teachers £50 per 2 hour</t>
  </si>
  <si>
    <t>Contribution towards dancers travel expenditure to edinburgh. Total cost ~£35 pp, for 30 dancers.</t>
  </si>
  <si>
    <t> More detail required, could use minibus for transport.</t>
  </si>
  <si>
    <t>RCC Exec</t>
  </si>
  <si>
    <t>RCC Night Hike - Food for breakfast and snacks for competitors and support bods. Unlike this year, where Dominic Andradi-Brown and Joe Rumer are putting on a champagne breakfast, 2012 will be far more sensitive to the austerity cuts, the global economic situation and increased fees.</t>
  </si>
  <si>
    <t>RCC meeting food. Given out freely for members to scoff on in return for their attention and participation.</t>
  </si>
  <si>
    <t>RCC bar night. A night of extreme passion (similar to the ACC), where Night Hike awards are given out and RCC members get to know each other intimately.</t>
  </si>
  <si>
    <t>Contingency fund for clubs, for unexpected large costs. Usually for vital equipment repair or replacement. Distributed at RCC meetings by vote after application papers are presented before the meeting. Claims are put forward to CSB at the end of the academic year when the pot is emptied.</t>
  </si>
  <si>
    <t>RCC Night Hike - Hut hire for the night for accomodation for hikers/hangers on/competitors/support staff/poor helpless souls.</t>
  </si>
  <si>
    <t>RCC Night Hike - Minibus hire (x2) to get RCC members to outside London and used as a support vehicle for teams that have encountered difficulties/met doggers.</t>
  </si>
  <si>
    <t>RCC Night Hike - Fuel for minibuses. Due to political difficulties in the Middle East, we expect fuel prices to rise significantly.</t>
  </si>
  <si>
    <t>RCC Exploration</t>
  </si>
  <si>
    <t>Refreshments for internal talks (£30x4)</t>
  </si>
  <si>
    <t>External speakers - 2x £100 towards the cost of two external speakers (Exploration related)</t>
  </si>
  <si>
    <t>40% Speakers. Further information wanted.</t>
  </si>
  <si>
    <t>Internal speakers - returning expeditions from 10-11 session</t>
  </si>
  <si>
    <t>RCC Fellwanderers</t>
  </si>
  <si>
    <t>4 Inns: The club participates in a long distance challenge in the peak district. The entrance cost this year is GBP 360 for all 4 teams (90 pounds per team of 4). Note that minibus costs and travel etc. are not included in this cost, just entrance into the event.</t>
  </si>
  <si>
    <t> Wrong category, it?s a competition entry. 20% Competition.</t>
  </si>
  <si>
    <t>Fuel (Firewood/Cooking): The club uses wood and coal for fires to keep warm in huts which do not have heating and for cooking on our MSR  gas cookers. So far we have spend £10.57 on fuel, and predict we will spend around the same on the upcoming trips this term.</t>
  </si>
  <si>
    <t>Members can pay.</t>
  </si>
  <si>
    <t>Social: So far we have ran one bar night and a German Christmas event called the Feuerzangenbowle. The bar night cost £188.40 and the Feuerzangenbowle cost £92.65. We are planning on another bar night at a cost of £260  this term resulting in a total cost of around £540.</t>
  </si>
  <si>
    <t>MAPS: Many of our maps are old and worn, especially the regions we go to a lot (for example Snowdonia),  are still in bad shape, we would like to replace many of them. We also need to buy maps of new regions we have not been to before- for example this year we have bought maps for the Cheviots national park and Central Wales</t>
  </si>
  <si>
    <t>Accommodation, so far we have spent £815 on accommodation outside of tours and we expect to spend in the region of £2,200 in total this term (due to extra events at the end of this term and the fact that we have used the Imperial Snowdonia hut twice so far, which have made ground hire costs less)</t>
  </si>
  <si>
    <t>Food: So far we have have spent £946 pounds on food outside of tours, we expect to spend 2,000 across the whole year including trips in summer term. This is based on a budget of £5 per person per weekend, which is the cost of 3 cooked meals and 2 cold lunches.</t>
  </si>
  <si>
    <t>Minibus hire: 10 standard trips in autumn and spring term. 4 of which require 2 minibuses. 3 trips in summer term requiring 1 minibus. Pre-season and Four Inns weekends both requiring 1 minibus each. Total of  19 minibuses required throughout the year excluding tours. So far this year we have spend £1,560 on minibuses outside of tours. Final calculation; 19x220 (hire cost for a weekend) = 4180</t>
  </si>
  <si>
    <t> 40% of travel cost.</t>
  </si>
  <si>
    <t>Fuel (Petrol/Diesel): Average fuel cost per weekend trip this year has been £193 per trip (not counting tours etc). The total has been calculated assuming we will run similar trips and fuel cost stays constant, with 15 non-tour trips, 193x15=2895. We have also used private cars of members when minibuses were not available or trips became over-subscribed on 3 occasions, which we have reimbursed those members as they were driving for the club.</t>
  </si>
  <si>
    <t>RCC Floorball</t>
  </si>
  <si>
    <t>£100 for team affliation fee for yearly membership to GBFUA. Our members are willling to pay the £20 necessary per person for individual affliation fee. We sincerely hope that other forms of subsidy can be provided for the individual member (Competition and travel expenditure.)</t>
  </si>
  <si>
    <t>We take part in the annual South West League organised by the Great Britian Floorball and Unihockey Association (GBFUA). We are looking to advance and take part in the South East league next year. There are a total of 8 tournament weekends in the league with a competition fee of £100 to be bourne by the team per tournament weekend. Members that have been taking part in the competitions have been paying out of their own pockets to cover the remaining costs for the competition fees in previous years. On top of that there are additional transport costs that have to be paid for by our members. As we are representing the College, our members hope that the Union will release more money to further subsidise the costs.</t>
  </si>
  <si>
    <t>We require broken and deformed balls to be replenished. Balls are sold at £60 for a bag of 50 balls. As of now, we are only in possession of one set of goalkeeper equipment at all training sessions. To simulate a more realistic environment for trainings, we require an additional full goalkeeper set, with the following cost breakdown from cheapest online floorball source: Helmet (£60), Kneepads (£20), Padded pants (£60), Chest protection (£30). This makes a total of £180 for a goalkeeper set.</t>
  </si>
  <si>
    <t>Our ground hire at Little Venice Sports Centre has been increased from £29.40 to £39.85 according to the new price list given out by Sports Centre. Booking at Ethos is out of the question as sessions for Wednesday afternoons as they are fully block booked. Even after this fee change, the Sports Centre is the place that provides the best balance between quality of facilities and price. We intend to book 22 x 2 hour sessions. This makes a total cost of £1753.40.</t>
  </si>
  <si>
    <t> 60% for core ground hire costs.</t>
  </si>
  <si>
    <t>We have one prospective minibus driver for the upcoming academic year. In line with my description for competitions, the cost for minibus rental for a 15 seater as we have 15 league players comes up to £230 per weekend for 8 weekends which comes up to a sum of £1840.</t>
  </si>
  <si>
    <t> 40% of travel costs.</t>
  </si>
  <si>
    <t>RCC Funkology</t>
  </si>
  <si>
    <t>Competition Entrance Fee</t>
  </si>
  <si>
    <t> more detail required, 20% for competitions.</t>
  </si>
  <si>
    <t>Beginners' Classes twice a week for 8 weeks a term for 3 terms at £20 per class. Intermediates'' Class once a week for 8 weeks a term for 3 terms at £30. [(2x8x3x£20)+(1x8x3x£30)] = £1680</t>
  </si>
  <si>
    <t> Doubt there will be 8 classes in summer term when exams and final year project work is happening. 30% for instructors.</t>
  </si>
  <si>
    <t>Transport for UK BBoy Championships in Newcastle and Taxi's to venues. 8 participants to Warwick at £40 per person for a return ticket with 16-25 Railcard plus 2 taxis to and from the venue at £15. [( 8 x £40 ) + ( 2 x £15 )] = £350</t>
  </si>
  <si>
    <t>RCC Gaming</t>
  </si>
  <si>
    <t>New game releases, to keep the club up to date.</t>
  </si>
  <si>
    <t> More details required about exactly what money will be spent on, use SGI or membership funds. Haven't spent any of this year's grant allocation.</t>
  </si>
  <si>
    <t>RCC Gliding</t>
  </si>
  <si>
    <t>For 2011 we intend to aim to achieve 55 members.  For each of their first three trips members are given a day membership to Lasham(needed for insurance purposes), this costs £5.00 per day (valid for 2011).  Based on previous years experiences we expect to need a total of around 100 of these day memberships accounting for members who already have Lasham flights and those who come on &lt;3 trips.  After 3 trips members have their own accounts set up at Lasham; typically we have around 20 members per year with their own accounts at a cost of £45.00 each (Valid for 2011). These membership rates are a considerable discount on the price offered to the general public  We use this system as it minimises the amount of money spent on memberships whilst allowing members to fly as often as they wish within other constraints; we feel that this method delivers best value to the club, our members and the Union.</t>
  </si>
  <si>
    <t>Main Club Activity  2 single seaters to be entered in the Junior National Gliding Championship in the summer. Entrance fee 72.5 Pounds each. Alongside this, two seater to be used for cross country training during the competition, entrance fee the same.</t>
  </si>
  <si>
    <t> Members can pay. 20% for competitions.</t>
  </si>
  <si>
    <t>Inter University task week, 5 participants at 10 Pounds each for entrance fee, to maintain good relations with other university gliding clubs, whilst offering a chance for pilots of all abilities to compete.</t>
  </si>
  <si>
    <t>50 wing tape rolls at £1.50 each, Polish and cleaning chemicals for gliders and caravan(needed during tours).</t>
  </si>
  <si>
    <t> Members can pay.</t>
  </si>
  <si>
    <t>Purchase of 3 aeronautical charts (1/glider; they are essential for cross-country flying) and reference books for club members use. These charts change every year and it is essential to have the latest copies to prevent airspace incursions. The books would be available at IC, so that club members could learn additional material in their own time, meaning that they could progress faster and cheaper than with just flying.</t>
  </si>
  <si>
    <t> Use SGI, 50% for copyright.</t>
  </si>
  <si>
    <t>2 x Single seat glider (96 &amp; 296) maintenance for Certificate of Airworthiness, £900 estimated for each based on previous years costs single seat glider and current quotes plus typical costs of further maintenance conducted during CofA as assessed by inspectors.   Based on previous years cost, £1263 for Certificate of Airworthiness for two seat Grob 103C glider (496), quotes for this year suggest costs will be similar when maintenance which typically has to be conducted that isn&amp;#8217;t included in the basic quote is factored in.   Admin fees for CofA: 75+41+21=£137 (per glider; ARC + Airworthiness Review + CAA Fee).    Also the cost of typical yearly wear and tear maintenance that we would expect throughout the course of a typical year.  Generally, in previous years this has been around £100 per glider and has included expenditure on items such as new tyres, inner tubes(which can be up to £100 each) and brake pads.   Note all of the above are legal requirements and are essential to ensure safety. Anticipated small increase in each.  Parachute repacks, also an essential legal requirement, twice yearly for four parachutes @£31 per repack per parachute.  New Pressure Washer at £100.  Also maintenance of our three trailers on rolling basis totalling £100(e.g. general repairs to keep roadworthy &amp; Deep Polishing to remove mould which grows in gel coat reducing its life).</t>
  </si>
  <si>
    <t>Radio licenses, 4 at £25 for the year based on previous years cost, legal requirement for communications with Air Traffic Control and emergency services</t>
  </si>
  <si>
    <t>Oxygen tank refills, legal requirement for flights above 12,000ft, which is often achievable during winter and summer tours, 2 refills at £25 each.</t>
  </si>
  <si>
    <t>2 x Single seat glider (96 &amp; 296) trailer ground hire at £430 each. Hangarage for two seat glider(496) at £1,540. Workshop electricity for essential glider maintenance at £250.  Hangarage of 496 is essential, the glider is used most weekends. It is a large heavy glider and it is difficult to rig; rigging requires at least 3 experienced members and at least 3 others to assist. Rigging can take over an hour and derigging can take half an hour; thus were the glider not to be kept in the hangar the amount of day we can spend flying would be severly restricted - limiting our activities.  There are also health and safety issues as well as the risk of damaging the glider when rigging/derigging.  There are many benefits to keeping 296 &amp; 96 trailered on site.  Lasham is secure and being on site the gliders are always available for our members to use.  The trailers are very long and heavy, few if any students have suitable vehicles or experience to tow the trailers.  Thus we feel it would be considerable issue were the gliders not stored at Lasham.</t>
  </si>
  <si>
    <t> 60% ground hire.</t>
  </si>
  <si>
    <t>Main club traditions Christmas and Annual Dinner. About 400 Pounds each according to last year deposit costs depending on venue, number of people etc.</t>
  </si>
  <si>
    <t>Cost of Student training.  Assume 55 Students taking an average of 15 flights each by winch launch at Â£8.25.  Not including soaring fees as they go back into club SGI, assuming in IC gliders. 13.3% Subsidy requested which equates to approximatley the cost of 2 winch launchs per member.  Note that instructors give there time for free (the student pays only for the cost of the actual flying) and the flights represented hear are essential training.</t>
  </si>
  <si>
    <t>Instructor Training Course for 1 student.  Gliding is heavily dependent on volunteer instructors and currently we are much indebted to the efforts of several ex-students.  In previous years we have had current students with instructor ratings and we now have students who should be ready to train as instructors by the next academic year.  This is essential to ensure continued and improved availability of training to all our members. Pre-course training with Lasham CFI or CFI delegate; 10 * 4500ft aerotows of average length of approximately 20 minutes at £50.20 each (Again assume in IC gliders). BGA BI course fee £225.  50% Subsidy requested.  This will also help ensure the long term sustainability of our club.</t>
  </si>
  <si>
    <t>Full flight risks &amp; liability to 3rd parties (legal requirement), covering any member of ICGC and any B.G.A. full or assistant category instructors within Europe. This years'' costs £8372.07 before a rebate (£1463.22). We are not guaranteed to always receive this rebate. Anticipated 5% increase to include rise in insurance premium tax and further likely cost increases as advised by broker.</t>
  </si>
  <si>
    <t>Leaflets and photos to promote the club, to be distributed at Freshers'' Fair and throughout the year. Based on this years cost of £164. These have proven very successful in the past.</t>
  </si>
  <si>
    <t>Club Essential Activity. Taking pilots down to Lasham Gliding Society at weekends. Cost based on 20 weekend trips (SAT&amp;SUN - a trip each day) to Lasham, 12-14 day trips per term on average.  Hire of a 9 seat minibus for 10 trips (=20 days*£59 per day minibus hire), this is based on short hire for winter trips.  Hire of a 15 seat minibus for 10 trips during the spring and summer when the days are longer (=£115*20; long hire).   Fuel: £30 each day.</t>
  </si>
  <si>
    <t> 40% travel.</t>
  </si>
  <si>
    <t>Fuel costs for towing gliders outside tours (to freshers'' fair, competitions and landouts). In previous years we have spent around £200 on these.</t>
  </si>
  <si>
    <t>RCC Ice Hockey</t>
  </si>
  <si>
    <t>British Universities Ice Hockey Association (BUIHA) affiliation fees - required for teams to compete in the league and national competitions: £25 per team 100% subsidy requested - vital to core activities</t>
  </si>
  <si>
    <t>BUIHA registration for all competing players - required by BUIHA to play in the league and national competition: £40 per player for approximately 40 players 0% subsidy requested - players expected to pay in full since it is not required for training</t>
  </si>
  <si>
    <t>BUIHA National Championships entry fee: £350 per team 60% subsidy requested</t>
  </si>
  <si>
    <t>20% for competitions</t>
  </si>
  <si>
    <t>Jersey and sock order: expect approximately 30 players to order club jerseys @ £32 per jersey and 15 players to order socks @ £12.50 0% subsidy requested - players are expected to pay in full since they are optional</t>
  </si>
  <si>
    <t>A-Team training at Streatham ice rink: 10 sessions per term for 2 terms (1 session a week) at £225 per session 60% subsidy requested for all ground hire</t>
  </si>
  <si>
    <t>A &amp; B Team home game ice time at Streatham: 6 games per team at £225 per session 60% subsidy requested for all ground hire</t>
  </si>
  <si>
    <t>B-Team training at Streatham ice rink: 5 sessions in second term (1 session every 2 weeks due to games) at £225 per session 60% subsidy is requested for all ground hire</t>
  </si>
  <si>
    <t>B-Team training at Sobell ice rink: 10 sessions in first term (1 session a week) at £126 per session plus £15 per session skate hire for 5 sessions 60% subsidy requested for all ground hire</t>
  </si>
  <si>
    <t>EIHA qualified referees for home matches - required by BUIHA for league games: 6 games per team @ £80 per match 60% subsidy requested</t>
  </si>
  <si>
    <t>40% referees</t>
  </si>
  <si>
    <t>Minibus transport to trainings for both teams: 20 A-team trainings at Streatham, 5 B-Team trainings at Sobell and 5 B-Team trainings at Streatham  @ £42 hire charge plus £5 fuel costs per session 30% subsidy requested for all travel expenditure</t>
  </si>
  <si>
    <t>Inside the M25</t>
  </si>
  <si>
    <t>Minibus transport to games for both teams: 6 home games per team @ £42 hire charge plus £5 fuel charge and 6 away games per team @ £64 hire charge plus £40 fuel costs 30% subsidy requested for all travel expenditure</t>
  </si>
  <si>
    <t>Minibus transport to BUIHA National Competition: both teams @ £230 hire charge plus £60 fuel costs 30% subsidy requested for all travel expenditure</t>
  </si>
  <si>
    <t>Accommodation for players competing in BUIHA National Championship: approximately 16 players per team @ £20 for one night 0% subsidy requested - players are expected to pay in full since accommodation is optional</t>
  </si>
  <si>
    <t>RCC Juggling</t>
  </si>
  <si>
    <t>The London Juggling Convention 2011 will be held around November 2011. This is a chance for members to improve their skills and get inspired. We hope to have 8 people attending this convention. Tickets are £10.</t>
  </si>
  <si>
    <t>Paraffin for fire manipulation. Costs £5 per gallon this can be used in 1 or 2 sessions.</t>
  </si>
  <si>
    <t>Members can pay</t>
  </si>
  <si>
    <t>Replacement Devil Stick and replacement wick.</t>
  </si>
  <si>
    <t>Apply to Harlington</t>
  </si>
  <si>
    <t>Metal Yoyo</t>
  </si>
  <si>
    <t>Strobe light poi</t>
  </si>
  <si>
    <t>3 Cigar boxes</t>
  </si>
  <si>
    <t>Balance board</t>
  </si>
  <si>
    <t>Juggling Society next academic year will be going to Cambridge to take part in the annual Juggling Varsity  Match. In order to have a good representation we are hoping to subsidise the travel cost of about 10 members. The cost of a return coach ride is about £13/pax</t>
  </si>
  <si>
    <t>40% travel</t>
  </si>
  <si>
    <t>RCC KnitSock</t>
  </si>
  <si>
    <t>Trip to Stitch &amp; Craft show held in Olympia. Estimating 10 people attending, and the tickets will cost £9 (concession). Members will pay for transport. Requesting 1/3 subsidy.</t>
  </si>
  <si>
    <t>Wool and yarn to teach our members to knit and other haberdashery functions</t>
  </si>
  <si>
    <t>2 x Books of patterns for our library</t>
  </si>
  <si>
    <t>Increasing the diversity of the knitting needle and crochet hook library. This year we have spent c.£50 on needles in order to support this. We require these tools in order to teach different styles of haberdashery.</t>
  </si>
  <si>
    <t>RCC Linux Users Group</t>
  </si>
  <si>
    <t>RCC Meat Appreciation</t>
  </si>
  <si>
    <t>Meat appreciation - gastronomic trips</t>
  </si>
  <si>
    <t>Freshers Fair</t>
  </si>
  <si>
    <t>Travel</t>
  </si>
  <si>
    <t>RCC Mountaineering</t>
  </si>
  <si>
    <t>Mountaineering club takes part in two main competitions. We compete in the  London University Bouldering Event (LUBE) and BUCS.  Our first team is currently in first place in LUBE after 2 rounds and hopes to do well in BUCS. LUBE costs £170 for all 4 rounds, BUCS costs £149 to enter two teams into the championships.</t>
  </si>
  <si>
    <t>We cater for lunch on two days and one evening meal on each trip. 15 people*12 trips*£7 per head = £1260</t>
  </si>
  <si>
    <t>When we climb at a particular location, it is vital that we possess an up to date guide book in order to assess which areas are safe to take newer members as well as older members! Each guide book cost typically £25, this year we need to buy books for the Swanage/Portland area and the north Wales bouldering guide.</t>
  </si>
  <si>
    <t>Needing a map of bouldering is not a safety issue. Members can pay other 50%. 50% for copyright.</t>
  </si>
  <si>
    <t>Last year the budget for equipment was cut, this combined with our membership total increasing year on year means that much of our equipment is approaching the end of its working life owing to increased usage. This year we had to replace a large number of ropes, this owed to the fact that they were all bought at the same time and therefore expired at the same time. The ropes lasted approximately 3 to 4 years. Because of this the ropes in question have been discarded on safety grounds (in line with British Mountaineering Council guidelines). This meant much of our budget was spent on replacing these ropes. Also, the club currently only has three useable bouldering mats. Approximately half of Mountaineering club boulders and hence these mats are crucial for us to complete our core aims in safety. In older mats the foam degrades and no longer effectively absorbs impact, thus presenting a risk factor for leg and back injuries. Next year we would like to buy 3 Moon mats (by far the most hard wearing foam on the market), one larger mat costing £180 and two smaller mats costing £130. We also require two more pairs of half ropes which cost £220 each and two single ropes costing £140 each. Hence we require a total of £180+2*£130+2*£220+2*£140=£1160 . Failure to replace this equipment will lead to reduced numbers of people being able to participate in core activities and reduced safety margins.</t>
  </si>
  <si>
    <t>Each weekend trip we typically camp at a campsite. This costs on average £55*12 trips=£660</t>
  </si>
  <si>
    <t>The main focus of the Mountaineering club is to go climbing in a number of outdoor locations. All the rock climbing venues where this is safe and possible are outside of London. Consequently we require subsidy for both minibus and fuel costs. We run 12 club trips per year, with minibus hire at £230. Based on previous years we can expect to average 680km of driving over the weekend (since we will be travelling to destinations such as Wales and the Peak District) the minibuses do about 9 km per litre and diesel prices are about £1.3 per litre. Hence 680/9*1.3 ~£100. Thus in total we require 12*(£100+£230)=£3960 for transport. This will benefit everyone in the Mountaineering club since all members are encouraged to come on the trips.</t>
  </si>
  <si>
    <t>RCC Outdoor Club</t>
  </si>
  <si>
    <t>Affiliation fee to the BMC for insurance purposes and hut use</t>
  </si>
  <si>
    <t>Some members every year enter adventure races representing the College and the Union - HMM 90GBP per team of 2, LAMM 80GBP per team, OMM 90GBP per team - 3 teams per event - 90*3+80*3+90*3=GBP780.   Moreover, this last year we absorbed the orienteering society and therefore we are now also entering orieentering competitions such as the London Night Hike at a cost of 160GBP per team of 6. We enter 1 team. We are also competing in the orienteering BUCS championship at GBP18 per team of 3. We compete with 3 teams therefore 3*18=54. Plus 2 individual entries on orienteering BUCS competition at GBP8.25 each. 160+18*3+8.25*2=230.5.  Therefore total= 780+230.5=1010.5</t>
  </si>
  <si>
    <t>20% competitions</t>
  </si>
  <si>
    <t>Every year electrical tape and other markers are required for the essential marking of PPE equipment. Also rope proofing/cleaning solutions, mantles for lamps and puncture repair kits for the rafts. We also require ice axe bolts and spare picks as well as batteries for lanterns, fuel for stoves and medical kit replacements.</t>
  </si>
  <si>
    <t>More detail with actual costs of individual items required</t>
  </si>
  <si>
    <t>We have a stock of ropes which require a rolling replacement every 3 years as advised by the BMC. This year two half ropes and a single will be going out of service  2 half ropes at GBP90 each. And one single rope at  GBP155.  Total: 90*2+155=335GBP.  We also have a stock of harnesses and climbing helmets which require a rolling replacement every 5 years as advised by the BMC.  This year we require the renewal of 2 helmets (50GBP each) and 2 harnesses (50GBP each). Thus, 50*2+50*2=200.  Therefore, 200+335=535.  Our winter climbing equipment also requires  yearly replacement due to use.  This year we need to replace of 2 sets of crampons at GBP108 each. Also, due to the increase in members and popularity of the winter activities we also need replacements for  2 ice screws at 35GBP each and one warthog ice screw at 20GBP each.  Finally, and most importantly, our winter equipment requires expansion due to the increase in female participation new, smaller sizes of crampons need to be acquired.   2 sets of small size crampons at GBP108 each.     108*4+35*2+20=522  Thus the total is of: 522+535=1057GBP</t>
  </si>
  <si>
    <t>We currently have 3 rafts but only enough equipment to use 2 of them. Rafting has proven very popular with club members but we've been limited in how many can take part by out-of date equipment and wrong sizing. Specially for women. Female members have increased dramatically during recent years. However our equipment cannot supply their sizes. We would require and update of 3 new safety jackets, 3 wet suits (including wet shoes of smaller sizes). wet suits approximately GBP60 each wet shoes cost about GBP25 and life jackets at GBP 35 each.   60*3+25*3+35*3=360</t>
  </si>
  <si>
    <t>Every year some of the rock climbing equipment we use for essential protection needs replaced due to use. This includes quickdraws  set of 10 for 120GBP, new set of nuts at 70GBP and also we need to update and expand the range of camming devices to reflect increased membership and increased interest in climbing 3 cams at 43.33GBP each. Therefore, 120+70+43.33*3=320GBP</t>
  </si>
  <si>
    <t>Offer our members cheap climbing session weekly at Ethos for the first 2 terms - 11 weeks per term, GBP60 per week - GBP1320.   It should be noted that due to the increase in the price by 10GBP a session compared to last year (2009-2010) making it 60GBP a session rather than 50GBP the subsidy is necessary in order to offer a cheaper, competitive, price than the normal ethos rate.  Members pay a contribution of 2GBP per session. A normal ethos rate is of 2.5GBP. In order to break even we would require 30 people to turn up and that is not possible due to the dimensions and capacity of the climbing wall.</t>
  </si>
  <si>
    <t>60% ground hire</t>
  </si>
  <si>
    <t>Hut fees for weekend trips, 13 trips, 2 at Mary's - no cost, average cost GBP110 times 11</t>
  </si>
  <si>
    <t>orienteering hut rental. 30GBP per person. 11 people 30*11=330</t>
  </si>
  <si>
    <t>Not funding personal accommodation</t>
  </si>
  <si>
    <t>Food required for trips, average 91 per minibus13x91 GBP1183. Members pay for it.</t>
  </si>
  <si>
    <t>BCU level 1. Canoeing qualification. We currently have 3 rafts. Rafting has proven very popular with club members. Required to train members in best.   3 members at GBP 55 each. 3*55=165</t>
  </si>
  <si>
    <t>Not sure what "best" is. More detail required to how this will benefit all outdoor club members</t>
  </si>
  <si>
    <t>3 Members SPA training, GBP115 per person, required to train members in best</t>
  </si>
  <si>
    <t>What is Single Pitch Award training. More detail required to how this will benefit all outdoor club members</t>
  </si>
  <si>
    <t>BMC student safety seminar - 2 members at GBP50 each - GBP100.  It is a very relevant seminar as it is aimed at university club officers. Teaching safety procedures and uneven level group management. And best practice for leading student clubs.</t>
  </si>
  <si>
    <t>Wrong category, should be in conferences</t>
  </si>
  <si>
    <t>Trip minibus cost- 13 trips of which: 12 trips 1 minibus only plus 1 trip 2 minibuses. Each minibus costs GBP 230. Therefore, 14x230= GBP3220.</t>
  </si>
  <si>
    <t>40% travel cost</t>
  </si>
  <si>
    <t>Fuel for minibuses on trips. Average last year was GBP130 --- 13 + 1 trips.   There has been a great increase compared to past budgets due to the dramatic increase in fuel price.</t>
  </si>
  <si>
    <t>orienteering travel costs. Travel to Scotland. London to Edinburgh by train (assuming use of young person's travel card) costs about 70GBP per person. 3 teams of 3 plus 2 individuals are 11 people. therefore, 11*70=770.</t>
  </si>
  <si>
    <t>RCC Parachute</t>
  </si>
  <si>
    <t>Next year we aim to take 1 wind tunnel trip in the 1st term and 2 trips in the second term and a final trip in the summer term. I was informed by the previous chair that our ground hire budget was not allowed for the hire of parachutes. I have expressed how i feel this is unfair in the club report. Please see. In short - they return us safely to the ground and we hire them from the ground. After a student has spent alot of their own money learning the sport, we feel it would be good of the club to help with the hire of kit. In many sports you have your own kit - unfortunately a new parachute full system costs over £4000! We have jumped with skydivers from Warwick and Kingston and their universities have noticed the """"sport"""" nature of skydiving and at the end of last year the union sign to recognise skydiving as a sport - we feel this should help with the recognition. An experienced jumper currently pays £35 a jump (£20 for the plane ride to altitude , £10 for hire of the parachute, £5 for the parachute to be packed by a professional after the jump to ensure safety). I realise that realistically we will not get a large sum of money from the union to buy club parachutes and therefore hope we can have some subsidy. Even just to cover the packing fee and say a pound or two towards the hire cost. I am very wary of this suddenly adding up and so again will try and make cuts for you! Some jumpers at other universities are doing many jump a year and make totals of 100''s between their club. Say if the union decided to fund 50 jumps over the year by £5 each - so just covering the packing of the parachute fee - this totals £250. As for the wind tunnel hire - Each trip we aim to take 10 people. The tunnel costs £8 a minute abd we aim to subsidise by £2 a minute. Typically one has 5 minutes in the tunnel. For 4 trips with 10 people for 7 minutes each at a subsidy of £2/min the total subsidy request is £840</t>
  </si>
  <si>
    <t>Ideally we would help to reduce the cost of the intital learning for students as the first course is expensive due to a day of intensive ground training to learn the safety requred. It has however been impractical to find a means to reduce the cost because we deal directly with the drop zone. Instead we aim to subsidise the cost of progressing in the sport when tuition is needed. For example in the teaching of a team or coaching to become qualified as a formation skydivier. The jump tickets cost £35 but tutored jumps costs £55. We aim to subsidise this by £10. The money is required to teach memebers to jump with others - to make a team and compete in competitions. We can then use our BUCS appreciation and start to compete against toehr universities and enter competitions. To gain the formation license 8 jumps are required . We aim to get 5 students to this level. So a £10 subsidy for 5 students = £400. We also hope to be able to pay the slot of a cameraman (£20) to film the team and then coach how to improve. If we were to do this for 10 jumps then we can work and improve as a team over the course of the year and the yearly trip. So total of £200+£400 = £600</t>
  </si>
  <si>
    <t>Not safety reason, could obtain sponsorship funding or apply to IC trust. 30% for instructors</t>
  </si>
  <si>
    <t>During the year we aim to take a trip to the dropzone every 2-3 weeks. The dropzone is in Oxfordshire. We could take mini busses but this is too expensive seeing as the minibus just then sits on tarmac for the weekend. This year so far we have only taken 1 trip. This is because the weather was poor in the first term and then the drop-zone closes over the winter months. It re-opens shortly. As the minibusses are too expensive we currently take the train. This year so far members have paid their train fare in full. The club then pays for the taxis to the drop-zone. We think this is the least we should do! We are however very pressured for money. To transport the 17 people on each trip to the drop-zone and back costs £90. So our current budget only allows 4 trips! I feel, especially seeing other comparable club finances, that we are greatly under subsidised in the transport. Please see my club report for more information. For this reason I will ask for more this year. I estimate that we will take 2 trips next year in the first term, 4 trips in the second term, and 3 trips in the 3rd term. That is 9 in total. If we were to pay the taxi fares only that is 9*90 = £810. I feel though that we should do two of those trips at least by the minibus and in addition to the above we hope to take wind tunnel trips and subsidise travel here a little too. I realise the financial constraint on the union right now and therefore if I was to write in the following box the total cost it would be 17 people on 9 trips costing about £20 return to london and then costs for windtunnel trips - the total would be in the 1000''s - so instead i hope the union accepts that I am not asking for this - instead what i feel is the minimum - £810 for taxis to and from the dropzone and then £190 for travel subsidy to the wind tunnel / subsidising a minibus trip. So total we would really appreciate is £810+190 = £1000</t>
  </si>
  <si>
    <t>RCC Parkour, Free Running &amp; Gymnastics</t>
  </si>
  <si>
    <t>Customized Club T-Shirts at £15 per shirt</t>
  </si>
  <si>
    <t>Not essential for club activities</t>
  </si>
  <si>
    <t>We would like to purchase a spring board from Gymnova, a highly reputed gymnastics equipment supplier.  A spring board will allow people trying to learn new flips more time in the air for honing their techniques (before falling onto one of our crash mats of course).  Right now people who have yet to gain sufficient power in their legs lack the ability to work on the fundamentals of flips.  A quality spring board will allow our members to grasp new skills quicker without having to wait for organized trips to an equipped gymnastics centre.  In request for subsidy we are taking the ""roll over"" into account.</t>
  </si>
  <si>
    <t>We would like to build two vaulting boxes of adjustable height using plywood and planks purchased from Jewson according to regulations followed by Gymnova.  The money required is for purchasing wood and screws and padding which will be placed on top of it.  The construction of these will replace the use of the heavy flats mats which take up too much space in the storage room and are currently inefficiently stacked for vaulting.  We would like to then cut the majority of these mats into sections of padding which will cover our equipment for safety while reducing congestion in the Union Gym storage area.</t>
  </si>
  <si>
    <t>We take our members to weekly sessions at the East London Gymnastics Centre because it is a safe and professional environment to practice our skills in .  As a teaser, we would like to offer to pay for each member''s first session there which costs £5 plus £2 gym membership fee.  So £7 per member for 35 estimated members.</t>
  </si>
  <si>
    <t>We would in addition like to pay for all the gym trips for members or at least reduce the cost of attending because it is a very valuable experience we would like all members to participate in more regularly.  Members attending also have to pay £5 for the tube fare which totals to £10 per sessions which can be discouraging.  So we're looking for up to £5 per member per trip.  We estimate each member will attend an average of 10 sessions throughout the academic year.</t>
  </si>
  <si>
    <t>Bad description. How many member's roughly? £1000 is not 50% of £1750. Member's pay more. Travel within London is not subsidised so is irrelevant. Covering near to 60% of ground hire cost.</t>
  </si>
  <si>
    <t>RCC Poker</t>
  </si>
  <si>
    <t>table felts</t>
  </si>
  <si>
    <t>Members can pay more</t>
  </si>
  <si>
    <t>UKSPC expenses</t>
  </si>
  <si>
    <t>No breakdown on costs, no information, no money given.</t>
  </si>
  <si>
    <t>RCC Radio-Controlled Model</t>
  </si>
  <si>
    <t>Essential for club running. Includes: batteries (for vehicles and transmitters), race track markers, oils, lubricants, tyre fixer fluid etc.. Specialist tools (e.g. balancing weights, cables, power supplies).</t>
  </si>
  <si>
    <t>Repairs are essential to keep the club running, as most members do not own their own vehicles, so use the club''s. Equipment: 2 new aerial vehicles (either helicopters or planes) at £200/item (incl. transmitter etc., this is the price of a standard entry level vehicle). This £400 will come from Harlington Trust. Repairs: on two current club cars at £40/car (e.g. motors easily burn out annually and cost £15 for basic entry level, and £25 on ''other'' including tyres, suspension, steering system etc.). Repairs on the two new aero vehicles expected at £60 each. Less than the car as they''re new, though maintenance and standard repairs are inevitably always necessary.</t>
  </si>
  <si>
    <t>£50 to use external ground for car race days, primarily our bi-annual trip to an external RC race track. £50 for renting of a large outdoor flying area. Paid by members on top of membership.</t>
  </si>
  <si>
    <t>To allow us to subsidise (a small amount) of member''s travel to external events. Paid by members on top of membership.</t>
  </si>
  <si>
    <t>RCC Skate</t>
  </si>
  <si>
    <t>To maintain the current skates we clean the bearings and we need to lube 'em up but don''t have any that''s not personally owned by anyone.  Speed lube at £6 per bottle. x2</t>
  </si>
  <si>
    <t>Strange description! Members can pay.</t>
  </si>
  <si>
    <t>We have had increased attendance at weekly sessions therefore need more safety equipment to keep the sport safe for beginners. These are the majority of people in our club. We have more people turning up than we have protection. 4 sets of shin guards at £35 and 4 pairs of gloves £40 and 4 pairs of elbow pads at £25 each.</t>
  </si>
  <si>
    <t>40% for equipment</t>
  </si>
  <si>
    <t>We would like to purchase a set of maintenance tools to keep our current stock of skates in a safe and usable condition. We have a full set of wheels to replace the current ones but with only the committee's personal tools to use to replace them. Ultrasonic bearing cleaner £45 x 1 and 4mm allen key at £5 x 4.</t>
  </si>
  <si>
    <t>Same again</t>
  </si>
  <si>
    <t>20 Indoor sessions at Wilson House Sports Hall. These are the sessions that make our club run smoothly because it's a smooth surface easy for beginners and allows everyone to skate when it's too wet and dangerous outside.</t>
  </si>
  <si>
    <t>RCC St John LINKS</t>
  </si>
  <si>
    <t>Training Courses - to encourage our members to further their skills and ability to handle different situations, we would like to give them the opportunity to attend private courses run by a group of paramedics (non-profitable and DOES NOT BELONG TO ST. JOHN AMBULANCE). This is a very rewarding and fulfilling experience for our members and will no doubt benefit the general public when knowledge gained from this course is used during duties. Cost of conference = Â£50pp. This year, more than 10 members participated in this course and we expect numbers to be similar for the forthcoming years. Â£50 *10 = Â£500. We do not expect for the total fee to be subsidised but would like to subsidise a fraction of the cost for each member ~Â£20</t>
  </si>
  <si>
    <t>30% for training</t>
  </si>
  <si>
    <t>Social Events - Each term, we run at least one big social event. This can be dinner at a restaurant, bowling, going to the fireworks together... The aim of social events is to give both general members and committee members the chance to get to know each other better, helping them feel closer to the society to encourage them to further commit within the society. It is also a way of saying thank you to the members for the time and effort they put in towards doing charity events. Due to the large number of members participating in each social, the cost can be ~£500 or more, and we only subsidise a fraction of the cost each time (~£200)</t>
  </si>
  <si>
    <t>Food (and prizes) for Weekly meetings - We have spent £300 in the last year for consumables during our meetings. This has helped to accommodate our members especially during the introductory sessions at the start of the year, as well as during the annual revalidation of all our old members to make sure their training skills are up to date with up-to-date emergency first aid guidelines. Additionally, quizzes at the end of the term are a great way to keep up the retention of enthusiastic members where prizes are awarded.</t>
  </si>
  <si>
    <t>Equipments &amp; Repair - Pack of 4 Annies (resuscitation equipment) = Â£ 500, we would like to buy 8 Annies in total ( = 2 x Â£500 = Â£1000) because with the increasing number of members as well as participating in additional charity events such as the ICSM Vision conference, our current number of Annies is not sufficient to meet the demand. Similarly we would like to increase our stock of an additional 5 first aid kits. 1 First Aid kit = Â£50 * 5 = Â£250. First aid kits must be fully stocked and in date, and are essential in order for our members to provide first aid effectively. Our club's aim is to provide adequate equipment and uniform for our members so that as many of them can go out on duties as possible. This means that we must have enough first aid kits for our club to function. For big first aid events such as the London Marathon or the Notting Hill Carnival, we have a big number of members participating at the same time and our current stock of first aid kit is impossible to meet the demand. Please note that we are currently waiting for the equipment company to give us a quote on some items that we would like to order, explaining as to why we have not used up our grant for equipment this year.</t>
  </si>
  <si>
    <t>Apply to Harlington for Annies. Grant for First Aid equipment</t>
  </si>
  <si>
    <t>Travel Reimbursements - This is essential to help and encourage more members to attend duties as volunteers, especially as travel costs in London have again increased. Every year, approximately 450 duties in total in the community are provided by our members. If each day of travel is averaged to be subsidised at Â£3, we expect to be catering for 450 * Â£3= Â£1350. Most of our duties are undertaken during the summer, and we also partially reimburse those members who go to the LINKS Conference.</t>
  </si>
  <si>
    <t>Travel assuming £50 train fare return for 10 people at 40%</t>
  </si>
  <si>
    <t>RCC Surfing</t>
  </si>
  <si>
    <t>Affiliation fees for joining British Surfing Association (BSA) for one academic year, to allow us to compete in the BUCS national competition.</t>
  </si>
  <si>
    <t>Entry costs for BUCS surfing event in October 2011. Cost last year was £150 to enter 4 surfers. This year we are aiming to enter a minimum of 8.</t>
  </si>
  <si>
    <t>Surfing Hire (Boards and suits).Total of 6 trips with 135 people. In total 91 people will hire at a total cost of £30-40pppweekend = £2880. 40% subsidy of this =£1152.</t>
  </si>
  <si>
    <t>Surfing Tuition. Total of 6 trips with 135 people. 55 people will require tuition. We rely on tuition to recruit new members. Typical costs are £20ppp weekend. =&gt; 55 x £20= £1100. 40% of this = £440</t>
  </si>
  <si>
    <t>30% for instructors</t>
  </si>
  <si>
    <t>Minibus Hire for 6 weekend trips ( 3x 2 minibuses, 3x 1 minibus). 3x 2 x £230 + 3x 1 x £230 = £2070</t>
  </si>
  <si>
    <t>Fuelling the Minibuses: Fuel for 9 minibuses over 6 trips to travel to and from surfing destinations ~ 600miles per trip. From this year fuel costs ~£120 per minibus per trip. =&gt; 9x £120 = £1080</t>
  </si>
  <si>
    <t>RCC Synchronized Swimming</t>
  </si>
  <si>
    <t>Affiliation to what, is this line a mistake?</t>
  </si>
  <si>
    <t>Costumes for shows £35x20 = £700</t>
  </si>
  <si>
    <t>Weights and resistance bands for physical training £10x10 + £10x3 = £130</t>
  </si>
  <si>
    <t>Does Ethos have suitable equipment in the gym? If not, apply to Harlington</t>
  </si>
  <si>
    <t>Pool rental for 3 terms (31 sessions, 1.5h per session, £26/hour). Total 31x1.5x26 = £1209</t>
  </si>
  <si>
    <t>60% pool costs</t>
  </si>
  <si>
    <t>RCC Table Football</t>
  </si>
  <si>
    <t>Maintenance material</t>
  </si>
  <si>
    <t>What is the 20 for. No information, no money!</t>
  </si>
  <si>
    <t>RCC Underwater</t>
  </si>
  <si>
    <t>Every year a Diving officers conference is held and it is where the national diving committee NDC report to all clubs about the activities of the year, they announce new aspects of diver training, talk about ongoing projects, analyse incidents of the year and give information on how to improve safety to avoid them happening again</t>
  </si>
  <si>
    <t>30% Conferences</t>
  </si>
  <si>
    <t>Medical oxygen. As first aid against decompression sickness (''the bends''), the club carries at least one (and often 2) cylinder(s) of oxygen on each dive trip. This is essential equipment on all our dive trips and it is an international safety requirement for all diving that we have this. This year we rented medical grade oxygen cylinders from BOC allowing us to get them refilled and serviced easily. We have 4 cylinders of oxygen and we are charged £35 per cylinder each year: 35*4= £140. The reason for 4 cylinders is that on some weekends we have two dive trips happening, by having 4 club cylinders each trip can take the recommended 2 cylinders of oxygen with them. Each of our cylinders is also stored in a different style emergency box. This allows our members to train to become familiar with a wide range of oxygen emergency sets and so enable them; wherever they are in the world and with whatever organisation they are diving, if a diving emergency happens they will be better prepared to assemble the emergency oxygen.</t>
  </si>
  <si>
    <t>Nitrox (EANx) fills. Nitrox EANx is a breathing gas mix that allows longer bottom times and significantly increased levels of safety compared with breathing compressed air. Nitrox causes less harm to the body due to reduced nitrogen absorption and so reduced the risk of suffering from decompression illness (''the bends''). This is particularly important for our dive instructors who have to spend large amounts of time underwater teaching students. However a Nitrox fill costs approx £7 compared to the £4 for an air fill. To encourage our members to use EANx we subsidise it to make it the same price as an air fill, ie we subsidise £3 per fill. So on the basis of 13 divers on a weekend trip and the normal 6 dives each diver does on a weekend trip: 13*6=78 dives in a weekend. If each of those dives is subsidised at £3: 78*3=234. We expect as we have done for the past few years to run 22 weekend trips next year: 156*22=£5,148. The majority of the money used for this subsidy comes from membership fees and our SGI, however as in previous years we request some subsidy to enable us to continue encouraging this internationally recommended method of increasing dive safety in the club.</t>
  </si>
  <si>
    <t>Boat fuel. The club owns 3 boats. One of them is a large RIB and the other two boats are portable smaller inflatables. The boats are used to reach offshore dive sites and most club trips involve boats. We estimate running 22 trips next year where a boat would be needed. On a typical weekend diving trip depending on distance to offshore sites and sea conditions we use on average around £60-£70 worth of boat fuel. For calculating this subsidy request I have assumed £65 per trip; 65*22=1430.</t>
  </si>
  <si>
    <t>Spare components.  This represents the small parts needed to conduct essential low level maintenance of our equipment during the period between each full service. The club owns 42 cylinders, each cylinder requires an insert and 2 o-rings. In the normally use of cylinders o-rings very easily get damaged or fall out and so must be replaced or the cylinder is not usable. We estimate requiring 50 cylinder o rings priced at 2 for £10: (50/2)*10=£250. Cylinders also need inserts which hold the o-rings, these also become damaged due to general use and so must be replaced before the cylinder can be used. We expect to need 10 cylinder inserts each costing £5; 10*5=£50. Therefore in total for spare components we require: £250+£50=£300 worth of consumables.</t>
  </si>
  <si>
    <t>Use SGI</t>
  </si>
  <si>
    <t>Marine information: Marine Almanac - published yearly, essential to all sea going craft as it gives tidal and port data around the UK. It is also required by BSAC for dive training. It costs £35. Marine charts - it is essential to keep the clubs portfolio up-to-date, in busy shipping areas navigational marks can often change every couple of years. This means it is essential that we have the most up-to-date information so we know where is safe to put divers in the water and avoid any risk of divers drifing into dangerous areas eg shipping lanes. The south of England has some of the busiest shipping lanes in the world, due to the distance to travel from London, we often end up diving in areas bordering these shipping lanes. Charts cost a range of prices depending on the type of chart and the size. Prices range from £10-£30 for the types of chart we use normally for boat navigation in the club. (For budgeting we have assumed 1 chart at £20). Total for Marine Information: £35+£20=£55</t>
  </si>
  <si>
    <t>50% Copyright</t>
  </si>
  <si>
    <t>Equipment servicing. Diving has essential safety considerations and guidelines. All regulators and breathing apparatus must be serviced annually, air cylinders must by law be serviced at least every 30 months and Nitrox EANx cylinders must be serviced every 18 months.</t>
  </si>
  <si>
    <t>Compressor service. The clubs air compressor must be inspected and serviced annually to comply with legislation. The service includes full pressure tests of the filter jackets. For the last two years it was serviced by Gardner Denver Ltd, last year it cost 1020.46GBP. So we have allowed for a small increase.</t>
  </si>
  <si>
    <t>SGI will cover any small increase</t>
  </si>
  <si>
    <t>Boat servicing. To ensure that the club RIB is seaworthy the hull tubes and engines are professionally inspected and serviced every year in line with safe diving practice. The 2 inflatable boats also require regular checks and work doing to maintain them.</t>
  </si>
  <si>
    <t>Equipment rolling replacement. The club equipment is used very regularly, more than once a week for the entire year. It is subject to various conditions, salt water in the sea, chlorine in the pool water and other fresh water localities such as dense silt in some of the UK training lakes, these harsh conditions lead to the gradual deterioration of regulators, buoyancy control devices, weights, weight belts, masks, snorkels, cylinders and fins. It is essential that each year we replace several of our regulators and buoyancy control devices so that as kit breaks throughout the year we have enough kit to continue diving.</t>
  </si>
  <si>
    <t>SGI should cover, contingency for breakages and Harlington for new equipment</t>
  </si>
  <si>
    <t>Pool hire - Ethos swimming pool -  required for running BSAC Ocean Diver and BSAC Sports Diver courses in autumn and spring terms. Each year we train 30 students who have never dived before in the BSAC Ocean and Sports Diver courses. We also train 15 students who have an entry level dive qualification the BSAC Sports Diver course to further their training and teach them addition diving safety and rescue techniques that are not covered in entry level dive courses. The pool is needed for 40 hours (2 hours a week). We are unsure of the prices for next year, therefore we have budgeted slightly more than last year. Assuming £34 per hour; 34*40=£1360</t>
  </si>
  <si>
    <t>60% for core activity ground hire</t>
  </si>
  <si>
    <t>Boat mooring. Our 6.6m RIB (Rigid hulled Inflatable Boat) is usually stored in Portland harbour during the summer months (1st April - 31st October). This is because we are not able to tow it, due to the license restrictions on towing changing for people who passed their driving test after 1997. During the winter months the RIB is kept in our boat shed at Harlington. Our two smaller boats which we can tow are kept in the boat shed at Harlington and so require no storage subsidy. The storage prices for 2011 in Portland are; £177.20 per metre (length of the boat) for 6 months excluding VAT. Including VAT, it will cost £213 per metre. Icy Diver our RIB is 6.6m long, therefore storage costs 213*7= £1,491. Due to the Olympics taking place in Portland we are likely to be moving our RIB to another south coast location for both 2011 and 2012, however we expect the prices to be similar.</t>
  </si>
  <si>
    <t>Pool hire - St Mary''s Pool - required for our weekly Octopush (Underwater Hockey) session. This improves our club members water and snorkeling skills. It is one of our main club activites during the winter months when due to temperature and the cost of dry suits some student members are unable to dive. Currently we are funding this out of our club membership fees and SGI. Allowing for a slight increase in pool hire price we have based the cost on it costing £30 per hour. The session is a one hour session every week during term time (30 weeks); 30*30=£900</t>
  </si>
  <si>
    <t>Instructor training. In order for the club to meet its primary objective, training new divers, we require a constant flow of new members qualifying as BSAC instructors. Each year we train 30 new people who have never dived before and we further train 15 people who already have some limited dive training. All of our BSAC instructors do not receive any payment for any of the teaching they do - they are all volunteers. As the instructor courses cost money to do we subsidise them at 50% to encourage members to do them, ensuring that we have enough instructors in the club for future years. In order to become a BSAC instructor there are four progressive courses/exams that must be completed; Instructor Foundation Course (£130), Theory Instructor Exam (£35), Open Water Instructor Course (£60) and the Practical Instructor Exam (£55). We are working on the basis of 10 IFC''s, 3 TIE''s, 3 OWIC''s, 3 PIE''s which is slightly less than we had this year. 10*130+3*35+3*60+3*55=£1750</t>
  </si>
  <si>
    <t>Boat Handling and VHF radio training. The club has 3 boats, each time any of them are operated for diving 2 qualified boat handlers and 2 qualified VHF radio operators are required (often one person is qualified at both). It is a legal requirement that radio operators on boats have had formal training on the RYA VHF Radio Course, it is a requirement of our insurance that our boat handlers have had formal boat handling training/assessment. We have a special deal with Docklands Scout Project and they will run a boat handler course for us next year for £100 per person (a massive saving on the normal £250-400 quoted for this course). The VHF course with a predicted slight price increase costs £100 per person. We have worked on the basis of 6 boat handlers and 6 VHF courses, which is slightly less than we''ve had this year (there is another boat course already scheduled for April 2010 and a radio course will be held during the summer term). Cost: 6*100+6*100=£1,200</t>
  </si>
  <si>
    <t>Boat insurance. The club has 3 boats, one RIB (Rigid Hull Inflatable Boat) and two inflatables. Our boats are used on the majority of our diving trips to take divers offshore. We need insurance to cover out boats, both for when in use on the sea and for when in storage. One of our inflatable boats was new in 2009, Phil Power in the Union checked insurance costs for us when we got it and it has cost an additional £245 on top of the normal insurance. Icy Diver (RIB) - approx £400, Icicle (inflatable) - approx £320, Ice Cube (inflatable) - approx £255. Total: 400+320+255=£975</t>
  </si>
  <si>
    <t>Travel - With three boats, one of which is based on the south coast, we anticipate another very active year of diving. We estimate running 12 weekend trips for training for members unable to attend the Easter Trip. We will also run 12 fun weekend trips to various sites round the UK. Each of the 24 trips will require a minibus. The union currently charges £230 to hire a minibus for a weekend. We also require UZX as an addition vehicle for several trips to tow inflatable boats (assuming 6 trips require an addition towing vehicle): 6*200=£1,200. In the course of the year we require a lot of equipment servicing for which we use minibuses, there are normally 5 journeys a year to take equipment in for servicing and it normally falls into the 4-6hour rental category from the union: 5*64=£320. We also have to pay fuel and other costs incurred for Icy our RIB to be towed from London to Portland twice each year and to and from servicing using UZX. This requires UZX for a further 4 weekends; 4*200=£800 and fuel to tow a large boat from London to Portland and to servicing in Plymouth is approx £400. Total: £5,520 + £1,200 + £320 + £800 + £400 = £8,240</t>
  </si>
  <si>
    <t>Easter training trip travel  Every year the club runs a training trip to the Lizard in Cornwall where the intake of new divers complete their open water training. Training new divers from scratch is the primary way in which the club gets qualified divers</t>
  </si>
  <si>
    <t>RCC VegSoc</t>
  </si>
  <si>
    <t>Membership to the Vegan society to allow members access to discounts</t>
  </si>
  <si>
    <t>Cooking books, vegetarian and otherwise for new ideas of recipes to try and techniques. Suggest the following books: Jamie's ministry of food (£13), Vegan Cupcakes take over the world (£7), and Veganonmicon (£12)</t>
  </si>
  <si>
    <t>Cooking Equipment. equipment. 2 x spring form round tins for cakes (£8 each) , 2 cupcake trays (£6 each) , 2x baking dishes ( £10 each) , weighing scales, (£7), sharpener for knives (£5) (for safety)</t>
  </si>
  <si>
    <t>For sharpener, rest should come out of SGI or Harlington</t>
  </si>
  <si>
    <t>Food Safety Training for Principle officers. Allows us to cook using the kitchen with one member who has safety training at all times. WIll get through foodcycle (£10 each for 3 people)</t>
  </si>
  <si>
    <t>Safety issue 100%.</t>
  </si>
  <si>
    <t>RCC Wakeboarding</t>
  </si>
  <si>
    <t>We pay an affilitaion fee of £587.50 to Liquid Lesiure Ltd. plus £25 for each member on top of that and we expect 21 members. The affilitaion fee means that the weekly riding cost only £7 instead of £22 so this is essential to running the club.</t>
  </si>
  <si>
    <t>Members pay their own affiliation</t>
  </si>
  <si>
    <t>The club is getting more advanced riders who will be continuing into next year and so we will be sending a team to the BUCS wakebaording nationals. The entry fee is £100 per person and we hope to take a group of 10 people.</t>
  </si>
  <si>
    <t>20% Competition, consider Sport Imperial for funding</t>
  </si>
  <si>
    <t>Our club equipment is starting to get very old so we need money to repair old equipment and to buy new equipment</t>
  </si>
  <si>
    <t>40% Equipment</t>
  </si>
  <si>
    <t>Based on previous years we hire out 22 minibuses over the year at £82 each plus petrol. We need to take minibuses because of all the equipment we bring with us.</t>
  </si>
  <si>
    <t>RCC War Games</t>
  </si>
  <si>
    <t>Dragonmeet convention attendance, 10-20 members going at Â£5 each, members pay for themselves</t>
  </si>
  <si>
    <t>Magic the Gathering cards for drafts at Â£5 per person per week, 8 members per session.</t>
  </si>
  <si>
    <t>Boardgames ~2 @ Â£50 ea</t>
  </si>
  <si>
    <t>RPG books ~2 @ Â£30 ea</t>
  </si>
  <si>
    <t>Posters and printing</t>
  </si>
  <si>
    <t>Live Action Role Play travel paid for by individualsexpenses</t>
  </si>
  <si>
    <t>RCC Yoga</t>
  </si>
  <si>
    <t>Although many students are interested in attending yoga classes, few people know that ICYC exists. There is therefore a great potential in increasing the number of members through advertising and publicity. Currently our main advertising events are freshers fair and wellbeing week, but we want to spend some money on posters throughout the terms as well. Printing costs are estimated to £20</t>
  </si>
  <si>
    <t>The AGM is a tradition and the only official event we have to gather our members. The club wishes to subsidise this event to encourage members to come. The elections are also held in the AGM and a good turnup is therefore essential. In addition we arrange some smaller inofficial gatherings but these are not subsidised.</t>
  </si>
  <si>
    <t>The core and only activity of the yoga club is arranging classes, which require professional instructors. Many of the yoga exercises can be physically demanding and it is important that the teachers we hire are qualified, as the instruction must not endanger people''s health, safety and well being. Instructors charge £50 per lesson, 2 lessons per week, 2 terms, 9 weeks per term: £50*2*2*9 =£1800. Summer term: 2 lessons per week, 4 week.  Yoga can be very beneficial to relieve exam stress. £50*2*4=£400. Total cost of classes=£2200 Due to increased competition from Ethos we need to make sure that the classes are affordable. Fees are currently £2 for members and £3 for non-members. For the first class everyone pays £1 only. Members are not willing to pay more and we can not change this as ethos only charges £2.50/£3 per class, with no membership cost. Committee members are not charged for classes as they carry mats and prepare the rooms. Aim is 50 members, £5*50=£250 incl VAT, £206.25 with VAT deducted.  Few members come to every class. Estimated 8 members per class (this is a high estimate and excl. committee members) £2*8*2*(18+4) = £704 Grant requested = 2200 - (206.25+704) = £ 1119.75</t>
  </si>
  <si>
    <t>45% instruction</t>
  </si>
  <si>
    <t>RCSU Motor</t>
  </si>
  <si>
    <t>Fire Service Preservation Group. Subscription benefits are a monthly magazine with adverts for fire engine parts, public liability insurance, training in fire fighting equipment and access to 10 rallies free of charge.</t>
  </si>
  <si>
    <t>Historic Commercial Vehicle Society. Joined as a life member at the formation in 1962. Provides a monthly magazine and organises events.</t>
  </si>
  <si>
    <t>HCVS Brighton run entry fee. May Brighton is our biggest event of the year and turn out can be several times the capacity of Jezebel. She was entered on the first run 1962 and only mechanical problems have stopped her entering every single run since.</t>
  </si>
  <si>
    <t>Jezebel requires a number of specialist oils and greases for her maintenance. Due to her old fashioned bearings lubrication systems the various grades of oil in her engine, gearboxes, axle, transfer box and pump must be changed and topped up frequently to prevent damage. All other oiling and greasing points operate on a total loss system and therefore lubricant consumption is quite high. Also, we use a number of general purpose oils on some parts of Jezebel whilst working on her, as well as for the maintenance of equipment in the garage.Gas penetrating oil £6.19 (Cromwell tools), 5l Bottle WD40 £24.99 (Screw fix), Tub Steering Box Grease £8, 2x 25l Barrels Engine Oil  £51.26ea, 2x 25l Gear Oil £54.56ea, 2x 25l Steam Oil  £67.76ea (Morris Lubricants), Delivery £20 Jezebel requires a number of specialist oils and greases for her maintenance. Due to her old fashioned bearings lubrication systems the various grades of oil in her engine, gearboxes, axle, transfer box and pump must be changed and topped up frequently to prevent damage. All other oiling and greasing points operate on a total loss system and therefore lubricant consumption is quite high. Also, we use a number of general purpose oils on some parts of Jezebel whilst working on her, as well as for the maintenance of equipment in the garage.Gas penetrating oil £6.19 (Cromwell tools), 5l Bottle WD40 £24.99 (Screw fix), Tub Steering Box Grease £8, 2x 25l Barrels Engine Oil  £51.26ea, 2x 25l Gear Oil £54.56ea, 2x 25l Steam Oil  £67.76ea (Morris Lubricants), Delivery £20 Jezebel requires a number of specialist oils and greases for her maintenance. Due to her old fashioned bearings lubrication systems the various grades of oil in her engine, gearboxes, axle, transfer box and pump must be changed and topped up frequently to prevent damage. All other oiling and greasing points operate on a total loss system and therefore lubricant consumption is quite high. Also, we use a number of general purpose oils on some parts of Jezebel whilst working on her, as well as for the maintenance of equipment in the garage.Gas penetrating oil £6.19 (Cromwell tools), 5l Bottle WD40 £24.99 (Screw fix), Tub Steering Box Grease £8, 2x 25l Barrels Engine Oil  £51.26ea, 2x 25l Gear Oil £54.56ea, 2x 25l Steam Oil  £67.76ea (Morris Lubricants), Delivery £20</t>
  </si>
  <si>
    <t>60% Equipment</t>
  </si>
  <si>
    <t>Strong cleaners are required as Oil and Grease can get on members from time to time and must be removed immediately to avoid a health risk. We also use a general garage degreaser Jizer to clean everthing from parts during repairs to the garage floor. 2x 25l Jizer 57.7ea (tools247.co.uk), 2x 2l Tub Swarfega Hand Cleaner 13.59ea (screwfix), delivery £15</t>
  </si>
  <si>
    <t>Granted on grounds of safety</t>
  </si>
  <si>
    <t>As Jezebel is a working vehicle, she will inevitably get dirty. We therefore have to clean her at certain important Club, Union, and College occasions. This inevitably requires some special cleaners such as Brasso, but we also use some general cleaners like car shampoo. 20x Tins Brasso £1.97ea (Sainsburys),  Box Workhorse X70 Lint Free Polishing Cloths £42.06 (Cromwell tools), 2 x large Sponges  £1.99ea (Halfords), 2 x Chamois cloth £1.99ea (Halfords), Delivery £10</t>
  </si>
  <si>
    <t>Oil must be appropriately disposed of. College have previously removed waste oil for free, however are now charging. Costs vary, but we have been quoted 12 per 25 l barrel of used oil. 3 x 25l barrels  12ea.</t>
  </si>
  <si>
    <t>Historical records, manuals and technical drawings are used to trace the history of Jezebel, as well as for mechanical references during maintenance. Books, and DVD are purchased relating to the history of fire engines and Dennis NTypes and frequently feature Jezebel herself.</t>
  </si>
  <si>
    <t>Jezebel is seen by many people, however almost all have no idea who we are or our aims and objectives. The name of Imperial is very important and our greatest ability to get is out there is by handing out our Business Cards to anyone who shows interest. 250 Business Cards,£8.99 (Vistaprint)</t>
  </si>
  <si>
    <t>Priority repairs. This year we are going to have to recast a part of the suspension which has cracked in is currently being held up by a piece of welded steel. We have been quoted £800 for the cost having a pattern made and £335 to have it cast. This needs to be done in order to run Jez over the summer.</t>
  </si>
  <si>
    <t>We require a rolling replacement of the tools in the garage due to tolls getting warn through use. A new set of metric drills £28.35 A new set of Metric Taps and Dies £104.99 Sanding discs £25 Grinding Wheel for bench grinder £11.99 Pack of Wet and Dry paper £19.95</t>
  </si>
  <si>
    <t>2L Bottle White Spirit £3.99, 500ml Bottle of Methylated Spirits £2.29 , 2x rolls Gaffer Tape £2.14ea 5x rolls Electrical Tape £0.50ea, 4x thick and 4x thin dry wipe markers £7, 2x rolls masking tape £1.83ea</t>
  </si>
  <si>
    <t>Required for legal use on the road. The premium last year was £500 (Footman James). We have allowed for a for administration fees for adding new drivers Typically £20.</t>
  </si>
  <si>
    <t>Line Rental. College have decided we must have a fixed line telephone in our garage for health and safety reasons. We don''t want this and are happy to use mobiles but they insist we have the phone there for emergency calls.</t>
  </si>
  <si>
    <t>Calls. Personal and club calls made throughout the year.</t>
  </si>
  <si>
    <t>Annual Petrol Expenditure Jezebel is, to all extents, a working vehicle. We therefore drive her as much as we can. This generally amounts to a minimum of 2 trips out a week, with one on a Wednesday and generally another one at the Weekend, however we do tend to do a lot more driving than this.Also, during the Summer holiday, we go on a large number of rallies, each of which puts about 150 miles on the clock. Jezebel is still fitted with her original 9.12 litre White  Poppe Engine and weighs over 4 tons unladen. The petrol consumption is therefore rather high and varies from 4mpg round town to 8mpg on the open road. This leads to an average cost of 1 per mile.</t>
  </si>
  <si>
    <t>Transport to crew change checkpoints. For the two Brighton runs VCC in November and HCVS in May we hire a Union minibus since more members attend than can fit on the vehicles. NB. This is not club activity. 2x 15 Seater Minibuses 115ea, 2x Brighton Trips Fuel 40ea</t>
  </si>
  <si>
    <t>Support Vehicle. Whenever Jezebel travels a long distance we take a support vehicle. It is very important that a vehicle can go for extra parts and consumables in the event of a mechanical failure. We also use it to carry all of our camping kit. There is no hire charge as we use a members vehicle. Fuel to the Isle of Wight £50.</t>
  </si>
  <si>
    <t>RSM Football</t>
  </si>
  <si>
    <t>Amateur Football Alliance affiliation. Required for all amateur football clubs.</t>
  </si>
  <si>
    <t>Amount required to enter the ULU Football leagues. Usually paid in June/July each year. Of core importance.</t>
  </si>
  <si>
    <t>New equipment will be needed. 3 new training balls, @10 each, and 2 new match balls @20 each</t>
  </si>
  <si>
    <t>Referees are allocated to each club approximately 4 times a year, at a cost of £25 per game.</t>
  </si>
  <si>
    <t>Excessive travel expenses for long trips to away games (approx 10 per season). Minibuses would be the preferred method of transport, at £64 (6 hours) plus about £20 fuel, so £84 per game, 10 times a season. Would expect members who play in these games to front about 3-4 pounds, to cover approx half the cost.</t>
  </si>
  <si>
    <t>RSM Geophys Soc</t>
  </si>
  <si>
    <t>Expenses incurred from receptions after special lectures or events (ie, reception after Distinguished Lecture Series Talk; we would hold at least one talk per term, ie, 3 per year), paying for refreshments and/or room hire ~£50 per talk.</t>
  </si>
  <si>
    <t>Expenses incurred from advertising events. Printing large posters (eg A2 printing = £15)</t>
  </si>
  <si>
    <t>Expenses incurred by travelling guest speakers taking part in society events, we intend to hold 3 lecture events per year, each with the cost for one lecturer's travel either local travel within London (~£10 for day tube ticket or 2x local taxi ride) or national travel within the UK (ie, intercity train ticket, cost: ~£50).</t>
  </si>
  <si>
    <t>Subsidising travel costs incurred due to field trips, i.e. minibus hire (£115/day), fuel (£50 for each trip), bus/coach tickets (£15 per person) etc. Expected at least 2 trips will be undertaken: 1 day trip by minibus, one coach trip along with Masters students for an afternoon.</t>
  </si>
  <si>
    <t>Small Society, more effective to email members</t>
  </si>
  <si>
    <t>RSM Hockey</t>
  </si>
  <si>
    <t>The RSMHC AGM dinner is normally subsidised £10 per member.  This amounts to approximately £300 given an attendance of 30 members.</t>
  </si>
  <si>
    <t>A small fresher''s bar night is held at the beginning of the year to encourage fresher''s to join the hockey club.  Ticket entry is charged and some SGI used to cover the cost of 2 barrels, approximately Â£190.</t>
  </si>
  <si>
    <t>To restock existing supplies the RSMHC will need to purchase a number of hockey balls for use in training and matches.  Two bags of 12 training balls from the Hockey Centre (Ceelect Sports) costs £40.  There is a need for 1 match ball for each of the two league teams.  A match ball from the Hockey Centre costs £4. Total cost for the restock of hockey balls is £40 + 2x£4 = £48</t>
  </si>
  <si>
    <t>Each year we are required to purchase kit for the season and in particular the Bottle Match.  For both the men and women, this costs approximately £1,600.  The cost is covered partly by sponsorship, and approximately £15 charge per player.</t>
  </si>
  <si>
    <t>We are required to pay a ground hire cover charge of £180 for the Easter Tournament.  Also, with regards to league matches, as ICHC get priority over RSMHC, we are usually required to book a different ground to play at least one match.  The all weather pitch at Battersea Park costs £55 an hour, therefore costing the club £82.50 for a match. Total cost for ground hire is 180+82.50 = £262.50</t>
  </si>
  <si>
    <t>Each home match requires 2 qualified umpires.  We have 30 matches in total, approximately half of which are at home.  Therefore we require umpires for 15 matches.  Umpires from the Middlesex Umpire Association cost £15 per umpire per game.  However, as the club has a few qualified club members, we are able to use these members for around 7 games at £10 per umpire per game (leaving 8 matches needing Middlesex umpires).  Middlesex umpires therefore cost 2 umpires x £15 x 8 matches = £240.  Club umpires cost 2 umpires x £10 x 7 matches = £140. Total cost of umpires for the year is 240 + 140 = £380</t>
  </si>
  <si>
    <t>The RSMHC requires minibus transport for both men''s, ladies and mixed matches.  There are 6 ULU league matches for both the men''s and ladies teams, plus around 3 in the ULU cup.  The organisation of at least 1 friendly match for each team is organised prior to the Bottle Match.  This totals 10 matches each for both teams.  The season also comprises of 10 matches in the Mixed league.  This brings the total number of matches to 30.  We always try to book the minimum amount of time to hire the buses â€\" 4 hours which costs Â£40.  This bring the cost of minibuses for matches to 40x30 = Â£1,200. We also require two buses for training for 8 weeks in the winter and 8 weeks in the spring, four hours booking each time.  This is a total of 32 buses at Â£40 each, costing Â£1,280. RSMHC also hires one minibus for the annual Easter tournament in Blackpool, at a weekend charge of Â£220 with 3 extra days hire on top at Â£44 per extra day.  This totals 220 + (3x44) = Â£352.  Fuel costs for this Easter tournament are estimated at Â£290. Total cost of travel expenditure for the year is 1200+1280+352+290 = Â£3,122</t>
  </si>
  <si>
    <t>We also require acommodation for the Easter Tournament, where 4 night of accommodation are approximately £50 per person.  This is paid for out of SGI, sponsorship, and ticket sales.  A squad size of 15 normally attends totalling accommodation costs of £750.</t>
  </si>
  <si>
    <t>RSM Real Ale</t>
  </si>
  <si>
    <t>Travel costs for various events</t>
  </si>
  <si>
    <t>CSB. The description for the travel costs was wrongly put in the clubs planned activities. They are intending to travel to the Fuller's Brewery, Chiswick for a tour of the facilities.</t>
  </si>
  <si>
    <t>RSM Rugby</t>
  </si>
  <si>
    <t>Affiliation to RFU (MIddlesex county)</t>
  </si>
  <si>
    <t>2 tackle bags - £45 each, 2 training balls - £15 each, 1 match ball - £30 each.</t>
  </si>
  <si>
    <t>22 shirts, shorts and pairs of socks</t>
  </si>
  <si>
    <t>Referees for 3 home matches and 2 linesmen for bottle match</t>
  </si>
  <si>
    <t>6 games, 3 home and 3 away. Average cost £5. For 20 people for 6 games.</t>
  </si>
  <si>
    <t>RSM Sports</t>
  </si>
  <si>
    <t>SQUASH: Total of 20 sessions at Â£12.50 each location Wilson house</t>
  </si>
  <si>
    <t>NETBALL: Use of Ethos for Bottlematch training</t>
  </si>
  <si>
    <t>BASKETBALL: Use of ethos for Bottlematch training</t>
  </si>
  <si>
    <t>NETBALL: Referees for Bottlematch</t>
  </si>
  <si>
    <t>BASKETBALL: Referees for Bottlematch</t>
  </si>
  <si>
    <t>GOLF: Hire of 9 seated minibus for Thursday/Friday Bottlematch Events + remainder of the weekend</t>
  </si>
  <si>
    <t>ALL SPORTS: Minibus licence and training +test</t>
  </si>
  <si>
    <t>GOLF: Transport to and from Courses/range (public transport Tube/Bus)</t>
  </si>
  <si>
    <t>SCC ABACUS</t>
  </si>
  <si>
    <t>Football League- need to pay for grounds, team uniforms, also pay for some team meals.</t>
  </si>
  <si>
    <t> finit.</t>
  </si>
  <si>
    <t>Subsidised CNY DINNER joint with other univerisites. We subsidised £5 for each member of ABACUS as it was our most expensive meal.</t>
  </si>
  <si>
    <t>  finit.</t>
  </si>
  <si>
    <t>Subsidised Fresher Dinner- we had 45 members come and join us for dinner in freshers week and subsidised £3 for each member that came.</t>
  </si>
  <si>
    <t>Subsidised Dim Sum with Jap Soc</t>
  </si>
  <si>
    <t>Kareoke event in Chinatown is an annual event we hold later this year for our members to celebrate the Easter term.</t>
  </si>
  <si>
    <t>Basketball team- pay for court hire, as well as some training equipment.</t>
  </si>
  <si>
    <t>SCC Ahlul Bayt</t>
  </si>
  <si>
    <t>Muslim Student Council who provide us with resources for Freshers week, to spread the message of Islam and for annual Ashura Awareness Week</t>
  </si>
  <si>
    <t> used last year</t>
  </si>
  <si>
    <t>Dinner for AGM (£150) and Freshers Dinner (£180)</t>
  </si>
  <si>
    <t>Refreshments for weekly Thursday discussion circles at £5 a week. Refreshments for core events at £10 an event.</t>
  </si>
  <si>
    <t>Annual Qur''an my Beloved event held towards end of academic year. Decorations for stage (£40) and gifts for 3 Qaris (reader of Qur''an) (£30) and Speakers travel (£10)</t>
  </si>
  <si>
    <t>Resources for Ashura Awareness Week campaign to spread the message on campus using effective methods and to raise funds for chosen charity.</t>
  </si>
  <si>
    <t>Printing posters and blue tack for core events (£5 an event). 5 core events as detailed above plus traditional Qur''an My Beloved 2012</t>
  </si>
  <si>
    <t>Speakers needed for the following core events: 1. Maintaining Spirituality on Campus 2. Hajj - Journey of a Lifetime 3. Ashura - The Universal Message of Imam Hussein 4. Taqlid 5. Islam and Science.Cost of speaker is £10 gift and £10 travel</t>
  </si>
  <si>
    <t>Hold discussion circles weekly on  Thursday along with traditional prayers. Call in a different speaker for each term (£50 each)</t>
  </si>
  <si>
    <t>SCC Alternative Music</t>
  </si>
  <si>
    <t>Partial subsidy for members for entrance fees to concerts</t>
  </si>
  <si>
    <t>Event in Metric, joint with other societies</t>
  </si>
  <si>
    <t>Small prizes for the winners of Mixtape Madness and our Christmas competition.</t>
  </si>
  <si>
    <t>Blank CDs for Mixtape Madness</t>
  </si>
  <si>
    <t>Colour posters to advertise society trips and events</t>
  </si>
  <si>
    <t>SCC Amnesty International</t>
  </si>
  <si>
    <t>AIUK Student annual affiliation fee. We have had some trouble acquiring a suitable receipt, so as yet the society president has not been reimbursed for the fee.</t>
  </si>
  <si>
    <t>AIUK Student Conference: Held in different UK location each year. Cost c. £20 per member including workshops, lectures, debates, crashpad accomodation, food, materials; 5-8 people go per year. Travel costs borne by members and depends on location (non-budgeted due to uncertain costs). A core activity, as it provides up-to-date information to members about Amnesty''s work, allowing the Society to properly address current issues: improves the core activities of the Society. Also contacts can be made for speakers at events. Event still to happen. London Regional Amnesty Conference: Last year 5 attend, student entry £3 each. Travel within central London only. Still to come.</t>
  </si>
  <si>
    <t>Postage: Every year we spend c. £40-£50 on stamps for our essential greetings card campaign, and c. £20 postage throughout the rest of the year sending letters around the world. We have not claimed for postage yet this year, but have many receipts to claim our grant.</t>
  </si>
  <si>
    <t>Stationery: We spend about £20 on art supplies and stationery, including envelopes, blutack, sellotape and packaging, clipboards, materials for making posters and demonstration placards and banners (essential for taking part in events across London).</t>
  </si>
  <si>
    <t>Food: Average spend of c. £5 per event such as a film showing, to encourage attendance by nonmembers; roughly 4 events like this a year = £20. Also purchase Christmas refreshments for artists participating in the greeting card campaign, c. £10.</t>
  </si>
  <si>
    <t>DVD''s: Buying copies of Amnesty Films for film showing events, cost c. £7.50 each; about 2 film showings a year = £15.</t>
  </si>
  <si>
    <t>SCC Anime</t>
  </si>
  <si>
    <t>Prizes for Competitions</t>
  </si>
  <si>
    <t>Manga for Library: 50 books at about £6.99 each</t>
  </si>
  <si>
    <t>Events and Conventions for society members to attend</t>
  </si>
  <si>
    <t>Advertising of activities and events held by the society</t>
  </si>
  <si>
    <t>SCC ArtSoc</t>
  </si>
  <si>
    <t>ArtSoc sells tickets for about 50 musicals, plays, classical concerts and operas each academic year. While most big name musical tickets can be obtained at good educational group rates through external agents, ArtSoc has found it hard to do the same for other types of performances, in particular concerts and operas. The cheapest seats in the house for these often cost above £30 and group discounts seldom knock off more than 20%. As students usually find tickets priced above £25 expensive, we have subsidised such performances using membership income. However, this has limited the number of non-musical performances we attended this year. We are also keen to venture into the area of smaller and less mainstream performances but discounts for such performances are limited and students are likely to avoid these unless tickets are priced significantly cheaper than those for more famous shows. ArtSoc therefore requires a greater subsidy to make a larger variety of artistic expression accessible to students.</t>
  </si>
  <si>
    <t>Tickets for plays and concerts have not sold well in the past and we believe that this can be overcome through physical advertising around campus. Publicity will also help to increase awareness of less mainstream performances and hence generate ticket sales for these. The subsidy will help with the purchase of stationery (blu-tack) and posters for advertising purposes.</t>
  </si>
  <si>
    <t>SCC Baha'i Society</t>
  </si>
  <si>
    <t>n/a</t>
  </si>
  <si>
    <t>SCC Book Club</t>
  </si>
  <si>
    <t>Snacks for monthly meetings and other social activities.</t>
  </si>
  <si>
    <t>Buying books to re-sell at discounted prices for monthly meetings.</t>
  </si>
  <si>
    <t>Theatre Trips</t>
  </si>
  <si>
    <t>Cinema Trips</t>
  </si>
  <si>
    <t>Freshers Fair Items (Bookmarks, Sweets, etc)</t>
  </si>
  <si>
    <t>SCC Bright Futures</t>
  </si>
  <si>
    <t>Event Catering</t>
  </si>
  <si>
    <t>Colour Printing</t>
  </si>
  <si>
    <t>SCC Buddhist Society</t>
  </si>
  <si>
    <t>Buddhism Without Borders - the event is meant for all Buddhists and non-Buddhists from within and without Imperial College. - the event is inviting honorable and respectable Sanghas and Monks to facilitate the project. - the event aims at promoting the mindfulness training to practice to eliminate the negative influence from intolerance, discrimination, craving, anger to despair in everyday''s life. - the event requires sufficient funding in order to subsidize the travel expenses of the Venerables, prepare the items for the relevant activities during the event, and secure a room booking.</t>
  </si>
  <si>
    <t>Dharma book distribution - the best way of spreading the true Dharma teachings is by words on paper. - good Dharma books have always been shipped over yearly from Taiwan, China, Malaysia and Singapore in order to provide the best sources of Dharma learning besides discussions and Dharma talk. - the budget allocated is used to pay for the shipment of the Dharma books.</t>
  </si>
  <si>
    <t>Temple Visit - the event will be held occasionally, ideally twice a term.  - the visit aims to expose the members of Buddhist Society to the Buddhism culture outside the college, to give an experience of the related festival activities of all Buddhists from all around the world, to pay a respectful visit to the real Buddha statue and monks and, if possible, to join the meditation retreat for the weekend. - the grant allocated will be used to subsidize the reimbursement of travel expenses to the temples and the payment for overnight retreat. The reason the budget has increased is due to the increase of  VAT onto transportation fare.</t>
  </si>
  <si>
    <t>SCC Cheese</t>
  </si>
  <si>
    <t>Cheese and crackers for cheese society meetings and events. We have 25 meetings a year at £30 per meeting (£750) as well as CheeseFest which costs £190, one Fondue evening costing £50, a two pub crawls costing £40 each (£80). Total = £1070</t>
  </si>
  <si>
    <t>Entry to cultural locations during cheese tour in the summer. Locations include cheese factories, etc.</t>
  </si>
  <si>
    <t>Purchase of disposable knives, plates, cups and tablecloths for club events, especially cheesefest.</t>
  </si>
  <si>
    <t>tankard to represent the cheese society in the union bar</t>
  </si>
  <si>
    <t>accommodation during summer tour</t>
  </si>
  <si>
    <t>Minibus hire and fuel costs for summer tour.</t>
  </si>
  <si>
    <t>SCC Chocolate</t>
  </si>
  <si>
    <t>regular chocolate tastings, regular bi-weekly event at Imperial</t>
  </si>
  <si>
    <t>chocolate cooking class, collaboration with cooking society.  occurs once per term.</t>
  </si>
  <si>
    <t>VIP tasting at a London chocolatier, such as Rococo, where we have visited this year.</t>
  </si>
  <si>
    <t>colour printing for posters</t>
  </si>
  <si>
    <t>invite a chocolatier in to give a talk, such as Demarquette, a local British artisan chocolatier</t>
  </si>
  <si>
    <t>SCC Christian Union</t>
  </si>
  <si>
    <t>The new 10 committee members attend a training conference for all CU committees nationwide, where they are trained how to lead a CU properly and learn the necessary skills for this. As a result the committee can better put on events that will benefit CU members and pass these skills on. Conference places are usually funded by the committee, however we ask only for some funds to cover a subsidised place for any that cannot afford it. Each place is £69.</t>
  </si>
  <si>
    <t> cannot subsidise this</t>
  </si>
  <si>
    <t>We usually provide refreshments at a number of our events, such as our weekly Tuesday lunchbars and our larger events. Refreshments for our Freshers events cost about £50, for Mission week about £120 and for the Carol Service (provided by Imperial for the Great Hall) about £590.</t>
  </si>
  <si>
    <t>By law, we must hold a copyright licence for the songs that we sing in our weekly meetings and at the Carol Service that we put on every year. It costs £108.30 for this CCLI copyright licence.</t>
  </si>
  <si>
    <t>In the past, we have hired the Great Hall for our annual carol service as free venues around campus are not large enough. It''s hire costs £250 plu compulsory set up by college staff at £45.</t>
  </si>
  <si>
    <t>CU runs several events during the year and for these we print flyers to advertise. Although we have tried printing our own, we have found it far more cost effective to order professional ones. Usually we spend around £95 for a batch of 5000 per event (about 5 times a year).</t>
  </si>
  <si>
    <t>We invite speakers to each of our 3 main annual events: Mission week, Weekend Away and the Carol Service for which will give the speaker £100, £50 and £30 respectively. We also pay the expenses of various speakers at our weekly meetings and smaller events during the year.</t>
  </si>
  <si>
    <t>SCC Conservative</t>
  </si>
  <si>
    <t>We would like to have external speakers and debates. These will require promotion.</t>
  </si>
  <si>
    <t>SCC Consultancy</t>
  </si>
  <si>
    <t>Textbook materials and publications required in preparation for Case study club sessions, which were previously held weekly. Resources required include copies of case study example books such as those published by Vault or Harvard Business Review. In order to minimize the material cost of the case study club initiative we are currently negotiating with sponsors in an attempt to obtain a part of the materials for free.</t>
  </si>
  <si>
    <t>Equipment purchase such as promotional banners and flyers.</t>
  </si>
  <si>
    <t>Marketing and administrative expenses related to the acquisition of sponsors. These would include expenses which cannot be circumvented through use of union equipment such as the printing of business cards and proposal brochures/books to promote the society within the consultancy industry.</t>
  </si>
  <si>
    <t>SCC Debating</t>
  </si>
  <si>
    <t>Entrance to competitions</t>
  </si>
  <si>
    <t>SCC Energy</t>
  </si>
  <si>
    <t>PhD postering competition - prizes for top three posters.</t>
  </si>
  <si>
    <t>Five technical presentations by invited speakers (voluntary) from Imperial and energy companies, with associated catering. We have held an offshore wind panel in the past, which cost £300.</t>
  </si>
  <si>
    <t>Annual dinner for core team members.</t>
  </si>
  <si>
    <t>Advertising, via printed leaflets and posters for events. In particular, we are interested in printing a small number of energy booklets for welcome week 2011.</t>
  </si>
  <si>
    <t>Subsidised travel to a powerplant. We expect the cost of transporting 30 Energy Society members to a wind farm in Wales by train and bus to cost £30 per person approximately (at 50% discount).</t>
  </si>
  <si>
    <t>finit.</t>
  </si>
  <si>
    <t>SCC Environmental</t>
  </si>
  <si>
    <t>Plant seeds and plugs</t>
  </si>
  <si>
    <t>Food and beverages for socials in the garden</t>
  </si>
  <si>
    <t>Paints for banners and placards</t>
  </si>
  <si>
    <t>Garden tools which might be needed.</t>
  </si>
  <si>
    <t>SCC Erasmus</t>
  </si>
  <si>
    <t>ESN Affiliation Fee - To be a member of the ERASMUS Student Network which helps us link to other ERASMUS Clubs around the UK.</t>
  </si>
  <si>
    <t>Welcome Party - usually held in Blackett Level 8 Common Room.  Very important event to get the new students integrated and together as quickly as possible.  Some funding is provided by the college placement section.</t>
  </si>
  <si>
    <t>International Food Night - we encourage students to come to this event to experience the foor from all of the ERASMUS host countries.  We ask members to bring along a signature dish to share with everyone.  The event is usually free for members and £3 for non-members.  Again, the college placement section provides some funding for this event.</t>
  </si>
  <si>
    <t>Publicity for all events - posters/flyers etc.</t>
  </si>
  <si>
    <t>Trip in the autumn term - this year we went to Snowdon with 15 ERASMUS Students.  We hired one of the Union's minibuses (though we would have liked two) and the climbing hut in Snowdonia.  The aim is to allow the ERASMUS Students to see parts of the country that they may not have seen before.  We charged £40 per head.  Great reviews.</t>
  </si>
  <si>
    <t>SCC Every Nation Christian</t>
  </si>
  <si>
    <t>Energy Crew- Provide hundreds of free energy drinks to students to satisfy their caffeine needs around exam period.</t>
  </si>
  <si>
    <t>Understanding the opposite Sex- A game show + talk show held a few days before Valentine''s day to start a dialogue between men and women on subjects considered taboo</t>
  </si>
  <si>
    <t>Minibus for autumn weekend away</t>
  </si>
  <si>
    <t>SCC Exec</t>
  </si>
  <si>
    <t>Award for SCC Club of the Year - as last year.  It will be given to the club, which the SCC feels has served its members the best, shown the best improvement over previous years in terms of managerial competence and has served the interests of its members and has fulfilled its aims and objectives the best that year</t>
  </si>
  <si>
    <t>Emergency pot for SCC Clubs in need.  This is roughly in line with historical amounts requires over a year.  We are expecting a club to make a claim for some contingency at the next meeting - otherwise we would have made a reduced request!</t>
  </si>
  <si>
    <t>To cover SCC meeting costs and a SCC event, which is being formulated to incorporate all SCC clubs and socs to increase the togetherness feel of this, quite frankly, amazing Management Group!!</t>
  </si>
  <si>
    <t>SCC Fairtrade</t>
  </si>
  <si>
    <t>Funding for colour posters and leaflets to promote Fairtrade Fortnight (28th Feb - 13th Mar).  We are planning to hold a range of events in this period to raise awareness of Fairtrade amongst Imperial students, which is the primary aim of our society, and we believe that colour promotional material would help to attract many more people to our events.</t>
  </si>
  <si>
    <t>Funding to pay the travel expenses of a speaker from the Fairtrade Foundation, whom we will invite to speak at college on 3rd Mar.  This will be an important event for our 33 members.</t>
  </si>
  <si>
    <t>SCC Film</t>
  </si>
  <si>
    <t>weekly screenings: 30/year</t>
  </si>
  <si>
    <t>trips: to festivals, films, screenings</t>
  </si>
  <si>
    <t>publicity: for shoirt film festival and posters for weekly screenings if necessary</t>
  </si>
  <si>
    <t>short film festival: we hold an annual competition to make and judge short films: this may be entered by members and students. money required for judges.</t>
  </si>
  <si>
    <t>SCC Finance</t>
  </si>
  <si>
    <t>Annual Dinner</t>
  </si>
  <si>
    <t>SCC Friends of Medicins Sans Frontiers</t>
  </si>
  <si>
    <t>Fund raising doughnut purchase</t>
  </si>
  <si>
    <t>Raffle ticket books for raffles and quizzes, and postage stamps for prize requesting mail. A small funding to help us cover the main expenditures in raffles would greatly help us get off the ground and raise awareness and funds â€\" our two primary objectives. Normally, these costs would have to be covered by committee members' own pockets.</t>
  </si>
  <si>
    <t>Travel costs for speakers for events that have to travel from outside London. To improve our selection of speakers to those outside the local area, a small subsidy on speaker's travel costs would increase the likelihood of them being willing to travel and speak to our members on more personal topics, such as their own individual experiences abroad with MSF. This will expand our society's horizons and allow us to reach out to more of the community.</t>
  </si>
  <si>
    <t>Travel expenditures to cover the costs of committee members' tube and bus fares to collect our free prÃªt a manger sandwiches, which we use as a method of enticing members to visit our events.costs</t>
  </si>
  <si>
    <t>SCC Hindu Society</t>
  </si>
  <si>
    <t>NHSF are an organisation providing us with us with support and ideas for events throughout the year. They also provide lists for contacts for guest speakers, and lots of educational material for our events such as prayer sheets, leaflets and calendars. The resources we receive enable us to improve our educational events in particular, as well as being able to maintain contacts with other universities with whom we can share and compare ideas.</t>
  </si>
  <si>
    <t>We have several events throughout the year in which we provide food, either a meal or snacks. The first event of the year, our Welcome Dinner, is aimed at attracting freshers to our society and it is at this event which we gain the most members. We provide a three course traditional meal, which costs around £500. Throughout the year, we have regular educational and discussion events where we provide coffee for those that attend. For our headline education and Sewa events, we also provide light refreshments. We expect these to cost approximately £250. The final event of our year, Sanskriti, is a formal event where we also provide a three course traditional meal as we celebrate the year, and we expect this to cost around £450.</t>
  </si>
  <si>
    <t>We sell water and dandiya during Ujaali as they are required due to the nature of the event. As a result, we buy dandiya for approximately £80 and water is expected to cost £25</t>
  </si>
  <si>
    <t>For Ujaali, we provide a live band, which is an integral part of the event, and this cost us £750 last year. We are expecting to spend a similar amount this coming year.</t>
  </si>
  <si>
    <t>For our more religious pujas and aartis we buy flowers, rice and fruit as part of ritual. We have several of these throughout the year.</t>
  </si>
  <si>
    <t>Decorations throughout the year are an estimated £80, and although we do reuse most of our decorations, we may need to replace some occasionally. This also inlcudes purchasing stationery throughout the year.</t>
  </si>
  <si>
    <t>For three of our events, Ujaali, Welcome Dinner, and Sanskriti, we require stewards due to the number of people that attend. We will spend approximately £250 accumulatively.</t>
  </si>
  <si>
    <t>For the biggest event of our year, Ujaali, we use the great hall and this costs £250. This year, a new cost, which increased our expenditure for the event substantially, was introduced for moving the tiered seating in the hall. This was £245.</t>
  </si>
  <si>
    <t>We print our tickets for our major events, Ujaali and Sanskriti, professionally, costing us around £160 for both events. We also print flyers and posters throughout the year to publicise our events.</t>
  </si>
  <si>
    <t>Throughout the year we invite a few speakers to our education talks, and we like to present them with a token of our appreciation with a small gift.</t>
  </si>
  <si>
    <t>SCC I.Q.</t>
  </si>
  <si>
    <t>Subsidising the Christmas dinner for all members up to an amount not greater than 140GBP. Generally 30 members are subsidised 5GBP each but with VAT amendments costs incurred are approximately 140GBP.</t>
  </si>
  <si>
    <t>Cost of food for film nights, book club and AGM. Occasionally low cost snacks are bought for these events.</t>
  </si>
  <si>
    <t>Subsidy towards costs associated with LGBT related events, such as decorations and costumes for Brighton or London Pride with the aim of promoting awareness of LGBT issues and funding towards events such as visits to Museum exhibitions.</t>
  </si>
  <si>
    <t>Having some money in our budget specifically to be used by the Welfare officer will help improve and expand his/her work, to make him/her more visible and to run more welfare related events.</t>
  </si>
  <si>
    <t>Hiring out venues outside of College &amp; the Union for social events to promote LGBT welfare. Includes cost of stewards and technicians. Door money will contribute the majority of costs. Also costs associated with accessing other LGBT related events such as talks organised by other Unions.</t>
  </si>
  <si>
    <t>Hiring out venues outside of College &amp; the Union for other social event such as bowling and ice skating. Costs associated are for booking or low level subsidies for members. Collection of door money will contribute the majority of costs.</t>
  </si>
  <si>
    <t>Poster printing for college wide distribution increasing awareness of society and LGBT issues. 150 coloured posters size A4, 12p each, 50 coloured posters size A3, 24p each.</t>
  </si>
  <si>
    <t>Money towards minibus hire and associated fuel costs or other cheaper transport to LGBT related events such as London &amp; Brighton Pride. Remaining costs will be made up though charges to attendees.</t>
  </si>
  <si>
    <t>SCC Imperial Entrepreneurs</t>
  </si>
  <si>
    <t>Ideas Empowered prize and costs</t>
  </si>
  <si>
    <t>Imperial Apprentice</t>
  </si>
  <si>
    <t>Travel to nacue April Conference for trianing</t>
  </si>
  <si>
    <t>Publicity, freshers fair + facebook adverts</t>
  </si>
  <si>
    <t>never had premium speakers before</t>
  </si>
  <si>
    <t>Travel expenditure</t>
  </si>
  <si>
    <t>SCC Innovation Society</t>
  </si>
  <si>
    <t>Equipment &amp; Ground hire for IConnect promotion</t>
  </si>
  <si>
    <t> no membership fee</t>
  </si>
  <si>
    <t>Printing of promotional items for IConnect marketing</t>
  </si>
  <si>
    <t>SCC Int. Tamil</t>
  </si>
  <si>
    <t>Food for Annual Society Dinner</t>
  </si>
  <si>
    <t>Hire of external performers and choreographers for Mega Maalai</t>
  </si>
  <si>
    <t>Hire for sound (this year amounted to £1350)</t>
  </si>
  <si>
    <t>Ground hire for Mega Maalai (core event) - including flat fee for the whole day hire and staffing overtime costs. This year, the show was held at Piccadilly Theatre, with a total ground hire of £7700; previous year was held at Hackney Empire with costings of £6500.</t>
  </si>
  <si>
    <t>Printing costs for Mega Maalai - to publicise this year, we printed 10,000 flyers, 50 posters and 700 booklets (£1090).</t>
  </si>
  <si>
    <t>Printing of banners to promote Mega Maalai</t>
  </si>
  <si>
    <t>Printing of posters for Annual Society Dinner</t>
  </si>
  <si>
    <t>SCC Islamic</t>
  </si>
  <si>
    <t>Royalties for film showing during justice week</t>
  </si>
  <si>
    <t>purchase of books for library and Islam Awareness</t>
  </si>
  <si>
    <t>Charity week auction paintings</t>
  </si>
  <si>
    <t>Charity week fashion show ramp hire</t>
  </si>
  <si>
    <t>Charity week fundraising dinner room hire</t>
  </si>
  <si>
    <t>marbling artist for stalls</t>
  </si>
  <si>
    <t>Charity week, justice week and various other activities'' publicity costs</t>
  </si>
  <si>
    <t>Travel expenses paid for national and international speakers for talks and regular classes</t>
  </si>
  <si>
    <t>SCC Jain Society</t>
  </si>
  <si>
    <t>As our Charity Diwali Dinner and Dance was such a huge success, we would like to expand on this and improve the event.  We would like to make the event more formal next year, and would like to incorporate relevant decorations to the theme.  These include saris to decorate the walls, and a banner with Jainism symbols.  These will cost approximately £70 in total based upon our own calculations. Not only this, but we would like to continue on the educational tradition of visiting a cultural exhibit at least once a year.  Although this is free more often than not, the cost of a guide (which has proved to be very popular this year) will cost approximately £90 for a group of 10 to 15 people.</t>
  </si>
  <si>
    <t>As our Diwali event is at the very beginning of the year, publicity is important.  Given the success of the event this year, we would like to publicise the event earlier on in the year, in the form of coloured A3 posters and banners. Blu tack would be required.  The costs of this would be approximately £20</t>
  </si>
  <si>
    <t>Tour to Jain temples in Leceister and/or Potters Bar. Mini-bus hire for 15 people will be £220. Fuel charges will be approximately £65 for a return trip to a Leciester temple based on previous calculations and current fuel costs. Also we will organise a day trip to a Vegan farm in Sussex. We will take the overground train and use a groupsave discount which will be approximately £40 return for a group of 10. Although the current grant is unused, we will be making a day trip to Leceister temple which has attracted much interest already.</t>
  </si>
  <si>
    <t>SCC Jewish</t>
  </si>
  <si>
    <t>The Jewish society holds an bi-annual Shabbaton event at the New West End synagogue - one where members experience traditional Sabbath meals and the other with themed Sabbath meals, with additional sleep over in the synagogue. It would be helpful if the union could give a subsidy towards the themed Shabbaton so that we can properly decorate without charging more</t>
  </si>
  <si>
    <t>We need to print off colour posters to put up around campus to advertise events</t>
  </si>
  <si>
    <t>Every year we invite a Holocaust survivor to come and speak about their experiences and we need to pay the travel expenses</t>
  </si>
  <si>
    <t>SCC Labour</t>
  </si>
  <si>
    <t>Non Profit events</t>
  </si>
  <si>
    <t>SCC Law</t>
  </si>
  <si>
    <t>Money to cover the costs of provoding consumables at speaker events</t>
  </si>
  <si>
    <t>Money to cover printing costs, club cards and other publicity materials</t>
  </si>
  <si>
    <t>Money to cover travelling costs of speakers at events</t>
  </si>
  <si>
    <t>SCC Model United Nations</t>
  </si>
  <si>
    <t>Affiliation fees for UNA-UK (United Nations Association of Great Britain and Northern Ireland). (To be paid in February 2011)</t>
  </si>
  <si>
    <t>Conference fees for conferences at Oxford, Cambridge, Nottingham and London. For Oxford MUN, this includes sending 10 members for 29£ each (290£). For Cambridge, this includes sending 5 members at 45£ each (225£). For Nottingham, it includes sending 5 members at 15£ each (75£). For London MUN, this includes sending 20 members at 38 pounds each (760£).</t>
  </si>
  <si>
    <t>Accomodation fee for Oxford YH at 44£ for 10 people (440£), Cambridge YH for 5 people at 20£ each (100£) and Nottingham YH for 5 people at 20£ each. (100£)</t>
  </si>
  <si>
    <t>Travel costs to Oxford, Cambridge and Nottingham conferences. (Based on advance-rail tickets)</t>
  </si>
  <si>
    <t>SCC Pass</t>
  </si>
  <si>
    <t>Krispy Kreme Sale for Charity</t>
  </si>
  <si>
    <t>Band equipment from FX rentals for charity concert</t>
  </si>
  <si>
    <t>refreshments for discussion forum</t>
  </si>
  <si>
    <t>PASSTIMES colour version printing costs</t>
  </si>
  <si>
    <t>SCC Philosophy Soc</t>
  </si>
  <si>
    <t>speakers for talks</t>
  </si>
  <si>
    <t>SCC Political Philosophy</t>
  </si>
  <si>
    <t>Equipment Rental (renting voice recording devices + videocameras is free from Felix and IC Radio) + printing of colour posters for events</t>
  </si>
  <si>
    <t>Speakers - reimbursing travel costs for external speakers</t>
  </si>
  <si>
    <t>SCC Punjabi</t>
  </si>
  <si>
    <t>Freebies for Freshers Fair eg. pens and rubbers</t>
  </si>
  <si>
    <t>Performing licence for The Bhangra Showdown</t>
  </si>
  <si>
    <t>Props and Clothing for Bhangra Team performing in The Bhangra Showdown</t>
  </si>
  <si>
    <t>Hiring a venue for The Bhangra Showdown</t>
  </si>
  <si>
    <t>Hiring venues for each Groundhskaer event</t>
  </si>
  <si>
    <t>Publicity for The Bhangra Showdown</t>
  </si>
  <si>
    <t>Publicity for Groundshaker</t>
  </si>
  <si>
    <t>Acts for Groundshaker</t>
  </si>
  <si>
    <t>Visiting competing universities in the Bhangra Showdown</t>
  </si>
  <si>
    <t>SCC Rocksoc</t>
  </si>
  <si>
    <t>Live music event for IC and local rock/metal to perform at. Equipment and publicity will be needed.</t>
  </si>
  <si>
    <t>Promotional material and advertisement space in felix</t>
  </si>
  <si>
    <t>Fuel costs for members to go metal festivals.</t>
  </si>
  <si>
    <t>SCC Russian Speaking</t>
  </si>
  <si>
    <t>Requisites for KVN</t>
  </si>
  <si>
    <t>Russian Economy forum</t>
  </si>
  <si>
    <t>Lectures with invited speakers</t>
  </si>
  <si>
    <t>Dinners subsidation</t>
  </si>
  <si>
    <t>Necessary spendings, when committee have to travel and attend various events.</t>
  </si>
  <si>
    <t>Trip</t>
  </si>
  <si>
    <t>SCC Sci Fi</t>
  </si>
  <si>
    <t>Event Refreshments:- We buy food and drink to thank members of the society who volunteer to help at Picocon and other events, and to entice them to do so. This is paid for from revenue from Picocon tickets sales and t-shirt sales. Although we obviously do not ask for subsidy for food and drink it is an expense worth mentioning. Without the continued help of our members at events such as Picocon the society would find these large events very difficult to run and we would likely have much larger expenditure finding people to help run them. It would also cut into our membership if we had to downsize Picocon as this always draws a few new members.</t>
  </si>
  <si>
    <t>Books and DVDs:- The society maintains the second largest student run library in the world, and consequently, the majority of our funds go towards maintaining our library.  We usually buy around 500 new books and DVDs a year, on top of the large number of donations we receive. To keep the collection relevant to our members many of these purchases are new releases of Sci-Fi and Fantasy related material which we are certain will prove popular. Blockbusters such as recent addition Avatar are really important to the society as members expect us to have the latest big sellers in the library. As well as this we look for bargains on older material, this is generally in conjunction with events such as at our Hay-on-Wye trip. Buying books 2nd hand and/or from charity shops often leads to a significantly reduced price and some rare and interesting items are often found like this. We also operate a request list, giving our members a say in what we buy and ensuring that we rarely buy a book that isn't used in the library. We estimate an average price of £3 for books based on a spread of very cheap books costing &lt; £1 up to the lesser number of new hardbacks and DVDs we purchase at up to ~£25 for boxed sets. Based on this we predict a total spending of £1500 and request subsidy for only 1/3 of this</t>
  </si>
  <si>
    <t>Hay-on-Wye Bunkhouse Hire:- As part of our annual trip to Hay-on-Wye we rent bunkhouse accommodation to allow our members more time on the trip and to improve the experience. It also allows us more time to hunt for low price books in the many second hand book shops in the town. This trip is our main source of second hand books over the year. Over the years we have gone to a couple of nearby places and the perceived wisdom is that the bunkhouse is the best value for money we can get. We get a very good deal for the weekend and they are very accommodating, allowing us to squeeze extra people in here and there where we need to. It has proved particularly popular with some of our members due to the quality and price of food at the nearby pub where we generally go for dinner in the evening. The Hay-on-Wye trip is the highlight of the year for many of our members and a great source of cheap books since the town has the highest number of bookshops per capita in the UK. We ask our members to give a significant portion of the cost of the trip and primarily only subsidise the travel costs.</t>
  </si>
  <si>
    <t>Chair replacement:- The chairs in the library were purchased in 2006 are now falling apart from heavy use. We have experimented with less expensive replacements (for example a beanbag sofa that one of our members was able to obtain at no cost to the society) but they wear out too quickly and it has been decided that it will cost less in the long run to replace them properly. We have recently had to spend money to refill these beanbags, as frequent damage has meant they lost much of their filling. The replacement cost per chairs is estimated to start from around 60 GBP each, with price increasing with quality and vendor reputability. We intend to buy 6 chairs,which  should last 4 or 5 years of heavy use as well as maximise the space in the library, which is not possible when buying cheaper chairs as you have little choice on how well they will fit into the room. Although this request has been previously rejected we believe that this year it's a real priority as at least one of the chairs has completely snapped and is only usable since it's against the wall and all the beanbags we currently use are rapidly deteriorating.</t>
  </si>
  <si>
    <t>Library Equipment:- Every year we generally take one aspect of the Library that really needs updating and spend some money on updating it. This generally has several advantages for the library; firstly, it generally means we can provide a better experience for our members. Also it tends to improve the efficiency of running the library in one or several ways, it often saves us space such as last years upgrade of a CRT TV to a plasma screen or uses the space more effectively such as the year before that when we replaced the shelving. This year we have planned upon several slightly smaller purchases such as upgrading our Audio-Visual set up to make better use of our rapidly growing collection of DVDs and the new TV, we also believe purchases such as this save us money in the long run as we have a history of cheap DVD players which develop faults quickly and soon need replacing. We have also replaced our server which should increase the speed and efficiency of the database. We may also purchase several more new shelves since our book collection is expanding such that they will be required in the near future. It is difficult to say exactly what next year's committee will choose to spend the money on however it will be along similar lines and we have predicted a cost based on what our large purchases throughout the year generally cost the society.members of the society who volunteer to help at Picocon and other events, and to entice them to do so. This is paid for from revenue from Picocon tickets sales and t-shirt sales. It should be pointed out this year we have spent a consderable amount of money on library equipment such as shelves, a Blu-ray play and an amp.</t>
  </si>
  <si>
    <t>Writing Workshop - We ran a writing workshop last year and will be running one this year.</t>
  </si>
  <si>
    <t>Publicity:- As with all clubs, poster campaigns around the first term are extremely valuable for attracting new members. Where possible we do seek to keep printing costs to a minimum using the Black and White printing in SAC. However, the advantages of outlay on colour posters once or twice a year to advertise key events such as those early in the first term have become particularly obvious to us. This is particularly true when we are seeking to broaden our membership. Posters designed to show off the Fantasy aspects of the society in particular have proved successful in recent years. In addition, advertising the events we run throughout the year, such as Femtocon, Picocon and the Hay-on-Wye trip, provides us with a continuing flow of income and members throughout the year. This year we have begun to consider other forms of advertising the society as well, for example advertsing through STOIC. Although we spend a significant amount each year on advertising we respect that some of the cost of this should be offset against the additional membership and attendance of events that it gains us, thus we are asking for only a small proportion of these printing costs.</t>
  </si>
  <si>
    <t>Newsletters:- The society publishes a regular newsletter, Wyrmtongue, as well as an annual collection of art and fiction by society members, the fanzine. This is very important to us as it allows us to advertise to our members in a way that fits in with our aims and objectives. The Fanzine is our only current way of encouraging our members to create original science-fiction and fantasy works during the year. And the Wyrmtongue newsletter allows a host of other useful information to be given to our members in a visually stimulating way and is often a great way of showing those who haven't quite decided about the society what things are like. Wyrmtongue regularly includes information about the society and our upcoming events as well as reviews of recent books and particularly films that our members have seen and have strong opinions on and so is of nearly as great a value to us as our initial postering campaign.</t>
  </si>
  <si>
    <t>Bookmarks:- We print laminated book marks to advertise Picocon, the library or other events. These are distributed from the library and around college during the lead-up to the event. We believe that this is particularly good advertising since the bookmarks are generally of direct use for our members and tend to last as a more constant reminder of the society/event than a simple flyer or poster would. This is largely paid for from Picocon profits.</t>
  </si>
  <si>
    <t>Picocon Speakers:- As part of our annual convention, Picocon, we invite around three speakers to give talks.  We can't predict what guest we will have next year, but past speakers include Iain M. Banks, Peter F. Hamilton and Alastair Reynolds.  At such conventions it is expected that the organisers provide certain basic services for the invited guests; for this reason we provide transport costs, accommodation for the night if necessary, refreshments during the day and a formal meal after the event. We do our best to minimise these costs by not using first class transport and limiting the number of people we cover (an author may bring one companion) we also ask members to put up visiting speakers for a night rather than using a hotel and are careful about choosing our formal meal within reasonable price brackets. However the cost to the club is still substantial. The value of these guests is very high, without them the clubs main source of revenue would never be possible and keeping the guests happy is also very important for several reasons. There are a limited number of Science Fiction and Fantasy authors in the UK of sufficiently high status to attract the crowds that Picocon now expects and thus at some point we will have to ask previous Authors to return, the science fiction community also talks within itself a large amount and thus a bad reputation would make it difficult to attract guests and finally a bad reputation would reflect poorly on the college and the student union.</t>
  </si>
  <si>
    <t>Hay-on-Wye Minibus Hire:- Minibus hire is required for the Hay-on-Wye trip at GBP220 for the weekend. The cost of fuel, parking toll charges and other miscellaneous driving expenses is expected to come to about GBP100. This is by far the most cost effective way to get people to Hay-On-Wye. Rail links are expensive, require several changes and at least one bus or Taxi Journey and also don't allow for us to travel between the bunkhouse and Hay-On-Wye town during the trip, which would incur additional costs. Going by car is a possibility and indeed we generally top our capacity up to twenty by adding an additional car (approx. £50 extra fuel cost), however transporting the entire party this way would make little sense since we need the luggage capacity of the minibus and very few members keep cars in London. Since we don't ask for subsidy for the accommodation or other associated costs of the event we do ask for some subsidy for our travel expenses, particularly since in the last couple of years it has been decided that the trip no longer constitutes an official tour as it has proved popular enough to run regularly for a number of years now.</t>
  </si>
  <si>
    <t>Cinema trips:- Throughout the year we run cinema trips to Sci-Fi and Fantasy related films that have recently been released. We consider the viewings of new films to be an important part of our aims and objectives as well as stocking and loaning older films and other media. Members are expected to pay for tickets and transport themselves however we do look to minimise our costs by seeking group tickets, or more often half price orange Wednesdays tickets. It is also sometimes possible to go to a cinema on the edge of walking distance such that we minimise transport costs, however, cinema costs tend to be higher the closer to central London you stay, such that high street Kensington is not a great option and we usually look to go to Fulham Road or Fulham Broadway for a good choice.</t>
  </si>
  <si>
    <t>SCC SIFE</t>
  </si>
  <si>
    <t>SIFE Training Weekend (for SIFE teams all over country) 120, S-Impact Emerge conference in Oxford total 60, IIB final prize to competition winners- in past years entry to chocolate factory 100</t>
  </si>
  <si>
    <t>Introductory talks and SIFE events held through year 100, IIB: Costs associated with food and beverage for final competition 40, Tekua: Team Building and Invigorating Dinner total 75; Food for meetings throughout the year 20</t>
  </si>
  <si>
    <t>S-Impact book for research purposes 2x20</t>
  </si>
  <si>
    <t>Hoodies project: initital purchase of hoodies before resale 400</t>
  </si>
  <si>
    <t>Tekua 2 days hire of market stall total 22 and Third Party Liability Insurance 50</t>
  </si>
  <si>
    <t>SIFE Business cards 160, Fresher''s Fair flyers and publicity materials 50, T-shirts and hoodies 70, annual reports 360, S-Impact brochures total 105, Hoodies project A3/A4 flyers 50, Tekua: Brochures 40, Leaflets and Flyers 50, Posters 75</t>
  </si>
  <si>
    <t>Travel for members to get to society events (Tekua charity dinner 90, training weekend 150, SIFE competition 200), S-Impact bus/tube to meet clients total 50, IIB tube/bus to schools 160, IIB final prize coach/train to location 200, Tekua: travel and accommodation at Helping Africa 100 dinner total 200)</t>
  </si>
  <si>
    <t>SCC Sikh</t>
  </si>
  <si>
    <t>Affiliation with British Organisation of Sikh Students who provide guest speakers and resources to fulfil our needs on educating</t>
  </si>
  <si>
    <t>Hall hire for Collaborations - inter-uni charity event</t>
  </si>
  <si>
    <t>SCC Socialist Worker</t>
  </si>
  <si>
    <t>No budget required - we want to have free membership</t>
  </si>
  <si>
    <t>SCC Tea Society</t>
  </si>
  <si>
    <t>At our regular meetings, members are provided with a wide range of high quality teas, both exotic and regular. Milk, sugar, lemon and biscuits are required to enable a comfortable tea atmosphere. Plastic cups and napkins are also provided to guests without branded mugs, at a cost of 50p per meeting for non-members. We also take occasional trips to some of London''s tea shops, and heavily subsidise these for members.</t>
  </si>
  <si>
    <t>More teapots (2 at £15 each) and tea strainers (5 at £4 each) to permit all members to enjoy a good cup of tea simultaneously. Tea cosies to keep tea warm for multiple cups (5 at £10 each). Glass teapot to enjoy the visual spectacle of flowering tea (£40). Individual tea infusers (10 at £3 each) to promote the drinking of a more diverse range of teas in parallel. We would like to once again provide society-branded mugs to members to encourage a sense of community and also raise the profile of Teasoc around campus (50 at £3 each).</t>
  </si>
  <si>
    <t>Blu-tack for holding up posters printed in SAC. Better publicity will increase membership, and encourage higher attendance at meetings and so increase club revenue (2 packs at £1.20 each)</t>
  </si>
  <si>
    <t>SCC UNICEF</t>
  </si>
  <si>
    <t>Consumables for publicity and charity events</t>
  </si>
  <si>
    <t>Film hire for charity movie nights</t>
  </si>
  <si>
    <t>Equipment (e.g. boards, tables and PA) for outdoor events</t>
  </si>
  <si>
    <t> Hyde Park rental fee for Charity Run</t>
  </si>
  <si>
    <t>First Aid coverage for outdoor sports charity events, needed to comply with security standards</t>
  </si>
  <si>
    <t>Club clothing for members to wear when it is critical to identify society members, e.g. when organizing off-campus activities</t>
  </si>
  <si>
    <t>U</t>
  </si>
  <si>
    <t>Materials for making society banners</t>
  </si>
</sst>
</file>

<file path=xl/styles.xml><?xml version="1.0" encoding="utf-8"?>
<styleSheet xmlns="http://schemas.openxmlformats.org/spreadsheetml/2006/main">
  <numFmts count="4">
    <numFmt numFmtId="164" formatCode="&quot;£&quot;#,##0.00;[Red]&quot;£&quot;#,##0.00"/>
    <numFmt numFmtId="165" formatCode="0.0%"/>
    <numFmt numFmtId="166" formatCode="0.00;[Red]0.00"/>
    <numFmt numFmtId="167" formatCode="#,##0.00;[Red]#,##0.00"/>
  </numFmts>
  <fonts count="9">
    <font>
      <sz val="12"/>
      <color theme="1"/>
      <name val="Calibri"/>
      <family val="2"/>
      <charset val="128"/>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b/>
      <sz val="18"/>
      <color theme="1"/>
      <name val="Calibri"/>
      <family val="2"/>
      <scheme val="minor"/>
    </font>
    <font>
      <sz val="11"/>
      <color rgb="FF000000"/>
      <name val="Calibri"/>
      <family val="2"/>
      <scheme val="minor"/>
    </font>
    <font>
      <b/>
      <sz val="11"/>
      <color rgb="FF000000"/>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30">
    <xf numFmtId="0" fontId="0" fillId="0" borderId="0" xfId="0"/>
    <xf numFmtId="0" fontId="0" fillId="2" borderId="0" xfId="0" applyFill="1"/>
    <xf numFmtId="0" fontId="0" fillId="2" borderId="0" xfId="0" applyFill="1" applyAlignment="1">
      <alignment horizontal="center"/>
    </xf>
    <xf numFmtId="0" fontId="2" fillId="2" borderId="0" xfId="0" applyFont="1" applyFill="1"/>
    <xf numFmtId="0" fontId="1" fillId="2" borderId="1" xfId="0" applyFont="1" applyFill="1" applyBorder="1"/>
    <xf numFmtId="0" fontId="0" fillId="2" borderId="2" xfId="0" applyFill="1" applyBorder="1"/>
    <xf numFmtId="0" fontId="0" fillId="2" borderId="2" xfId="0" applyFill="1" applyBorder="1" applyAlignment="1">
      <alignment horizontal="center"/>
    </xf>
    <xf numFmtId="0" fontId="2" fillId="3" borderId="0" xfId="0" applyFont="1" applyFill="1" applyAlignment="1">
      <alignment horizontal="center"/>
    </xf>
    <xf numFmtId="0" fontId="2" fillId="3" borderId="0" xfId="0" applyFont="1" applyFill="1"/>
    <xf numFmtId="164" fontId="5" fillId="2" borderId="0" xfId="0" applyNumberFormat="1" applyFont="1" applyFill="1" applyAlignment="1">
      <alignment horizontal="center"/>
    </xf>
    <xf numFmtId="0" fontId="0" fillId="2" borderId="0" xfId="0" applyFill="1" applyBorder="1" applyAlignment="1">
      <alignment horizontal="center"/>
    </xf>
    <xf numFmtId="0" fontId="1" fillId="2" borderId="0" xfId="0" applyFont="1" applyFill="1" applyBorder="1"/>
    <xf numFmtId="0" fontId="1" fillId="2" borderId="0" xfId="0" applyFont="1" applyFill="1" applyBorder="1" applyAlignment="1">
      <alignment horizontal="center"/>
    </xf>
    <xf numFmtId="164" fontId="5" fillId="2" borderId="0" xfId="0" applyNumberFormat="1" applyFont="1" applyFill="1"/>
    <xf numFmtId="165" fontId="2" fillId="3" borderId="0" xfId="0" applyNumberFormat="1" applyFont="1" applyFill="1" applyAlignment="1">
      <alignment horizontal="center"/>
    </xf>
    <xf numFmtId="165" fontId="0" fillId="2" borderId="0" xfId="0" applyNumberFormat="1" applyFill="1" applyAlignment="1">
      <alignment horizontal="center"/>
    </xf>
    <xf numFmtId="165" fontId="5" fillId="2" borderId="0" xfId="0" applyNumberFormat="1" applyFont="1" applyFill="1" applyAlignment="1">
      <alignment horizontal="center"/>
    </xf>
    <xf numFmtId="165" fontId="0" fillId="2" borderId="0" xfId="0" applyNumberFormat="1" applyFill="1" applyBorder="1" applyAlignment="1">
      <alignment horizontal="center"/>
    </xf>
    <xf numFmtId="165" fontId="5" fillId="2" borderId="0" xfId="0" applyNumberFormat="1" applyFont="1" applyFill="1" applyBorder="1" applyAlignment="1">
      <alignment horizontal="center"/>
    </xf>
    <xf numFmtId="166" fontId="5" fillId="2" borderId="0" xfId="0" applyNumberFormat="1" applyFont="1" applyFill="1"/>
    <xf numFmtId="0" fontId="1" fillId="2" borderId="0" xfId="0" applyFont="1" applyFill="1"/>
    <xf numFmtId="0" fontId="5" fillId="2" borderId="0" xfId="0" applyFont="1" applyFill="1"/>
    <xf numFmtId="167" fontId="5" fillId="2" borderId="0" xfId="0" applyNumberFormat="1" applyFont="1" applyFill="1"/>
    <xf numFmtId="0" fontId="0" fillId="2" borderId="0" xfId="0" applyFill="1" applyBorder="1"/>
    <xf numFmtId="165" fontId="1" fillId="2" borderId="0" xfId="0" applyNumberFormat="1" applyFont="1" applyFill="1" applyBorder="1" applyAlignment="1">
      <alignment horizontal="center"/>
    </xf>
    <xf numFmtId="0" fontId="8" fillId="2" borderId="1" xfId="0" applyFont="1" applyFill="1" applyBorder="1"/>
    <xf numFmtId="0" fontId="2" fillId="3" borderId="0" xfId="0" applyFont="1" applyFill="1" applyAlignment="1">
      <alignment horizontal="left" vertical="top" wrapText="1"/>
    </xf>
    <xf numFmtId="0" fontId="0" fillId="2" borderId="2" xfId="0" applyFill="1" applyBorder="1" applyAlignment="1">
      <alignment horizontal="left" vertical="top" wrapText="1"/>
    </xf>
    <xf numFmtId="0" fontId="0" fillId="2" borderId="0" xfId="0" applyFill="1" applyAlignment="1">
      <alignment horizontal="left" vertical="top" wrapText="1"/>
    </xf>
    <xf numFmtId="0" fontId="0" fillId="2" borderId="0" xfId="0" applyNumberFormat="1" applyFill="1" applyAlignment="1">
      <alignment horizontal="left" vertical="top" wrapText="1"/>
    </xf>
    <xf numFmtId="0"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164" fontId="5" fillId="2" borderId="0" xfId="0" applyNumberFormat="1" applyFont="1" applyFill="1" applyAlignment="1">
      <alignment horizontal="left" vertical="top" wrapText="1"/>
    </xf>
    <xf numFmtId="0" fontId="1" fillId="2" borderId="9" xfId="0" applyFont="1" applyFill="1" applyBorder="1" applyAlignment="1">
      <alignment horizontal="center"/>
    </xf>
    <xf numFmtId="0" fontId="1" fillId="2" borderId="9" xfId="0" applyFont="1" applyFill="1" applyBorder="1" applyAlignment="1">
      <alignment horizontal="left" vertical="top" wrapText="1"/>
    </xf>
    <xf numFmtId="165" fontId="1" fillId="2" borderId="9" xfId="0" applyNumberFormat="1" applyFont="1" applyFill="1" applyBorder="1" applyAlignment="1">
      <alignment horizontal="center"/>
    </xf>
    <xf numFmtId="0" fontId="1" fillId="2" borderId="9" xfId="0" applyNumberFormat="1" applyFont="1" applyFill="1" applyBorder="1" applyAlignment="1">
      <alignment horizontal="left" vertical="top" wrapText="1"/>
    </xf>
    <xf numFmtId="0" fontId="1" fillId="2" borderId="0" xfId="0" applyFont="1" applyFill="1" applyBorder="1" applyAlignment="1">
      <alignment horizontal="left" vertical="top" wrapText="1"/>
    </xf>
    <xf numFmtId="0" fontId="0" fillId="2" borderId="4" xfId="0" applyFill="1" applyBorder="1" applyAlignment="1">
      <alignment horizontal="center"/>
    </xf>
    <xf numFmtId="0" fontId="0" fillId="2" borderId="4" xfId="0" applyFill="1" applyBorder="1" applyAlignment="1">
      <alignment horizontal="left" vertical="top" wrapText="1"/>
    </xf>
    <xf numFmtId="165" fontId="0" fillId="2" borderId="4" xfId="0" applyNumberFormat="1" applyFill="1" applyBorder="1" applyAlignment="1">
      <alignment horizontal="center"/>
    </xf>
    <xf numFmtId="0" fontId="0" fillId="2" borderId="4" xfId="0" applyNumberFormat="1" applyFill="1" applyBorder="1" applyAlignment="1">
      <alignment horizontal="left" vertical="top" wrapText="1"/>
    </xf>
    <xf numFmtId="0" fontId="1" fillId="2" borderId="11" xfId="0" applyFont="1" applyFill="1" applyBorder="1" applyAlignment="1">
      <alignment horizontal="center"/>
    </xf>
    <xf numFmtId="0" fontId="1" fillId="2" borderId="11" xfId="0" applyFont="1" applyFill="1" applyBorder="1" applyAlignment="1">
      <alignment horizontal="left" vertical="top" wrapText="1"/>
    </xf>
    <xf numFmtId="165" fontId="1" fillId="2" borderId="11" xfId="0" applyNumberFormat="1" applyFont="1" applyFill="1" applyBorder="1" applyAlignment="1">
      <alignment horizontal="center"/>
    </xf>
    <xf numFmtId="0" fontId="0" fillId="2" borderId="5" xfId="0" applyFill="1" applyBorder="1" applyAlignment="1">
      <alignment horizontal="center"/>
    </xf>
    <xf numFmtId="0" fontId="0" fillId="2" borderId="5" xfId="0" applyFill="1" applyBorder="1" applyAlignment="1">
      <alignment horizontal="left" vertical="top" wrapText="1"/>
    </xf>
    <xf numFmtId="165" fontId="0" fillId="2" borderId="5" xfId="0" applyNumberFormat="1" applyFill="1" applyBorder="1" applyAlignment="1">
      <alignment horizontal="center"/>
    </xf>
    <xf numFmtId="0" fontId="0" fillId="2" borderId="5" xfId="0" applyNumberFormat="1" applyFill="1" applyBorder="1" applyAlignment="1">
      <alignment horizontal="left" vertical="top" wrapText="1"/>
    </xf>
    <xf numFmtId="0" fontId="1" fillId="2" borderId="13" xfId="0" applyFont="1" applyFill="1" applyBorder="1" applyAlignment="1">
      <alignment horizontal="center"/>
    </xf>
    <xf numFmtId="0" fontId="1" fillId="2" borderId="13" xfId="0" applyNumberFormat="1" applyFont="1" applyFill="1" applyBorder="1" applyAlignment="1">
      <alignment horizontal="left" vertical="top" wrapText="1"/>
    </xf>
    <xf numFmtId="165" fontId="1" fillId="2" borderId="13" xfId="0" applyNumberFormat="1" applyFont="1" applyFill="1" applyBorder="1" applyAlignment="1">
      <alignment horizontal="center"/>
    </xf>
    <xf numFmtId="0" fontId="1" fillId="2" borderId="11" xfId="0" applyNumberFormat="1"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NumberFormat="1" applyFont="1" applyFill="1" applyBorder="1" applyAlignment="1">
      <alignment horizontal="left" vertical="top" wrapText="1"/>
    </xf>
    <xf numFmtId="0" fontId="2" fillId="3" borderId="0" xfId="0" applyFont="1" applyFill="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1" fillId="2" borderId="12" xfId="0" applyFont="1" applyFill="1" applyBorder="1" applyAlignment="1">
      <alignment horizontal="center" vertical="top"/>
    </xf>
    <xf numFmtId="0" fontId="0" fillId="2" borderId="0" xfId="0" applyFill="1" applyAlignment="1">
      <alignment horizontal="center" vertical="top"/>
    </xf>
    <xf numFmtId="0" fontId="1" fillId="2" borderId="8" xfId="0" applyFont="1" applyFill="1" applyBorder="1" applyAlignment="1">
      <alignment horizontal="center" vertical="top"/>
    </xf>
    <xf numFmtId="0" fontId="1" fillId="2" borderId="0" xfId="0" applyFont="1" applyFill="1" applyBorder="1" applyAlignment="1">
      <alignment horizontal="center" vertical="top"/>
    </xf>
    <xf numFmtId="0" fontId="1" fillId="2" borderId="10" xfId="0" applyFont="1" applyFill="1" applyBorder="1" applyAlignment="1">
      <alignment horizontal="center" vertical="top"/>
    </xf>
    <xf numFmtId="164" fontId="5" fillId="2" borderId="0" xfId="0" applyNumberFormat="1" applyFont="1" applyFill="1" applyAlignment="1">
      <alignment horizontal="center" vertical="top"/>
    </xf>
    <xf numFmtId="0" fontId="1" fillId="2" borderId="13" xfId="0" applyFont="1" applyFill="1" applyBorder="1" applyAlignment="1">
      <alignment horizontal="center" vertical="top"/>
    </xf>
    <xf numFmtId="0" fontId="1" fillId="2" borderId="9" xfId="0" applyFont="1" applyFill="1" applyBorder="1" applyAlignment="1">
      <alignment horizontal="center" vertical="top"/>
    </xf>
    <xf numFmtId="0" fontId="1" fillId="2" borderId="11" xfId="0" applyFont="1" applyFill="1" applyBorder="1" applyAlignment="1">
      <alignment horizontal="center" vertical="top"/>
    </xf>
    <xf numFmtId="0" fontId="2" fillId="3" borderId="0" xfId="0" applyFont="1" applyFill="1" applyAlignment="1">
      <alignment horizontal="left" vertical="top"/>
    </xf>
    <xf numFmtId="0" fontId="0" fillId="2" borderId="0" xfId="0" applyFill="1" applyAlignment="1">
      <alignment horizontal="left" vertical="top"/>
    </xf>
    <xf numFmtId="0" fontId="1" fillId="2" borderId="0" xfId="0" applyFont="1" applyFill="1" applyBorder="1" applyAlignment="1">
      <alignment horizontal="left" vertical="top"/>
    </xf>
    <xf numFmtId="0" fontId="1" fillId="2" borderId="8" xfId="0" applyFont="1" applyFill="1" applyBorder="1" applyAlignment="1">
      <alignment horizontal="left" vertical="top" wrapText="1"/>
    </xf>
    <xf numFmtId="0" fontId="1" fillId="2" borderId="9" xfId="0" applyFont="1" applyFill="1" applyBorder="1"/>
    <xf numFmtId="0" fontId="1" fillId="2" borderId="7" xfId="0" applyFont="1" applyFill="1" applyBorder="1" applyAlignment="1">
      <alignment horizontal="center"/>
    </xf>
    <xf numFmtId="0" fontId="1" fillId="2" borderId="4" xfId="0" applyFont="1" applyFill="1" applyBorder="1" applyAlignment="1">
      <alignment horizontal="left" vertical="top" wrapText="1"/>
    </xf>
    <xf numFmtId="0" fontId="1" fillId="2" borderId="12" xfId="0" applyFont="1" applyFill="1" applyBorder="1" applyAlignment="1">
      <alignment horizontal="left" vertical="top" wrapText="1"/>
    </xf>
    <xf numFmtId="166" fontId="5" fillId="2" borderId="0" xfId="0" applyNumberFormat="1" applyFont="1" applyFill="1" applyAlignment="1">
      <alignment horizontal="left" vertical="top" wrapText="1"/>
    </xf>
    <xf numFmtId="165" fontId="2" fillId="3" borderId="0" xfId="0" applyNumberFormat="1" applyFont="1" applyFill="1" applyAlignment="1">
      <alignment horizontal="left" vertical="top" wrapText="1"/>
    </xf>
    <xf numFmtId="165" fontId="0" fillId="2" borderId="0" xfId="0" applyNumberFormat="1" applyFill="1" applyBorder="1" applyAlignment="1">
      <alignment horizontal="left" vertical="top" wrapText="1"/>
    </xf>
    <xf numFmtId="165" fontId="1" fillId="2" borderId="1" xfId="0" applyNumberFormat="1" applyFont="1" applyFill="1" applyBorder="1" applyAlignment="1">
      <alignment horizontal="left" vertical="top" wrapText="1"/>
    </xf>
    <xf numFmtId="165" fontId="1" fillId="2" borderId="0" xfId="0" applyNumberFormat="1" applyFont="1" applyFill="1" applyBorder="1" applyAlignment="1">
      <alignment horizontal="left" vertical="top" wrapText="1"/>
    </xf>
    <xf numFmtId="165" fontId="0" fillId="2" borderId="0" xfId="0" applyNumberFormat="1" applyFill="1" applyAlignment="1">
      <alignment horizontal="left" vertical="top" wrapText="1"/>
    </xf>
    <xf numFmtId="165" fontId="5" fillId="2" borderId="0" xfId="0" applyNumberFormat="1" applyFont="1" applyFill="1" applyBorder="1" applyAlignment="1">
      <alignment horizontal="left" vertical="top" wrapText="1"/>
    </xf>
    <xf numFmtId="165" fontId="0" fillId="2" borderId="4" xfId="0" applyNumberFormat="1" applyFill="1" applyBorder="1" applyAlignment="1">
      <alignment horizontal="left" vertical="top" wrapText="1"/>
    </xf>
    <xf numFmtId="165" fontId="1" fillId="2" borderId="4" xfId="0" applyNumberFormat="1" applyFont="1" applyFill="1" applyBorder="1" applyAlignment="1">
      <alignment horizontal="left" vertical="top" wrapText="1"/>
    </xf>
    <xf numFmtId="165" fontId="0" fillId="2" borderId="5" xfId="0" applyNumberFormat="1" applyFill="1" applyBorder="1" applyAlignment="1">
      <alignment horizontal="left" vertical="top" wrapText="1"/>
    </xf>
    <xf numFmtId="165" fontId="1" fillId="2" borderId="13" xfId="0" applyNumberFormat="1" applyFont="1" applyFill="1" applyBorder="1" applyAlignment="1">
      <alignment horizontal="left" vertical="top" wrapText="1"/>
    </xf>
    <xf numFmtId="165" fontId="1" fillId="2" borderId="9" xfId="0" applyNumberFormat="1" applyFont="1" applyFill="1" applyBorder="1" applyAlignment="1">
      <alignment horizontal="left" vertical="top" wrapText="1"/>
    </xf>
    <xf numFmtId="0" fontId="1" fillId="2" borderId="13" xfId="0" applyFont="1" applyFill="1" applyBorder="1"/>
    <xf numFmtId="0" fontId="0" fillId="2" borderId="4" xfId="0" applyFill="1" applyBorder="1" applyAlignment="1">
      <alignment horizontal="left" vertical="top"/>
    </xf>
    <xf numFmtId="0" fontId="0" fillId="2" borderId="5" xfId="0" applyFill="1" applyBorder="1" applyAlignment="1">
      <alignment horizontal="left" vertical="top"/>
    </xf>
    <xf numFmtId="165" fontId="5" fillId="2" borderId="0" xfId="0" applyNumberFormat="1" applyFont="1" applyFill="1" applyAlignment="1">
      <alignment horizontal="left" vertical="top" wrapText="1"/>
    </xf>
    <xf numFmtId="0" fontId="6" fillId="2" borderId="0" xfId="0" applyFont="1" applyFill="1" applyAlignment="1">
      <alignment horizontal="left" vertical="top" wrapText="1"/>
    </xf>
    <xf numFmtId="167" fontId="5" fillId="2" borderId="0" xfId="0" applyNumberFormat="1" applyFont="1" applyFill="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165" fontId="1" fillId="2" borderId="16" xfId="0" applyNumberFormat="1" applyFont="1" applyFill="1" applyBorder="1" applyAlignment="1">
      <alignment horizontal="left" vertical="top" wrapText="1"/>
    </xf>
    <xf numFmtId="0" fontId="7" fillId="2" borderId="17" xfId="0" applyFont="1" applyFill="1" applyBorder="1" applyAlignment="1">
      <alignment horizontal="left" vertical="top" wrapText="1"/>
    </xf>
    <xf numFmtId="0" fontId="5" fillId="2" borderId="0" xfId="0" applyFont="1" applyFill="1" applyAlignment="1">
      <alignment horizontal="left" vertical="top" wrapText="1"/>
    </xf>
    <xf numFmtId="0" fontId="2" fillId="3" borderId="4" xfId="0" applyFont="1" applyFill="1" applyBorder="1" applyAlignment="1">
      <alignment horizontal="left" vertical="top" wrapText="1"/>
    </xf>
    <xf numFmtId="165" fontId="2" fillId="3" borderId="4" xfId="0" applyNumberFormat="1" applyFont="1" applyFill="1" applyBorder="1" applyAlignment="1">
      <alignment horizontal="left" vertical="top" wrapText="1"/>
    </xf>
    <xf numFmtId="0" fontId="0" fillId="2" borderId="14" xfId="0" applyFill="1" applyBorder="1" applyAlignment="1">
      <alignment horizontal="left" vertical="top" wrapText="1"/>
    </xf>
    <xf numFmtId="0" fontId="0" fillId="2" borderId="6" xfId="0" applyFill="1" applyBorder="1" applyAlignment="1">
      <alignment horizontal="left" vertical="top" wrapText="1"/>
    </xf>
    <xf numFmtId="0" fontId="0" fillId="2" borderId="6" xfId="0" applyNumberFormat="1" applyFill="1" applyBorder="1" applyAlignment="1">
      <alignment horizontal="left" vertical="top" wrapText="1"/>
    </xf>
    <xf numFmtId="165" fontId="0" fillId="2" borderId="6" xfId="0" applyNumberFormat="1" applyFill="1" applyBorder="1" applyAlignment="1">
      <alignment horizontal="left" vertical="top" wrapText="1"/>
    </xf>
    <xf numFmtId="0" fontId="1" fillId="2" borderId="0" xfId="0" applyFont="1" applyFill="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0" fillId="2" borderId="19" xfId="0" applyNumberFormat="1" applyFill="1" applyBorder="1" applyAlignment="1">
      <alignment horizontal="left" vertical="top" wrapText="1"/>
    </xf>
    <xf numFmtId="165" fontId="0" fillId="2" borderId="19" xfId="0" applyNumberFormat="1"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165" fontId="1" fillId="2" borderId="24" xfId="0" applyNumberFormat="1" applyFont="1" applyFill="1" applyBorder="1" applyAlignment="1">
      <alignment horizontal="left" vertical="top" wrapText="1"/>
    </xf>
    <xf numFmtId="0" fontId="1" fillId="2" borderId="25" xfId="0" applyFont="1" applyFill="1" applyBorder="1" applyAlignment="1">
      <alignment horizontal="left" vertical="top" wrapText="1"/>
    </xf>
    <xf numFmtId="0" fontId="5" fillId="2" borderId="0" xfId="0" applyFont="1" applyFill="1" applyAlignment="1">
      <alignment horizontal="left" vertical="top"/>
    </xf>
    <xf numFmtId="0" fontId="1" fillId="2" borderId="13" xfId="0" applyFont="1" applyFill="1" applyBorder="1" applyAlignment="1">
      <alignment horizontal="left" vertical="top"/>
    </xf>
    <xf numFmtId="165" fontId="0" fillId="2" borderId="13" xfId="0" applyNumberFormat="1" applyFill="1" applyBorder="1" applyAlignment="1">
      <alignment horizontal="left" vertical="top" wrapText="1"/>
    </xf>
    <xf numFmtId="0" fontId="2" fillId="2" borderId="0" xfId="0" applyFont="1" applyFill="1" applyAlignment="1">
      <alignment horizontal="left" vertical="top" wrapText="1"/>
    </xf>
    <xf numFmtId="0" fontId="8" fillId="2" borderId="3" xfId="0" applyFont="1" applyFill="1" applyBorder="1" applyAlignment="1">
      <alignment horizontal="left" vertical="top" wrapText="1"/>
    </xf>
    <xf numFmtId="164" fontId="5" fillId="2" borderId="3" xfId="0" applyNumberFormat="1" applyFont="1" applyFill="1" applyBorder="1" applyAlignment="1">
      <alignment horizontal="left" vertical="top" wrapText="1"/>
    </xf>
    <xf numFmtId="165" fontId="5" fillId="2" borderId="3" xfId="0" applyNumberFormat="1" applyFont="1" applyFill="1" applyBorder="1" applyAlignment="1">
      <alignment horizontal="left" vertical="top" wrapText="1"/>
    </xf>
  </cellXfs>
  <cellStyles count="1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190"/>
  <sheetViews>
    <sheetView workbookViewId="0">
      <pane ySplit="1" topLeftCell="A2" activePane="bottomLeft" state="frozen"/>
      <selection activeCell="D1" sqref="D1:D1048576"/>
      <selection pane="bottomLeft" activeCell="D1" sqref="D1:D1048576"/>
    </sheetView>
  </sheetViews>
  <sheetFormatPr defaultColWidth="10.875" defaultRowHeight="15.75"/>
  <cols>
    <col min="1" max="1" width="22.5" style="59" bestFit="1" customWidth="1"/>
    <col min="2" max="2" width="17.625" style="59" bestFit="1" customWidth="1"/>
    <col min="3" max="3" width="6" style="2" bestFit="1" customWidth="1"/>
    <col min="4" max="4" width="94.5" style="28" customWidth="1"/>
    <col min="5" max="7" width="15.375" style="2" bestFit="1" customWidth="1"/>
    <col min="8" max="8" width="15.375" style="15" customWidth="1"/>
    <col min="9" max="9" width="37.875" style="28" customWidth="1"/>
    <col min="10" max="10" width="15.125" style="2" bestFit="1" customWidth="1"/>
    <col min="11" max="16384" width="10.875" style="2"/>
  </cols>
  <sheetData>
    <row r="1" spans="1:10" ht="18.75">
      <c r="A1" s="55" t="s">
        <v>48</v>
      </c>
      <c r="B1" s="55" t="s">
        <v>49</v>
      </c>
      <c r="C1" s="7" t="s">
        <v>50</v>
      </c>
      <c r="D1" s="26" t="s">
        <v>51</v>
      </c>
      <c r="E1" s="7" t="s">
        <v>52</v>
      </c>
      <c r="F1" s="7" t="s">
        <v>53</v>
      </c>
      <c r="G1" s="7" t="s">
        <v>54</v>
      </c>
      <c r="H1" s="14" t="s">
        <v>868</v>
      </c>
      <c r="I1" s="26" t="s">
        <v>55</v>
      </c>
      <c r="J1" s="8" t="s">
        <v>56</v>
      </c>
    </row>
    <row r="2" spans="1:10" s="6" customFormat="1" ht="47.25">
      <c r="A2" s="56" t="s">
        <v>57</v>
      </c>
      <c r="B2" s="56" t="s">
        <v>34</v>
      </c>
      <c r="C2" s="38">
        <v>1</v>
      </c>
      <c r="D2" s="39" t="s">
        <v>58</v>
      </c>
      <c r="E2" s="38">
        <v>300</v>
      </c>
      <c r="F2" s="38">
        <v>0</v>
      </c>
      <c r="G2" s="38">
        <v>0</v>
      </c>
      <c r="H2" s="40">
        <f>IF(E2=0,"",G2/E2)</f>
        <v>0</v>
      </c>
      <c r="I2" s="39" t="s">
        <v>60</v>
      </c>
      <c r="J2" s="38">
        <v>0</v>
      </c>
    </row>
    <row r="3" spans="1:10" ht="47.25">
      <c r="A3" s="56" t="s">
        <v>57</v>
      </c>
      <c r="B3" s="56" t="s">
        <v>5</v>
      </c>
      <c r="C3" s="38">
        <v>1</v>
      </c>
      <c r="D3" s="39" t="s">
        <v>61</v>
      </c>
      <c r="E3" s="38">
        <v>50</v>
      </c>
      <c r="F3" s="38">
        <v>0</v>
      </c>
      <c r="G3" s="38">
        <v>0</v>
      </c>
      <c r="H3" s="40">
        <f t="shared" ref="H3:H72" si="0">IF(E3=0,"",G3/E3)</f>
        <v>0</v>
      </c>
      <c r="I3" s="39" t="s">
        <v>60</v>
      </c>
      <c r="J3" s="38">
        <v>0</v>
      </c>
    </row>
    <row r="4" spans="1:10" ht="63">
      <c r="A4" s="56" t="s">
        <v>57</v>
      </c>
      <c r="B4" s="56" t="s">
        <v>5</v>
      </c>
      <c r="C4" s="38">
        <v>2</v>
      </c>
      <c r="D4" s="41" t="s">
        <v>62</v>
      </c>
      <c r="E4" s="38">
        <v>720</v>
      </c>
      <c r="F4" s="38">
        <v>0</v>
      </c>
      <c r="G4" s="38">
        <v>0</v>
      </c>
      <c r="H4" s="40">
        <f t="shared" si="0"/>
        <v>0</v>
      </c>
      <c r="I4" s="39" t="s">
        <v>60</v>
      </c>
      <c r="J4" s="38">
        <v>0</v>
      </c>
    </row>
    <row r="5" spans="1:10" ht="63">
      <c r="A5" s="56" t="s">
        <v>57</v>
      </c>
      <c r="B5" s="56" t="s">
        <v>37</v>
      </c>
      <c r="C5" s="38">
        <v>1</v>
      </c>
      <c r="D5" s="41" t="s">
        <v>63</v>
      </c>
      <c r="E5" s="38">
        <v>525</v>
      </c>
      <c r="F5" s="38">
        <v>0</v>
      </c>
      <c r="G5" s="38">
        <v>0</v>
      </c>
      <c r="H5" s="40">
        <f t="shared" si="0"/>
        <v>0</v>
      </c>
      <c r="I5" s="39" t="s">
        <v>60</v>
      </c>
      <c r="J5" s="38">
        <v>0</v>
      </c>
    </row>
    <row r="6" spans="1:10" ht="63">
      <c r="A6" s="56" t="s">
        <v>57</v>
      </c>
      <c r="B6" s="56" t="s">
        <v>64</v>
      </c>
      <c r="C6" s="38">
        <v>1</v>
      </c>
      <c r="D6" s="41" t="s">
        <v>65</v>
      </c>
      <c r="E6" s="38">
        <v>300</v>
      </c>
      <c r="F6" s="38">
        <v>0</v>
      </c>
      <c r="G6" s="38">
        <v>0</v>
      </c>
      <c r="H6" s="40">
        <f t="shared" si="0"/>
        <v>0</v>
      </c>
      <c r="I6" s="39" t="s">
        <v>60</v>
      </c>
      <c r="J6" s="38">
        <v>0</v>
      </c>
    </row>
    <row r="7" spans="1:10" ht="31.5">
      <c r="A7" s="56" t="s">
        <v>57</v>
      </c>
      <c r="B7" s="56" t="s">
        <v>16</v>
      </c>
      <c r="C7" s="38">
        <v>1</v>
      </c>
      <c r="D7" s="39" t="s">
        <v>66</v>
      </c>
      <c r="E7" s="38">
        <v>36</v>
      </c>
      <c r="F7" s="38">
        <v>0</v>
      </c>
      <c r="G7" s="38">
        <v>0</v>
      </c>
      <c r="H7" s="40">
        <f t="shared" si="0"/>
        <v>0</v>
      </c>
      <c r="I7" s="39" t="s">
        <v>60</v>
      </c>
      <c r="J7" s="38">
        <v>0</v>
      </c>
    </row>
    <row r="8" spans="1:10">
      <c r="A8" s="56" t="s">
        <v>57</v>
      </c>
      <c r="B8" s="56" t="s">
        <v>16</v>
      </c>
      <c r="C8" s="38">
        <v>2</v>
      </c>
      <c r="D8" s="39" t="s">
        <v>67</v>
      </c>
      <c r="E8" s="38">
        <v>150</v>
      </c>
      <c r="F8" s="38">
        <v>0</v>
      </c>
      <c r="G8" s="38">
        <v>0</v>
      </c>
      <c r="H8" s="40">
        <f t="shared" si="0"/>
        <v>0</v>
      </c>
      <c r="I8" s="39" t="s">
        <v>60</v>
      </c>
      <c r="J8" s="38">
        <v>0</v>
      </c>
    </row>
    <row r="9" spans="1:10" ht="48" thickBot="1">
      <c r="A9" s="57" t="s">
        <v>57</v>
      </c>
      <c r="B9" s="57" t="s">
        <v>16</v>
      </c>
      <c r="C9" s="45">
        <v>3</v>
      </c>
      <c r="D9" s="48" t="s">
        <v>68</v>
      </c>
      <c r="E9" s="45">
        <v>50</v>
      </c>
      <c r="F9" s="45">
        <v>0</v>
      </c>
      <c r="G9" s="45">
        <v>0</v>
      </c>
      <c r="H9" s="47">
        <f t="shared" si="0"/>
        <v>0</v>
      </c>
      <c r="I9" s="46" t="s">
        <v>60</v>
      </c>
      <c r="J9" s="45">
        <v>0</v>
      </c>
    </row>
    <row r="10" spans="1:10" s="33" customFormat="1" ht="16.5" thickBot="1">
      <c r="A10" s="58"/>
      <c r="B10" s="64"/>
      <c r="C10" s="49"/>
      <c r="D10" s="50"/>
      <c r="E10" s="49">
        <f>SUM(E2:E9)</f>
        <v>2131</v>
      </c>
      <c r="F10" s="49">
        <f t="shared" ref="F10:G10" si="1">SUM(F2:F9)</f>
        <v>0</v>
      </c>
      <c r="G10" s="49">
        <f t="shared" si="1"/>
        <v>0</v>
      </c>
      <c r="H10" s="51">
        <f t="shared" si="0"/>
        <v>0</v>
      </c>
      <c r="I10" s="53"/>
      <c r="J10" s="49">
        <f>SUM(J2:J9)</f>
        <v>0</v>
      </c>
    </row>
    <row r="11" spans="1:10">
      <c r="D11" s="29"/>
      <c r="H11" s="17"/>
    </row>
    <row r="12" spans="1:10" s="10" customFormat="1" ht="31.5">
      <c r="A12" s="56" t="s">
        <v>69</v>
      </c>
      <c r="B12" s="56" t="s">
        <v>5</v>
      </c>
      <c r="C12" s="38">
        <v>3</v>
      </c>
      <c r="D12" s="39" t="s">
        <v>70</v>
      </c>
      <c r="E12" s="38">
        <v>180</v>
      </c>
      <c r="F12" s="38">
        <v>0</v>
      </c>
      <c r="G12" s="38">
        <v>0</v>
      </c>
      <c r="H12" s="40">
        <f t="shared" si="0"/>
        <v>0</v>
      </c>
      <c r="I12" s="39" t="s">
        <v>71</v>
      </c>
      <c r="J12" s="38">
        <v>0</v>
      </c>
    </row>
    <row r="13" spans="1:10" s="10" customFormat="1" ht="94.5">
      <c r="A13" s="56" t="s">
        <v>69</v>
      </c>
      <c r="B13" s="56" t="s">
        <v>37</v>
      </c>
      <c r="C13" s="38">
        <v>2</v>
      </c>
      <c r="D13" s="41" t="s">
        <v>72</v>
      </c>
      <c r="E13" s="38">
        <v>240</v>
      </c>
      <c r="F13" s="38">
        <v>240</v>
      </c>
      <c r="G13" s="38">
        <v>67</v>
      </c>
      <c r="H13" s="40">
        <f t="shared" si="0"/>
        <v>0.27916666666666667</v>
      </c>
      <c r="I13" s="39" t="s">
        <v>73</v>
      </c>
      <c r="J13" s="38">
        <v>67</v>
      </c>
    </row>
    <row r="14" spans="1:10" s="10" customFormat="1" ht="63">
      <c r="A14" s="56" t="s">
        <v>69</v>
      </c>
      <c r="B14" s="56" t="s">
        <v>74</v>
      </c>
      <c r="C14" s="38">
        <v>2</v>
      </c>
      <c r="D14" s="41" t="s">
        <v>75</v>
      </c>
      <c r="E14" s="38">
        <v>150</v>
      </c>
      <c r="F14" s="38">
        <v>100</v>
      </c>
      <c r="G14" s="38">
        <v>0</v>
      </c>
      <c r="H14" s="40">
        <f t="shared" si="0"/>
        <v>0</v>
      </c>
      <c r="I14" s="39" t="s">
        <v>76</v>
      </c>
      <c r="J14" s="38">
        <v>0</v>
      </c>
    </row>
    <row r="15" spans="1:10" s="10" customFormat="1" ht="126">
      <c r="A15" s="56" t="s">
        <v>69</v>
      </c>
      <c r="B15" s="56" t="s">
        <v>64</v>
      </c>
      <c r="C15" s="38">
        <v>1</v>
      </c>
      <c r="D15" s="41" t="s">
        <v>77</v>
      </c>
      <c r="E15" s="38">
        <v>450</v>
      </c>
      <c r="F15" s="38">
        <v>225</v>
      </c>
      <c r="G15" s="38">
        <v>162</v>
      </c>
      <c r="H15" s="40">
        <f t="shared" si="0"/>
        <v>0.36</v>
      </c>
      <c r="I15" s="41" t="s">
        <v>78</v>
      </c>
      <c r="J15" s="38">
        <v>162</v>
      </c>
    </row>
    <row r="16" spans="1:10" s="10" customFormat="1" ht="32.25" thickBot="1">
      <c r="A16" s="57" t="s">
        <v>69</v>
      </c>
      <c r="B16" s="57" t="s">
        <v>16</v>
      </c>
      <c r="C16" s="45">
        <v>2</v>
      </c>
      <c r="D16" s="46" t="s">
        <v>79</v>
      </c>
      <c r="E16" s="45">
        <v>60</v>
      </c>
      <c r="F16" s="45">
        <v>0</v>
      </c>
      <c r="G16" s="45">
        <v>0</v>
      </c>
      <c r="H16" s="47">
        <f t="shared" si="0"/>
        <v>0</v>
      </c>
      <c r="I16" s="46" t="s">
        <v>80</v>
      </c>
      <c r="J16" s="45">
        <v>0</v>
      </c>
    </row>
    <row r="17" spans="1:10" s="33" customFormat="1" ht="16.5" thickBot="1">
      <c r="A17" s="60"/>
      <c r="B17" s="65"/>
      <c r="D17" s="34"/>
      <c r="E17" s="33">
        <f>SUM(E12:E16)</f>
        <v>1080</v>
      </c>
      <c r="F17" s="33">
        <f>SUM(F12:F16)</f>
        <v>565</v>
      </c>
      <c r="G17" s="33">
        <f>SUM(G12:G16)</f>
        <v>229</v>
      </c>
      <c r="H17" s="35">
        <f t="shared" si="0"/>
        <v>0.21203703703703702</v>
      </c>
      <c r="I17" s="34"/>
      <c r="J17" s="33">
        <f>SUM(J12:J16)</f>
        <v>229</v>
      </c>
    </row>
    <row r="18" spans="1:10" s="12" customFormat="1">
      <c r="A18" s="61"/>
      <c r="B18" s="61"/>
      <c r="D18" s="37"/>
      <c r="H18" s="24"/>
      <c r="I18" s="37"/>
    </row>
    <row r="19" spans="1:10" s="10" customFormat="1">
      <c r="A19" s="56"/>
      <c r="B19" s="56"/>
      <c r="C19" s="38"/>
      <c r="D19" s="39"/>
      <c r="E19" s="38"/>
      <c r="F19" s="38"/>
      <c r="G19" s="38"/>
      <c r="H19" s="40"/>
      <c r="I19" s="39"/>
      <c r="J19" s="38"/>
    </row>
    <row r="20" spans="1:10" ht="47.25">
      <c r="A20" s="56" t="s">
        <v>81</v>
      </c>
      <c r="B20" s="56" t="s">
        <v>5</v>
      </c>
      <c r="C20" s="38">
        <v>2</v>
      </c>
      <c r="D20" s="41" t="s">
        <v>82</v>
      </c>
      <c r="E20" s="38">
        <v>130</v>
      </c>
      <c r="F20" s="38">
        <v>65</v>
      </c>
      <c r="G20" s="38">
        <v>65</v>
      </c>
      <c r="H20" s="40">
        <f t="shared" si="0"/>
        <v>0.5</v>
      </c>
      <c r="I20" s="39" t="s">
        <v>83</v>
      </c>
      <c r="J20" s="38">
        <v>65</v>
      </c>
    </row>
    <row r="21" spans="1:10" ht="31.5">
      <c r="A21" s="56" t="s">
        <v>81</v>
      </c>
      <c r="B21" s="56" t="s">
        <v>5</v>
      </c>
      <c r="C21" s="38">
        <v>3</v>
      </c>
      <c r="D21" s="39" t="s">
        <v>84</v>
      </c>
      <c r="E21" s="38">
        <v>675</v>
      </c>
      <c r="F21" s="38">
        <v>0</v>
      </c>
      <c r="G21" s="38">
        <v>0</v>
      </c>
      <c r="H21" s="40">
        <f t="shared" si="0"/>
        <v>0</v>
      </c>
      <c r="I21" s="39" t="s">
        <v>71</v>
      </c>
      <c r="J21" s="38">
        <v>0</v>
      </c>
    </row>
    <row r="22" spans="1:10" ht="126">
      <c r="A22" s="56" t="s">
        <v>81</v>
      </c>
      <c r="B22" s="56" t="s">
        <v>37</v>
      </c>
      <c r="C22" s="38">
        <v>1</v>
      </c>
      <c r="D22" s="41" t="s">
        <v>85</v>
      </c>
      <c r="E22" s="38">
        <v>1255</v>
      </c>
      <c r="F22" s="38">
        <v>1255</v>
      </c>
      <c r="G22" s="38">
        <v>568</v>
      </c>
      <c r="H22" s="40">
        <f t="shared" si="0"/>
        <v>0.45258964143426295</v>
      </c>
      <c r="I22" s="39" t="s">
        <v>86</v>
      </c>
      <c r="J22" s="38">
        <v>568</v>
      </c>
    </row>
    <row r="23" spans="1:10" ht="157.5">
      <c r="A23" s="56" t="s">
        <v>81</v>
      </c>
      <c r="B23" s="56" t="s">
        <v>87</v>
      </c>
      <c r="C23" s="38">
        <v>2</v>
      </c>
      <c r="D23" s="39" t="s">
        <v>88</v>
      </c>
      <c r="E23" s="38">
        <v>800</v>
      </c>
      <c r="F23" s="38">
        <v>600</v>
      </c>
      <c r="G23" s="38">
        <v>180</v>
      </c>
      <c r="H23" s="40">
        <f t="shared" si="0"/>
        <v>0.22500000000000001</v>
      </c>
      <c r="I23" s="41" t="s">
        <v>89</v>
      </c>
      <c r="J23" s="38">
        <v>180</v>
      </c>
    </row>
    <row r="24" spans="1:10" ht="47.25">
      <c r="A24" s="56" t="s">
        <v>81</v>
      </c>
      <c r="B24" s="56" t="s">
        <v>64</v>
      </c>
      <c r="C24" s="38">
        <v>1</v>
      </c>
      <c r="D24" s="39" t="s">
        <v>90</v>
      </c>
      <c r="E24" s="38">
        <v>2520</v>
      </c>
      <c r="F24" s="38">
        <v>1680</v>
      </c>
      <c r="G24" s="38">
        <v>1564</v>
      </c>
      <c r="H24" s="40">
        <f t="shared" si="0"/>
        <v>0.62063492063492065</v>
      </c>
      <c r="I24" s="39" t="s">
        <v>91</v>
      </c>
      <c r="J24" s="38">
        <v>1564</v>
      </c>
    </row>
    <row r="25" spans="1:10" ht="236.25">
      <c r="A25" s="56" t="s">
        <v>81</v>
      </c>
      <c r="B25" s="56" t="s">
        <v>64</v>
      </c>
      <c r="C25" s="38">
        <v>2</v>
      </c>
      <c r="D25" s="41" t="s">
        <v>92</v>
      </c>
      <c r="E25" s="38">
        <v>3000</v>
      </c>
      <c r="F25" s="38">
        <v>1500</v>
      </c>
      <c r="G25" s="38">
        <v>600</v>
      </c>
      <c r="H25" s="40">
        <f t="shared" si="0"/>
        <v>0.2</v>
      </c>
      <c r="I25" s="41" t="s">
        <v>93</v>
      </c>
      <c r="J25" s="38">
        <v>600</v>
      </c>
    </row>
    <row r="26" spans="1:10" ht="126">
      <c r="A26" s="56" t="s">
        <v>81</v>
      </c>
      <c r="B26" s="56" t="s">
        <v>64</v>
      </c>
      <c r="C26" s="38">
        <v>3</v>
      </c>
      <c r="D26" s="41" t="s">
        <v>94</v>
      </c>
      <c r="E26" s="38">
        <v>800</v>
      </c>
      <c r="F26" s="38">
        <v>400</v>
      </c>
      <c r="G26" s="38">
        <v>0</v>
      </c>
      <c r="H26" s="40">
        <f t="shared" si="0"/>
        <v>0</v>
      </c>
      <c r="I26" s="41" t="s">
        <v>95</v>
      </c>
      <c r="J26" s="38">
        <v>0</v>
      </c>
    </row>
    <row r="27" spans="1:10" ht="48" thickBot="1">
      <c r="A27" s="56" t="s">
        <v>81</v>
      </c>
      <c r="B27" s="56" t="s">
        <v>16</v>
      </c>
      <c r="C27" s="38">
        <v>3</v>
      </c>
      <c r="D27" s="41" t="s">
        <v>96</v>
      </c>
      <c r="E27" s="38">
        <v>360</v>
      </c>
      <c r="F27" s="38">
        <v>0</v>
      </c>
      <c r="G27" s="38">
        <v>0</v>
      </c>
      <c r="H27" s="40">
        <f t="shared" si="0"/>
        <v>0</v>
      </c>
      <c r="I27" s="39" t="s">
        <v>80</v>
      </c>
      <c r="J27" s="38">
        <v>0</v>
      </c>
    </row>
    <row r="28" spans="1:10" s="33" customFormat="1" ht="16.5" thickBot="1">
      <c r="A28" s="62"/>
      <c r="B28" s="66"/>
      <c r="C28" s="42"/>
      <c r="D28" s="52"/>
      <c r="E28" s="42">
        <f>SUM(E20:E27)</f>
        <v>9540</v>
      </c>
      <c r="F28" s="42">
        <f>SUM(F20:F27)</f>
        <v>5500</v>
      </c>
      <c r="G28" s="42">
        <f>SUM(G20:G27)</f>
        <v>2977</v>
      </c>
      <c r="H28" s="44">
        <f t="shared" si="0"/>
        <v>0.31205450733752621</v>
      </c>
      <c r="I28" s="43"/>
      <c r="J28" s="42">
        <f>SUM(J20:J27)</f>
        <v>2977</v>
      </c>
    </row>
    <row r="29" spans="1:10" s="12" customFormat="1">
      <c r="A29" s="61"/>
      <c r="B29" s="61"/>
      <c r="D29" s="54"/>
      <c r="H29" s="24"/>
      <c r="I29" s="37"/>
    </row>
    <row r="30" spans="1:10">
      <c r="A30" s="56"/>
      <c r="B30" s="56"/>
      <c r="C30" s="38"/>
      <c r="D30" s="41"/>
      <c r="E30" s="38"/>
      <c r="F30" s="38"/>
      <c r="G30" s="38"/>
      <c r="H30" s="40"/>
      <c r="I30" s="39"/>
      <c r="J30" s="38"/>
    </row>
    <row r="31" spans="1:10" ht="47.25">
      <c r="A31" s="56" t="s">
        <v>97</v>
      </c>
      <c r="B31" s="56" t="s">
        <v>5</v>
      </c>
      <c r="C31" s="38">
        <v>4</v>
      </c>
      <c r="D31" s="39" t="s">
        <v>98</v>
      </c>
      <c r="E31" s="38">
        <v>50</v>
      </c>
      <c r="F31" s="38">
        <v>0</v>
      </c>
      <c r="G31" s="38">
        <v>0</v>
      </c>
      <c r="H31" s="40">
        <f t="shared" si="0"/>
        <v>0</v>
      </c>
      <c r="I31" s="39" t="s">
        <v>71</v>
      </c>
      <c r="J31" s="38">
        <v>0</v>
      </c>
    </row>
    <row r="32" spans="1:10" ht="63">
      <c r="A32" s="56" t="s">
        <v>97</v>
      </c>
      <c r="B32" s="56" t="s">
        <v>37</v>
      </c>
      <c r="C32" s="38">
        <v>1</v>
      </c>
      <c r="D32" s="41" t="s">
        <v>99</v>
      </c>
      <c r="E32" s="38">
        <v>90</v>
      </c>
      <c r="F32" s="38">
        <v>90</v>
      </c>
      <c r="G32" s="38">
        <v>60</v>
      </c>
      <c r="H32" s="40">
        <f t="shared" si="0"/>
        <v>0.66666666666666663</v>
      </c>
      <c r="I32" s="39" t="s">
        <v>100</v>
      </c>
      <c r="J32" s="38">
        <v>60</v>
      </c>
    </row>
    <row r="33" spans="1:10" ht="78.75">
      <c r="A33" s="56" t="s">
        <v>97</v>
      </c>
      <c r="B33" s="56" t="s">
        <v>74</v>
      </c>
      <c r="C33" s="38">
        <v>3</v>
      </c>
      <c r="D33" s="41" t="s">
        <v>101</v>
      </c>
      <c r="E33" s="38">
        <v>100</v>
      </c>
      <c r="F33" s="38">
        <v>50</v>
      </c>
      <c r="G33" s="38">
        <v>0</v>
      </c>
      <c r="H33" s="40">
        <f t="shared" si="0"/>
        <v>0</v>
      </c>
      <c r="I33" s="39" t="s">
        <v>76</v>
      </c>
      <c r="J33" s="38">
        <v>0</v>
      </c>
    </row>
    <row r="34" spans="1:10" ht="94.5">
      <c r="A34" s="56" t="s">
        <v>97</v>
      </c>
      <c r="B34" s="56" t="s">
        <v>64</v>
      </c>
      <c r="C34" s="38">
        <v>1</v>
      </c>
      <c r="D34" s="41" t="s">
        <v>102</v>
      </c>
      <c r="E34" s="38">
        <v>400</v>
      </c>
      <c r="F34" s="38">
        <v>200</v>
      </c>
      <c r="G34" s="38">
        <v>160</v>
      </c>
      <c r="H34" s="40">
        <f t="shared" si="0"/>
        <v>0.4</v>
      </c>
      <c r="I34" s="39" t="s">
        <v>103</v>
      </c>
      <c r="J34" s="38">
        <v>160</v>
      </c>
    </row>
    <row r="35" spans="1:10" ht="16.5" thickBot="1">
      <c r="A35" s="57" t="s">
        <v>97</v>
      </c>
      <c r="B35" s="57" t="s">
        <v>16</v>
      </c>
      <c r="C35" s="45">
        <v>2</v>
      </c>
      <c r="D35" s="46" t="s">
        <v>104</v>
      </c>
      <c r="E35" s="45">
        <v>50</v>
      </c>
      <c r="F35" s="45">
        <v>0</v>
      </c>
      <c r="G35" s="45">
        <v>0</v>
      </c>
      <c r="H35" s="47">
        <f t="shared" si="0"/>
        <v>0</v>
      </c>
      <c r="I35" s="46" t="s">
        <v>80</v>
      </c>
      <c r="J35" s="45">
        <v>0</v>
      </c>
    </row>
    <row r="36" spans="1:10" s="33" customFormat="1" ht="16.5" thickBot="1">
      <c r="A36" s="60"/>
      <c r="B36" s="65"/>
      <c r="D36" s="34"/>
      <c r="E36" s="33">
        <f>SUM(E31:E35)</f>
        <v>690</v>
      </c>
      <c r="F36" s="33">
        <f t="shared" ref="F36:G36" si="2">SUM(F31:F35)</f>
        <v>340</v>
      </c>
      <c r="G36" s="33">
        <f t="shared" si="2"/>
        <v>220</v>
      </c>
      <c r="H36" s="35">
        <f t="shared" si="0"/>
        <v>0.3188405797101449</v>
      </c>
      <c r="I36" s="34"/>
      <c r="J36" s="33">
        <f>SUM(J31:J35)</f>
        <v>220</v>
      </c>
    </row>
    <row r="37" spans="1:10" s="12" customFormat="1">
      <c r="A37" s="61"/>
      <c r="B37" s="61"/>
      <c r="D37" s="37"/>
      <c r="H37" s="24"/>
      <c r="I37" s="37"/>
    </row>
    <row r="38" spans="1:10">
      <c r="H38" s="17"/>
    </row>
    <row r="39" spans="1:10" ht="157.5">
      <c r="A39" s="56" t="s">
        <v>105</v>
      </c>
      <c r="B39" s="56" t="s">
        <v>5</v>
      </c>
      <c r="C39" s="38">
        <v>1</v>
      </c>
      <c r="D39" s="41" t="s">
        <v>106</v>
      </c>
      <c r="E39" s="38">
        <v>944</v>
      </c>
      <c r="F39" s="38">
        <v>200</v>
      </c>
      <c r="G39" s="38">
        <v>200</v>
      </c>
      <c r="H39" s="40">
        <f t="shared" si="0"/>
        <v>0.21186440677966101</v>
      </c>
      <c r="I39" s="39" t="s">
        <v>107</v>
      </c>
      <c r="J39" s="38">
        <v>200</v>
      </c>
    </row>
    <row r="40" spans="1:10" ht="31.5">
      <c r="A40" s="56" t="s">
        <v>105</v>
      </c>
      <c r="B40" s="56" t="s">
        <v>5</v>
      </c>
      <c r="C40" s="38">
        <v>3</v>
      </c>
      <c r="D40" s="39" t="s">
        <v>108</v>
      </c>
      <c r="E40" s="38">
        <v>1800</v>
      </c>
      <c r="F40" s="38">
        <v>0</v>
      </c>
      <c r="G40" s="38">
        <v>0</v>
      </c>
      <c r="H40" s="40">
        <f t="shared" si="0"/>
        <v>0</v>
      </c>
      <c r="I40" s="39" t="s">
        <v>109</v>
      </c>
      <c r="J40" s="38">
        <v>0</v>
      </c>
    </row>
    <row r="41" spans="1:10" ht="94.5">
      <c r="A41" s="56" t="s">
        <v>105</v>
      </c>
      <c r="B41" s="56" t="s">
        <v>37</v>
      </c>
      <c r="C41" s="38">
        <v>1</v>
      </c>
      <c r="D41" s="41" t="s">
        <v>110</v>
      </c>
      <c r="E41" s="38">
        <v>900</v>
      </c>
      <c r="F41" s="38">
        <v>280</v>
      </c>
      <c r="G41" s="38">
        <v>187</v>
      </c>
      <c r="H41" s="40">
        <f t="shared" si="0"/>
        <v>0.20777777777777778</v>
      </c>
      <c r="I41" s="39" t="s">
        <v>111</v>
      </c>
      <c r="J41" s="38">
        <v>187</v>
      </c>
    </row>
    <row r="42" spans="1:10">
      <c r="A42" s="56" t="s">
        <v>105</v>
      </c>
      <c r="B42" s="56" t="s">
        <v>74</v>
      </c>
      <c r="C42" s="38">
        <v>5</v>
      </c>
      <c r="D42" s="39"/>
      <c r="E42" s="38">
        <v>0</v>
      </c>
      <c r="F42" s="38">
        <v>0</v>
      </c>
      <c r="G42" s="38">
        <v>0</v>
      </c>
      <c r="H42" s="40" t="str">
        <f t="shared" si="0"/>
        <v/>
      </c>
      <c r="I42" s="39">
        <v>0</v>
      </c>
      <c r="J42" s="38">
        <v>0</v>
      </c>
    </row>
    <row r="43" spans="1:10" ht="157.5">
      <c r="A43" s="56" t="s">
        <v>105</v>
      </c>
      <c r="B43" s="56" t="s">
        <v>14</v>
      </c>
      <c r="C43" s="38">
        <v>1</v>
      </c>
      <c r="D43" s="41" t="s">
        <v>112</v>
      </c>
      <c r="E43" s="38">
        <v>1080</v>
      </c>
      <c r="F43" s="38">
        <v>300</v>
      </c>
      <c r="G43" s="38">
        <v>200</v>
      </c>
      <c r="H43" s="40">
        <f t="shared" si="0"/>
        <v>0.18518518518518517</v>
      </c>
      <c r="I43" s="39" t="s">
        <v>113</v>
      </c>
      <c r="J43" s="38">
        <v>200</v>
      </c>
    </row>
    <row r="44" spans="1:10" ht="63">
      <c r="A44" s="56" t="s">
        <v>105</v>
      </c>
      <c r="B44" s="56" t="s">
        <v>14</v>
      </c>
      <c r="C44" s="38">
        <v>2</v>
      </c>
      <c r="D44" s="41" t="s">
        <v>114</v>
      </c>
      <c r="E44" s="38">
        <v>400</v>
      </c>
      <c r="F44" s="38">
        <v>100</v>
      </c>
      <c r="G44" s="38">
        <v>0</v>
      </c>
      <c r="H44" s="40">
        <f t="shared" si="0"/>
        <v>0</v>
      </c>
      <c r="I44" s="39" t="s">
        <v>115</v>
      </c>
      <c r="J44" s="38">
        <v>0</v>
      </c>
    </row>
    <row r="45" spans="1:10" ht="78.75">
      <c r="A45" s="56" t="s">
        <v>105</v>
      </c>
      <c r="B45" s="56" t="s">
        <v>14</v>
      </c>
      <c r="C45" s="38">
        <v>3</v>
      </c>
      <c r="D45" s="41" t="s">
        <v>116</v>
      </c>
      <c r="E45" s="38">
        <v>18500</v>
      </c>
      <c r="F45" s="38">
        <v>0</v>
      </c>
      <c r="G45" s="38">
        <v>0</v>
      </c>
      <c r="H45" s="40">
        <f t="shared" si="0"/>
        <v>0</v>
      </c>
      <c r="I45" s="39" t="s">
        <v>109</v>
      </c>
      <c r="J45" s="38">
        <v>0</v>
      </c>
    </row>
    <row r="46" spans="1:10" ht="47.25">
      <c r="A46" s="56" t="s">
        <v>105</v>
      </c>
      <c r="B46" s="56" t="s">
        <v>117</v>
      </c>
      <c r="C46" s="38">
        <v>1</v>
      </c>
      <c r="D46" s="39" t="s">
        <v>118</v>
      </c>
      <c r="E46" s="38">
        <v>300</v>
      </c>
      <c r="F46" s="38">
        <v>0</v>
      </c>
      <c r="G46" s="38">
        <v>0</v>
      </c>
      <c r="H46" s="40">
        <f t="shared" si="0"/>
        <v>0</v>
      </c>
      <c r="I46" s="39" t="s">
        <v>109</v>
      </c>
      <c r="J46" s="38">
        <v>0</v>
      </c>
    </row>
    <row r="47" spans="1:10" ht="47.25">
      <c r="A47" s="56" t="s">
        <v>105</v>
      </c>
      <c r="B47" s="56" t="s">
        <v>16</v>
      </c>
      <c r="C47" s="38">
        <v>1</v>
      </c>
      <c r="D47" s="41" t="s">
        <v>119</v>
      </c>
      <c r="E47" s="38">
        <v>300</v>
      </c>
      <c r="F47" s="38">
        <v>0</v>
      </c>
      <c r="G47" s="38">
        <v>0</v>
      </c>
      <c r="H47" s="40">
        <f t="shared" si="0"/>
        <v>0</v>
      </c>
      <c r="I47" s="39" t="s">
        <v>80</v>
      </c>
      <c r="J47" s="38">
        <v>0</v>
      </c>
    </row>
    <row r="48" spans="1:10" ht="32.25" thickBot="1">
      <c r="A48" s="57" t="s">
        <v>105</v>
      </c>
      <c r="B48" s="57" t="s">
        <v>8</v>
      </c>
      <c r="C48" s="45">
        <v>3</v>
      </c>
      <c r="D48" s="46" t="s">
        <v>120</v>
      </c>
      <c r="E48" s="45">
        <v>250</v>
      </c>
      <c r="F48" s="45">
        <v>0</v>
      </c>
      <c r="G48" s="45">
        <v>0</v>
      </c>
      <c r="H48" s="47">
        <f t="shared" si="0"/>
        <v>0</v>
      </c>
      <c r="I48" s="46" t="s">
        <v>109</v>
      </c>
      <c r="J48" s="45">
        <v>0</v>
      </c>
    </row>
    <row r="49" spans="1:10" s="33" customFormat="1" ht="16.5" thickBot="1">
      <c r="A49" s="60"/>
      <c r="B49" s="65"/>
      <c r="D49" s="34"/>
      <c r="E49" s="33">
        <f t="shared" ref="E49:J49" si="3">SUM(E39:E48)</f>
        <v>24474</v>
      </c>
      <c r="F49" s="33">
        <f>SUM(F39:F48)</f>
        <v>880</v>
      </c>
      <c r="G49" s="33">
        <f>SUM(G39:G48)</f>
        <v>587</v>
      </c>
      <c r="H49" s="35">
        <f t="shared" si="0"/>
        <v>2.3984636757375173E-2</v>
      </c>
      <c r="I49" s="34"/>
      <c r="J49" s="33">
        <f t="shared" si="3"/>
        <v>587</v>
      </c>
    </row>
    <row r="50" spans="1:10" s="12" customFormat="1">
      <c r="A50" s="61"/>
      <c r="B50" s="61"/>
      <c r="D50" s="37"/>
      <c r="H50" s="24"/>
      <c r="I50" s="37"/>
    </row>
    <row r="51" spans="1:10">
      <c r="H51" s="17"/>
    </row>
    <row r="52" spans="1:10" ht="47.25">
      <c r="A52" s="56" t="s">
        <v>121</v>
      </c>
      <c r="B52" s="56" t="s">
        <v>1</v>
      </c>
      <c r="C52" s="38">
        <v>1</v>
      </c>
      <c r="D52" s="39" t="s">
        <v>122</v>
      </c>
      <c r="E52" s="38">
        <v>300</v>
      </c>
      <c r="F52" s="38">
        <v>300</v>
      </c>
      <c r="G52" s="38">
        <v>300</v>
      </c>
      <c r="H52" s="40">
        <f t="shared" si="0"/>
        <v>1</v>
      </c>
      <c r="I52" s="39" t="s">
        <v>123</v>
      </c>
      <c r="J52" s="38">
        <v>300</v>
      </c>
    </row>
    <row r="53" spans="1:10" ht="47.25">
      <c r="A53" s="56" t="s">
        <v>121</v>
      </c>
      <c r="B53" s="56" t="s">
        <v>87</v>
      </c>
      <c r="C53" s="38">
        <v>1</v>
      </c>
      <c r="D53" s="41" t="s">
        <v>124</v>
      </c>
      <c r="E53" s="38">
        <v>250</v>
      </c>
      <c r="F53" s="38">
        <v>250</v>
      </c>
      <c r="G53" s="38">
        <v>250</v>
      </c>
      <c r="H53" s="40">
        <f t="shared" si="0"/>
        <v>1</v>
      </c>
      <c r="I53" s="39" t="s">
        <v>125</v>
      </c>
      <c r="J53" s="38">
        <v>250</v>
      </c>
    </row>
    <row r="54" spans="1:10" ht="48" thickBot="1">
      <c r="A54" s="57" t="s">
        <v>121</v>
      </c>
      <c r="B54" s="57" t="s">
        <v>16</v>
      </c>
      <c r="C54" s="45">
        <v>1</v>
      </c>
      <c r="D54" s="46" t="s">
        <v>126</v>
      </c>
      <c r="E54" s="45">
        <v>250</v>
      </c>
      <c r="F54" s="45">
        <v>250</v>
      </c>
      <c r="G54" s="45">
        <v>250</v>
      </c>
      <c r="H54" s="47">
        <f t="shared" si="0"/>
        <v>1</v>
      </c>
      <c r="I54" s="46" t="s">
        <v>125</v>
      </c>
      <c r="J54" s="45">
        <v>250</v>
      </c>
    </row>
    <row r="55" spans="1:10" s="33" customFormat="1" ht="16.5" thickBot="1">
      <c r="A55" s="60"/>
      <c r="B55" s="65"/>
      <c r="D55" s="34"/>
      <c r="E55" s="33">
        <f t="shared" ref="E55:J55" si="4">SUM(E52:E54)</f>
        <v>800</v>
      </c>
      <c r="F55" s="33">
        <f t="shared" si="4"/>
        <v>800</v>
      </c>
      <c r="G55" s="33">
        <f t="shared" si="4"/>
        <v>800</v>
      </c>
      <c r="H55" s="35">
        <f t="shared" si="0"/>
        <v>1</v>
      </c>
      <c r="I55" s="34"/>
      <c r="J55" s="33">
        <f t="shared" si="4"/>
        <v>800</v>
      </c>
    </row>
    <row r="56" spans="1:10" s="12" customFormat="1">
      <c r="A56" s="61"/>
      <c r="B56" s="61"/>
      <c r="D56" s="37"/>
      <c r="H56" s="24"/>
      <c r="I56" s="37"/>
    </row>
    <row r="57" spans="1:10">
      <c r="H57" s="17"/>
    </row>
    <row r="58" spans="1:10" ht="78.75">
      <c r="A58" s="56" t="s">
        <v>127</v>
      </c>
      <c r="B58" s="56" t="s">
        <v>5</v>
      </c>
      <c r="C58" s="38">
        <v>1</v>
      </c>
      <c r="D58" s="41" t="s">
        <v>128</v>
      </c>
      <c r="E58" s="38">
        <v>200</v>
      </c>
      <c r="F58" s="38">
        <v>100</v>
      </c>
      <c r="G58" s="38">
        <v>40</v>
      </c>
      <c r="H58" s="40">
        <f t="shared" si="0"/>
        <v>0.2</v>
      </c>
      <c r="I58" s="39" t="s">
        <v>129</v>
      </c>
      <c r="J58" s="38">
        <v>40</v>
      </c>
    </row>
    <row r="59" spans="1:10" ht="31.5">
      <c r="A59" s="56" t="s">
        <v>127</v>
      </c>
      <c r="B59" s="56" t="s">
        <v>5</v>
      </c>
      <c r="C59" s="38">
        <v>2</v>
      </c>
      <c r="D59" s="39" t="s">
        <v>130</v>
      </c>
      <c r="E59" s="38">
        <v>60</v>
      </c>
      <c r="F59" s="38">
        <v>30</v>
      </c>
      <c r="G59" s="38">
        <v>30</v>
      </c>
      <c r="H59" s="40">
        <f t="shared" si="0"/>
        <v>0.5</v>
      </c>
      <c r="I59" s="39" t="s">
        <v>131</v>
      </c>
      <c r="J59" s="38">
        <v>30</v>
      </c>
    </row>
    <row r="60" spans="1:10" ht="31.5">
      <c r="A60" s="56" t="s">
        <v>127</v>
      </c>
      <c r="B60" s="56" t="s">
        <v>14</v>
      </c>
      <c r="C60" s="38">
        <v>2</v>
      </c>
      <c r="D60" s="39" t="s">
        <v>132</v>
      </c>
      <c r="E60" s="38">
        <v>200</v>
      </c>
      <c r="F60" s="38">
        <v>100</v>
      </c>
      <c r="G60" s="38">
        <v>0</v>
      </c>
      <c r="H60" s="40">
        <f t="shared" si="0"/>
        <v>0</v>
      </c>
      <c r="I60" s="39" t="s">
        <v>115</v>
      </c>
      <c r="J60" s="38">
        <v>0</v>
      </c>
    </row>
    <row r="61" spans="1:10" ht="47.25">
      <c r="A61" s="56" t="s">
        <v>127</v>
      </c>
      <c r="B61" s="56" t="s">
        <v>14</v>
      </c>
      <c r="C61" s="38">
        <v>3</v>
      </c>
      <c r="D61" s="41" t="s">
        <v>133</v>
      </c>
      <c r="E61" s="38">
        <v>200</v>
      </c>
      <c r="F61" s="38">
        <v>0</v>
      </c>
      <c r="G61" s="38">
        <v>0</v>
      </c>
      <c r="H61" s="40">
        <f t="shared" si="0"/>
        <v>0</v>
      </c>
      <c r="I61" s="39" t="s">
        <v>109</v>
      </c>
      <c r="J61" s="38">
        <v>0</v>
      </c>
    </row>
    <row r="62" spans="1:10" ht="31.5">
      <c r="A62" s="56" t="s">
        <v>127</v>
      </c>
      <c r="B62" s="56" t="s">
        <v>87</v>
      </c>
      <c r="C62" s="38">
        <v>5</v>
      </c>
      <c r="D62" s="39" t="s">
        <v>134</v>
      </c>
      <c r="E62" s="38">
        <v>100</v>
      </c>
      <c r="F62" s="38">
        <v>0</v>
      </c>
      <c r="G62" s="38">
        <v>0</v>
      </c>
      <c r="H62" s="40">
        <f t="shared" si="0"/>
        <v>0</v>
      </c>
      <c r="I62" s="39" t="s">
        <v>109</v>
      </c>
      <c r="J62" s="38">
        <v>0</v>
      </c>
    </row>
    <row r="63" spans="1:10" ht="95.25" thickBot="1">
      <c r="A63" s="57" t="s">
        <v>127</v>
      </c>
      <c r="B63" s="57" t="s">
        <v>64</v>
      </c>
      <c r="C63" s="45">
        <v>1</v>
      </c>
      <c r="D63" s="48" t="s">
        <v>135</v>
      </c>
      <c r="E63" s="45">
        <v>560</v>
      </c>
      <c r="F63" s="45">
        <v>375</v>
      </c>
      <c r="G63" s="45">
        <v>375</v>
      </c>
      <c r="H63" s="47">
        <f t="shared" si="0"/>
        <v>0.6696428571428571</v>
      </c>
      <c r="I63" s="46" t="s">
        <v>136</v>
      </c>
      <c r="J63" s="45">
        <v>375</v>
      </c>
    </row>
    <row r="64" spans="1:10" s="33" customFormat="1" ht="16.5" thickBot="1">
      <c r="A64" s="60"/>
      <c r="B64" s="65"/>
      <c r="D64" s="36"/>
      <c r="E64" s="33">
        <f t="shared" ref="E64:J64" si="5">SUM(E58:E63)</f>
        <v>1320</v>
      </c>
      <c r="F64" s="33">
        <f t="shared" si="5"/>
        <v>605</v>
      </c>
      <c r="G64" s="33">
        <f>SUM(G58:G63)</f>
        <v>445</v>
      </c>
      <c r="H64" s="35">
        <f t="shared" si="0"/>
        <v>0.3371212121212121</v>
      </c>
      <c r="I64" s="34"/>
      <c r="J64" s="33">
        <f t="shared" si="5"/>
        <v>445</v>
      </c>
    </row>
    <row r="65" spans="1:10" s="12" customFormat="1">
      <c r="A65" s="61"/>
      <c r="B65" s="61"/>
      <c r="D65" s="54"/>
      <c r="H65" s="24"/>
      <c r="I65" s="37"/>
    </row>
    <row r="66" spans="1:10">
      <c r="D66" s="29"/>
      <c r="H66" s="17"/>
    </row>
    <row r="67" spans="1:10">
      <c r="A67" s="56" t="s">
        <v>137</v>
      </c>
      <c r="B67" s="56" t="s">
        <v>5</v>
      </c>
      <c r="C67" s="38">
        <v>2</v>
      </c>
      <c r="D67" s="39" t="s">
        <v>138</v>
      </c>
      <c r="E67" s="38">
        <v>200</v>
      </c>
      <c r="F67" s="38">
        <v>0</v>
      </c>
      <c r="G67" s="38">
        <v>0</v>
      </c>
      <c r="H67" s="40">
        <f t="shared" si="0"/>
        <v>0</v>
      </c>
      <c r="I67" s="39" t="s">
        <v>71</v>
      </c>
      <c r="J67" s="38">
        <v>0</v>
      </c>
    </row>
    <row r="68" spans="1:10" ht="78.75">
      <c r="A68" s="56" t="s">
        <v>137</v>
      </c>
      <c r="B68" s="56" t="s">
        <v>87</v>
      </c>
      <c r="C68" s="38">
        <v>1</v>
      </c>
      <c r="D68" s="41" t="s">
        <v>139</v>
      </c>
      <c r="E68" s="38">
        <v>240</v>
      </c>
      <c r="F68" s="38">
        <v>100</v>
      </c>
      <c r="G68" s="38">
        <v>100</v>
      </c>
      <c r="H68" s="40">
        <f t="shared" si="0"/>
        <v>0.41666666666666669</v>
      </c>
      <c r="I68" s="39" t="s">
        <v>140</v>
      </c>
      <c r="J68" s="38">
        <v>100</v>
      </c>
    </row>
    <row r="69" spans="1:10" ht="63">
      <c r="A69" s="56" t="s">
        <v>137</v>
      </c>
      <c r="B69" s="56" t="s">
        <v>64</v>
      </c>
      <c r="C69" s="38">
        <v>2</v>
      </c>
      <c r="D69" s="39" t="s">
        <v>141</v>
      </c>
      <c r="E69" s="38">
        <v>150</v>
      </c>
      <c r="F69" s="38">
        <v>100</v>
      </c>
      <c r="G69" s="38">
        <v>75</v>
      </c>
      <c r="H69" s="40">
        <f t="shared" si="0"/>
        <v>0.5</v>
      </c>
      <c r="I69" s="39" t="s">
        <v>142</v>
      </c>
      <c r="J69" s="38">
        <v>75</v>
      </c>
    </row>
    <row r="70" spans="1:10" ht="31.5">
      <c r="A70" s="56" t="s">
        <v>137</v>
      </c>
      <c r="B70" s="56" t="s">
        <v>16</v>
      </c>
      <c r="C70" s="38">
        <v>2</v>
      </c>
      <c r="D70" s="39" t="s">
        <v>143</v>
      </c>
      <c r="E70" s="38">
        <v>60</v>
      </c>
      <c r="F70" s="38">
        <v>0</v>
      </c>
      <c r="G70" s="38">
        <v>0</v>
      </c>
      <c r="H70" s="40">
        <f t="shared" si="0"/>
        <v>0</v>
      </c>
      <c r="I70" s="39" t="s">
        <v>80</v>
      </c>
      <c r="J70" s="38">
        <v>0</v>
      </c>
    </row>
    <row r="71" spans="1:10" ht="63.75" thickBot="1">
      <c r="A71" s="57" t="s">
        <v>137</v>
      </c>
      <c r="B71" s="57" t="s">
        <v>46</v>
      </c>
      <c r="C71" s="45">
        <v>1</v>
      </c>
      <c r="D71" s="48" t="s">
        <v>144</v>
      </c>
      <c r="E71" s="45">
        <v>100</v>
      </c>
      <c r="F71" s="45">
        <v>60</v>
      </c>
      <c r="G71" s="45">
        <v>60</v>
      </c>
      <c r="H71" s="47">
        <f t="shared" si="0"/>
        <v>0.6</v>
      </c>
      <c r="I71" s="46" t="s">
        <v>145</v>
      </c>
      <c r="J71" s="45">
        <v>60</v>
      </c>
    </row>
    <row r="72" spans="1:10" s="33" customFormat="1" ht="16.5" thickBot="1">
      <c r="A72" s="60"/>
      <c r="B72" s="65"/>
      <c r="D72" s="36"/>
      <c r="E72" s="33">
        <f t="shared" ref="E72:J72" si="6">SUM(E67:E71)</f>
        <v>750</v>
      </c>
      <c r="F72" s="33">
        <f t="shared" si="6"/>
        <v>260</v>
      </c>
      <c r="G72" s="33">
        <f>SUM(G67:G71)</f>
        <v>235</v>
      </c>
      <c r="H72" s="35">
        <f t="shared" si="0"/>
        <v>0.31333333333333335</v>
      </c>
      <c r="I72" s="34"/>
      <c r="J72" s="33">
        <f t="shared" si="6"/>
        <v>235</v>
      </c>
    </row>
    <row r="73" spans="1:10" s="12" customFormat="1">
      <c r="A73" s="61"/>
      <c r="B73" s="61"/>
      <c r="D73" s="54"/>
      <c r="H73" s="24"/>
      <c r="I73" s="37"/>
    </row>
    <row r="74" spans="1:10">
      <c r="D74" s="29"/>
      <c r="H74" s="17"/>
    </row>
    <row r="75" spans="1:10" ht="31.5">
      <c r="A75" s="56" t="s">
        <v>146</v>
      </c>
      <c r="B75" s="56" t="s">
        <v>5</v>
      </c>
      <c r="C75" s="38">
        <v>1</v>
      </c>
      <c r="D75" s="39" t="s">
        <v>147</v>
      </c>
      <c r="E75" s="38">
        <v>1000</v>
      </c>
      <c r="F75" s="38">
        <v>0</v>
      </c>
      <c r="G75" s="38">
        <v>0</v>
      </c>
      <c r="H75" s="40">
        <f t="shared" ref="H75:H143" si="7">IF(E75=0,"",G75/E75)</f>
        <v>0</v>
      </c>
      <c r="I75" s="39" t="s">
        <v>109</v>
      </c>
      <c r="J75" s="38">
        <v>0</v>
      </c>
    </row>
    <row r="76" spans="1:10" ht="78.75">
      <c r="A76" s="56" t="s">
        <v>146</v>
      </c>
      <c r="B76" s="56" t="s">
        <v>5</v>
      </c>
      <c r="C76" s="38">
        <v>2</v>
      </c>
      <c r="D76" s="41" t="s">
        <v>148</v>
      </c>
      <c r="E76" s="38">
        <v>100</v>
      </c>
      <c r="F76" s="38">
        <v>50</v>
      </c>
      <c r="G76" s="38">
        <v>50</v>
      </c>
      <c r="H76" s="40">
        <f t="shared" si="7"/>
        <v>0.5</v>
      </c>
      <c r="I76" s="39" t="s">
        <v>149</v>
      </c>
      <c r="J76" s="38">
        <v>50</v>
      </c>
    </row>
    <row r="77" spans="1:10" ht="31.5">
      <c r="A77" s="56" t="s">
        <v>146</v>
      </c>
      <c r="B77" s="56" t="s">
        <v>5</v>
      </c>
      <c r="C77" s="38">
        <v>3</v>
      </c>
      <c r="D77" s="39" t="s">
        <v>150</v>
      </c>
      <c r="E77" s="38">
        <v>30</v>
      </c>
      <c r="F77" s="38">
        <v>0</v>
      </c>
      <c r="G77" s="38">
        <v>0</v>
      </c>
      <c r="H77" s="40">
        <f t="shared" si="7"/>
        <v>0</v>
      </c>
      <c r="I77" s="39" t="s">
        <v>109</v>
      </c>
      <c r="J77" s="38">
        <v>0</v>
      </c>
    </row>
    <row r="78" spans="1:10">
      <c r="A78" s="56" t="s">
        <v>146</v>
      </c>
      <c r="B78" s="56" t="s">
        <v>5</v>
      </c>
      <c r="C78" s="38">
        <v>4</v>
      </c>
      <c r="D78" s="39" t="s">
        <v>151</v>
      </c>
      <c r="E78" s="38">
        <v>400</v>
      </c>
      <c r="F78" s="38">
        <v>0</v>
      </c>
      <c r="G78" s="38">
        <v>0</v>
      </c>
      <c r="H78" s="40">
        <f t="shared" si="7"/>
        <v>0</v>
      </c>
      <c r="I78" s="39" t="s">
        <v>71</v>
      </c>
      <c r="J78" s="38">
        <v>0</v>
      </c>
    </row>
    <row r="79" spans="1:10" ht="94.5">
      <c r="A79" s="56" t="s">
        <v>146</v>
      </c>
      <c r="B79" s="56" t="s">
        <v>37</v>
      </c>
      <c r="C79" s="38">
        <v>1</v>
      </c>
      <c r="D79" s="41" t="s">
        <v>152</v>
      </c>
      <c r="E79" s="38">
        <v>1800</v>
      </c>
      <c r="F79" s="38">
        <v>0</v>
      </c>
      <c r="G79" s="38">
        <v>0</v>
      </c>
      <c r="H79" s="40">
        <f t="shared" si="7"/>
        <v>0</v>
      </c>
      <c r="I79" s="39" t="s">
        <v>109</v>
      </c>
      <c r="J79" s="38">
        <v>0</v>
      </c>
    </row>
    <row r="80" spans="1:10" ht="47.25">
      <c r="A80" s="56" t="s">
        <v>146</v>
      </c>
      <c r="B80" s="56" t="s">
        <v>37</v>
      </c>
      <c r="C80" s="38">
        <v>2</v>
      </c>
      <c r="D80" s="41" t="s">
        <v>153</v>
      </c>
      <c r="E80" s="38">
        <v>1440</v>
      </c>
      <c r="F80" s="38">
        <v>0</v>
      </c>
      <c r="G80" s="38">
        <v>0</v>
      </c>
      <c r="H80" s="40">
        <f t="shared" si="7"/>
        <v>0</v>
      </c>
      <c r="I80" s="39" t="s">
        <v>109</v>
      </c>
      <c r="J80" s="38">
        <v>0</v>
      </c>
    </row>
    <row r="81" spans="1:10" ht="110.25">
      <c r="A81" s="56" t="s">
        <v>146</v>
      </c>
      <c r="B81" s="56" t="s">
        <v>14</v>
      </c>
      <c r="C81" s="38">
        <v>1</v>
      </c>
      <c r="D81" s="41" t="s">
        <v>154</v>
      </c>
      <c r="E81" s="38">
        <v>500</v>
      </c>
      <c r="F81" s="38">
        <v>250</v>
      </c>
      <c r="G81" s="38">
        <v>250</v>
      </c>
      <c r="H81" s="40">
        <f t="shared" si="7"/>
        <v>0.5</v>
      </c>
      <c r="I81" s="41" t="s">
        <v>155</v>
      </c>
      <c r="J81" s="38">
        <v>250</v>
      </c>
    </row>
    <row r="82" spans="1:10" ht="63.75" thickBot="1">
      <c r="A82" s="57" t="s">
        <v>146</v>
      </c>
      <c r="B82" s="57" t="s">
        <v>64</v>
      </c>
      <c r="C82" s="45">
        <v>1</v>
      </c>
      <c r="D82" s="48" t="s">
        <v>156</v>
      </c>
      <c r="E82" s="45">
        <v>232</v>
      </c>
      <c r="F82" s="45">
        <v>116</v>
      </c>
      <c r="G82" s="45">
        <v>58</v>
      </c>
      <c r="H82" s="47">
        <f t="shared" si="7"/>
        <v>0.25</v>
      </c>
      <c r="I82" s="46" t="s">
        <v>157</v>
      </c>
      <c r="J82" s="45">
        <v>58</v>
      </c>
    </row>
    <row r="83" spans="1:10" s="33" customFormat="1" ht="16.5" thickBot="1">
      <c r="A83" s="60"/>
      <c r="B83" s="65"/>
      <c r="D83" s="36"/>
      <c r="E83" s="33">
        <f t="shared" ref="E83:J83" si="8">SUM(E75:E82)</f>
        <v>5502</v>
      </c>
      <c r="F83" s="33">
        <f t="shared" si="8"/>
        <v>416</v>
      </c>
      <c r="G83" s="33">
        <f t="shared" si="8"/>
        <v>358</v>
      </c>
      <c r="H83" s="35">
        <f t="shared" si="7"/>
        <v>6.5067248273355138E-2</v>
      </c>
      <c r="I83" s="34"/>
      <c r="J83" s="33">
        <f t="shared" si="8"/>
        <v>358</v>
      </c>
    </row>
    <row r="84" spans="1:10" s="12" customFormat="1">
      <c r="A84" s="61"/>
      <c r="B84" s="61"/>
      <c r="D84" s="54"/>
      <c r="H84" s="24"/>
      <c r="I84" s="37"/>
    </row>
    <row r="85" spans="1:10" s="12" customFormat="1">
      <c r="A85" s="61"/>
      <c r="B85" s="61"/>
      <c r="D85" s="54"/>
      <c r="H85" s="24"/>
      <c r="I85" s="37"/>
    </row>
    <row r="86" spans="1:10" ht="94.5">
      <c r="A86" s="56" t="s">
        <v>158</v>
      </c>
      <c r="B86" s="56" t="s">
        <v>5</v>
      </c>
      <c r="C86" s="38">
        <v>1</v>
      </c>
      <c r="D86" s="41" t="s">
        <v>159</v>
      </c>
      <c r="E86" s="38">
        <v>555</v>
      </c>
      <c r="F86" s="38">
        <v>555</v>
      </c>
      <c r="G86" s="38">
        <v>278</v>
      </c>
      <c r="H86" s="40">
        <f t="shared" si="7"/>
        <v>0.50090090090090089</v>
      </c>
      <c r="I86" s="39" t="s">
        <v>160</v>
      </c>
      <c r="J86" s="38">
        <v>278</v>
      </c>
    </row>
    <row r="87" spans="1:10" ht="31.5">
      <c r="A87" s="56" t="s">
        <v>158</v>
      </c>
      <c r="B87" s="56" t="s">
        <v>5</v>
      </c>
      <c r="C87" s="38">
        <v>2</v>
      </c>
      <c r="D87" s="39" t="s">
        <v>161</v>
      </c>
      <c r="E87" s="38">
        <v>200</v>
      </c>
      <c r="F87" s="38">
        <v>0</v>
      </c>
      <c r="G87" s="38">
        <v>0</v>
      </c>
      <c r="H87" s="40">
        <f t="shared" si="7"/>
        <v>0</v>
      </c>
      <c r="I87" s="39" t="s">
        <v>109</v>
      </c>
      <c r="J87" s="38">
        <v>0</v>
      </c>
    </row>
    <row r="88" spans="1:10" ht="63">
      <c r="A88" s="56" t="s">
        <v>158</v>
      </c>
      <c r="B88" s="56" t="s">
        <v>14</v>
      </c>
      <c r="C88" s="38">
        <v>1</v>
      </c>
      <c r="D88" s="41" t="s">
        <v>162</v>
      </c>
      <c r="E88" s="38">
        <v>500</v>
      </c>
      <c r="F88" s="38">
        <v>500</v>
      </c>
      <c r="G88" s="38">
        <v>335</v>
      </c>
      <c r="H88" s="40">
        <f t="shared" si="7"/>
        <v>0.67</v>
      </c>
      <c r="I88" s="39" t="s">
        <v>163</v>
      </c>
      <c r="J88" s="38">
        <v>335</v>
      </c>
    </row>
    <row r="89" spans="1:10" ht="63">
      <c r="A89" s="56" t="s">
        <v>158</v>
      </c>
      <c r="B89" s="56" t="s">
        <v>14</v>
      </c>
      <c r="C89" s="38">
        <v>3</v>
      </c>
      <c r="D89" s="41" t="s">
        <v>164</v>
      </c>
      <c r="E89" s="38">
        <v>1000</v>
      </c>
      <c r="F89" s="38">
        <v>750</v>
      </c>
      <c r="G89" s="38">
        <v>0</v>
      </c>
      <c r="H89" s="40">
        <f t="shared" si="7"/>
        <v>0</v>
      </c>
      <c r="I89" s="39" t="s">
        <v>115</v>
      </c>
      <c r="J89" s="38">
        <v>0</v>
      </c>
    </row>
    <row r="90" spans="1:10" ht="47.25">
      <c r="A90" s="56" t="s">
        <v>158</v>
      </c>
      <c r="B90" s="56" t="s">
        <v>14</v>
      </c>
      <c r="C90" s="38">
        <v>4</v>
      </c>
      <c r="D90" s="41" t="s">
        <v>165</v>
      </c>
      <c r="E90" s="38">
        <v>200</v>
      </c>
      <c r="F90" s="38">
        <v>0</v>
      </c>
      <c r="G90" s="38">
        <v>0</v>
      </c>
      <c r="H90" s="40">
        <f t="shared" si="7"/>
        <v>0</v>
      </c>
      <c r="I90" s="39" t="s">
        <v>109</v>
      </c>
      <c r="J90" s="38">
        <v>0</v>
      </c>
    </row>
    <row r="91" spans="1:10" ht="63">
      <c r="A91" s="56" t="s">
        <v>158</v>
      </c>
      <c r="B91" s="56" t="s">
        <v>14</v>
      </c>
      <c r="C91" s="38">
        <v>5</v>
      </c>
      <c r="D91" s="41" t="s">
        <v>166</v>
      </c>
      <c r="E91" s="38">
        <v>500</v>
      </c>
      <c r="F91" s="38">
        <v>0</v>
      </c>
      <c r="G91" s="38">
        <v>0</v>
      </c>
      <c r="H91" s="40">
        <f t="shared" si="7"/>
        <v>0</v>
      </c>
      <c r="I91" s="39" t="s">
        <v>109</v>
      </c>
      <c r="J91" s="38">
        <v>0</v>
      </c>
    </row>
    <row r="92" spans="1:10" ht="79.5" thickBot="1">
      <c r="A92" s="57" t="s">
        <v>158</v>
      </c>
      <c r="B92" s="57" t="s">
        <v>87</v>
      </c>
      <c r="C92" s="45">
        <v>1</v>
      </c>
      <c r="D92" s="48" t="s">
        <v>167</v>
      </c>
      <c r="E92" s="45">
        <v>900</v>
      </c>
      <c r="F92" s="45">
        <v>0</v>
      </c>
      <c r="G92" s="45">
        <v>0</v>
      </c>
      <c r="H92" s="47">
        <f t="shared" si="7"/>
        <v>0</v>
      </c>
      <c r="I92" s="46" t="s">
        <v>109</v>
      </c>
      <c r="J92" s="45">
        <v>0</v>
      </c>
    </row>
    <row r="93" spans="1:10" s="33" customFormat="1" ht="16.5" thickBot="1">
      <c r="A93" s="60"/>
      <c r="B93" s="65"/>
      <c r="D93" s="36"/>
      <c r="E93" s="33">
        <f t="shared" ref="E93:J93" si="9">SUM(E86:E92)</f>
        <v>3855</v>
      </c>
      <c r="F93" s="33">
        <f t="shared" si="9"/>
        <v>1805</v>
      </c>
      <c r="G93" s="33">
        <f t="shared" si="9"/>
        <v>613</v>
      </c>
      <c r="H93" s="35">
        <f t="shared" si="7"/>
        <v>0.1590142671854734</v>
      </c>
      <c r="I93" s="34"/>
      <c r="J93" s="33">
        <f t="shared" si="9"/>
        <v>613</v>
      </c>
    </row>
    <row r="94" spans="1:10" s="12" customFormat="1">
      <c r="A94" s="61"/>
      <c r="B94" s="61"/>
      <c r="D94" s="54"/>
      <c r="H94" s="24"/>
      <c r="I94" s="37"/>
    </row>
    <row r="95" spans="1:10" s="12" customFormat="1">
      <c r="A95" s="61"/>
      <c r="B95" s="61"/>
      <c r="D95" s="54"/>
      <c r="H95" s="24"/>
      <c r="I95" s="37"/>
    </row>
    <row r="96" spans="1:10" ht="110.25">
      <c r="A96" s="56" t="s">
        <v>168</v>
      </c>
      <c r="B96" s="56" t="s">
        <v>37</v>
      </c>
      <c r="C96" s="38">
        <v>1</v>
      </c>
      <c r="D96" s="41" t="s">
        <v>169</v>
      </c>
      <c r="E96" s="38">
        <v>250</v>
      </c>
      <c r="F96" s="38">
        <v>150</v>
      </c>
      <c r="G96" s="38">
        <v>100</v>
      </c>
      <c r="H96" s="40">
        <f t="shared" si="7"/>
        <v>0.4</v>
      </c>
      <c r="I96" s="39" t="s">
        <v>170</v>
      </c>
      <c r="J96" s="38">
        <v>100</v>
      </c>
    </row>
    <row r="97" spans="1:10" ht="94.5">
      <c r="A97" s="56" t="s">
        <v>168</v>
      </c>
      <c r="B97" s="56" t="s">
        <v>14</v>
      </c>
      <c r="C97" s="38">
        <v>1</v>
      </c>
      <c r="D97" s="41" t="s">
        <v>171</v>
      </c>
      <c r="E97" s="38">
        <v>300</v>
      </c>
      <c r="F97" s="38">
        <v>150</v>
      </c>
      <c r="G97" s="38">
        <v>150</v>
      </c>
      <c r="H97" s="40">
        <f t="shared" si="7"/>
        <v>0.5</v>
      </c>
      <c r="I97" s="39" t="s">
        <v>172</v>
      </c>
      <c r="J97" s="38">
        <v>150</v>
      </c>
    </row>
    <row r="98" spans="1:10">
      <c r="A98" s="56" t="s">
        <v>168</v>
      </c>
      <c r="B98" s="56" t="s">
        <v>14</v>
      </c>
      <c r="C98" s="38">
        <v>2</v>
      </c>
      <c r="D98" s="39"/>
      <c r="E98" s="38">
        <v>0</v>
      </c>
      <c r="F98" s="38">
        <v>0</v>
      </c>
      <c r="G98" s="38">
        <v>0</v>
      </c>
      <c r="H98" s="40" t="str">
        <f t="shared" si="7"/>
        <v/>
      </c>
      <c r="I98" s="39">
        <v>0</v>
      </c>
      <c r="J98" s="38">
        <v>0</v>
      </c>
    </row>
    <row r="99" spans="1:10" ht="157.5">
      <c r="A99" s="56" t="s">
        <v>168</v>
      </c>
      <c r="B99" s="56" t="s">
        <v>64</v>
      </c>
      <c r="C99" s="38">
        <v>1</v>
      </c>
      <c r="D99" s="41" t="s">
        <v>173</v>
      </c>
      <c r="E99" s="38">
        <v>1600</v>
      </c>
      <c r="F99" s="38">
        <v>800</v>
      </c>
      <c r="G99" s="38">
        <v>800</v>
      </c>
      <c r="H99" s="40">
        <f t="shared" si="7"/>
        <v>0.5</v>
      </c>
      <c r="I99" s="39" t="s">
        <v>174</v>
      </c>
      <c r="J99" s="38">
        <v>800</v>
      </c>
    </row>
    <row r="100" spans="1:10">
      <c r="A100" s="56" t="s">
        <v>168</v>
      </c>
      <c r="B100" s="56" t="s">
        <v>16</v>
      </c>
      <c r="C100" s="38">
        <v>4</v>
      </c>
      <c r="D100" s="39" t="s">
        <v>175</v>
      </c>
      <c r="E100" s="38">
        <v>50</v>
      </c>
      <c r="F100" s="38">
        <v>0</v>
      </c>
      <c r="G100" s="38">
        <v>0</v>
      </c>
      <c r="H100" s="40">
        <f t="shared" si="7"/>
        <v>0</v>
      </c>
      <c r="I100" s="39" t="s">
        <v>80</v>
      </c>
      <c r="J100" s="38">
        <v>0</v>
      </c>
    </row>
    <row r="101" spans="1:10" ht="63.75" thickBot="1">
      <c r="A101" s="57" t="s">
        <v>168</v>
      </c>
      <c r="B101" s="57" t="s">
        <v>46</v>
      </c>
      <c r="C101" s="45">
        <v>4</v>
      </c>
      <c r="D101" s="48" t="s">
        <v>176</v>
      </c>
      <c r="E101" s="45">
        <v>460</v>
      </c>
      <c r="F101" s="45">
        <v>0</v>
      </c>
      <c r="G101" s="45">
        <v>0</v>
      </c>
      <c r="H101" s="47">
        <f t="shared" si="7"/>
        <v>0</v>
      </c>
      <c r="I101" s="46" t="s">
        <v>109</v>
      </c>
      <c r="J101" s="45">
        <v>0</v>
      </c>
    </row>
    <row r="102" spans="1:10" s="33" customFormat="1" ht="16.5" thickBot="1">
      <c r="A102" s="60"/>
      <c r="B102" s="65"/>
      <c r="D102" s="36"/>
      <c r="E102" s="33">
        <f t="shared" ref="E102:J102" si="10">SUM(E96:E101)</f>
        <v>2660</v>
      </c>
      <c r="F102" s="33">
        <f t="shared" si="10"/>
        <v>1100</v>
      </c>
      <c r="G102" s="33">
        <f t="shared" si="10"/>
        <v>1050</v>
      </c>
      <c r="H102" s="35">
        <f t="shared" si="7"/>
        <v>0.39473684210526316</v>
      </c>
      <c r="I102" s="34"/>
      <c r="J102" s="33">
        <f t="shared" si="10"/>
        <v>1050</v>
      </c>
    </row>
    <row r="103" spans="1:10" s="12" customFormat="1">
      <c r="A103" s="61"/>
      <c r="B103" s="61"/>
      <c r="D103" s="54"/>
      <c r="H103" s="24"/>
      <c r="I103" s="37"/>
    </row>
    <row r="104" spans="1:10" s="12" customFormat="1">
      <c r="A104" s="61"/>
      <c r="B104" s="61"/>
      <c r="D104" s="54"/>
      <c r="H104" s="24"/>
      <c r="I104" s="37"/>
    </row>
    <row r="105" spans="1:10" ht="110.25">
      <c r="A105" s="56" t="s">
        <v>177</v>
      </c>
      <c r="B105" s="56" t="s">
        <v>5</v>
      </c>
      <c r="C105" s="38">
        <v>1</v>
      </c>
      <c r="D105" s="41" t="s">
        <v>178</v>
      </c>
      <c r="E105" s="38">
        <v>650</v>
      </c>
      <c r="F105" s="38">
        <v>325</v>
      </c>
      <c r="G105" s="38">
        <v>325</v>
      </c>
      <c r="H105" s="40">
        <f t="shared" si="7"/>
        <v>0.5</v>
      </c>
      <c r="I105" s="39" t="s">
        <v>179</v>
      </c>
      <c r="J105" s="38">
        <v>325</v>
      </c>
    </row>
    <row r="106" spans="1:10" ht="47.25">
      <c r="A106" s="56" t="s">
        <v>177</v>
      </c>
      <c r="B106" s="56" t="s">
        <v>5</v>
      </c>
      <c r="C106" s="38">
        <v>2</v>
      </c>
      <c r="D106" s="41" t="s">
        <v>180</v>
      </c>
      <c r="E106" s="38">
        <v>200</v>
      </c>
      <c r="F106" s="38">
        <v>200</v>
      </c>
      <c r="G106" s="38">
        <v>0</v>
      </c>
      <c r="H106" s="40">
        <f t="shared" si="7"/>
        <v>0</v>
      </c>
      <c r="I106" s="39" t="s">
        <v>181</v>
      </c>
      <c r="J106" s="38">
        <v>0</v>
      </c>
    </row>
    <row r="107" spans="1:10" ht="110.25">
      <c r="A107" s="56" t="s">
        <v>177</v>
      </c>
      <c r="B107" s="56" t="s">
        <v>14</v>
      </c>
      <c r="C107" s="38">
        <v>1</v>
      </c>
      <c r="D107" s="41" t="s">
        <v>182</v>
      </c>
      <c r="E107" s="38">
        <v>200</v>
      </c>
      <c r="F107" s="38">
        <v>200</v>
      </c>
      <c r="G107" s="38">
        <v>70</v>
      </c>
      <c r="H107" s="40">
        <f t="shared" si="7"/>
        <v>0.35</v>
      </c>
      <c r="I107" s="39" t="s">
        <v>183</v>
      </c>
      <c r="J107" s="38">
        <v>70</v>
      </c>
    </row>
    <row r="108" spans="1:10" ht="78.75">
      <c r="A108" s="56" t="s">
        <v>177</v>
      </c>
      <c r="B108" s="56" t="s">
        <v>14</v>
      </c>
      <c r="C108" s="38">
        <v>2</v>
      </c>
      <c r="D108" s="41" t="s">
        <v>184</v>
      </c>
      <c r="E108" s="38">
        <v>100</v>
      </c>
      <c r="F108" s="38">
        <v>50</v>
      </c>
      <c r="G108" s="38">
        <v>33</v>
      </c>
      <c r="H108" s="40">
        <f t="shared" si="7"/>
        <v>0.33</v>
      </c>
      <c r="I108" s="39" t="s">
        <v>185</v>
      </c>
      <c r="J108" s="38">
        <v>33</v>
      </c>
    </row>
    <row r="109" spans="1:10" ht="47.25">
      <c r="A109" s="56" t="s">
        <v>177</v>
      </c>
      <c r="B109" s="56" t="s">
        <v>64</v>
      </c>
      <c r="C109" s="38">
        <v>1</v>
      </c>
      <c r="D109" s="41" t="s">
        <v>186</v>
      </c>
      <c r="E109" s="38">
        <v>640</v>
      </c>
      <c r="F109" s="38">
        <v>320</v>
      </c>
      <c r="G109" s="38">
        <v>320</v>
      </c>
      <c r="H109" s="40">
        <f t="shared" si="7"/>
        <v>0.5</v>
      </c>
      <c r="I109" s="39" t="s">
        <v>187</v>
      </c>
      <c r="J109" s="38">
        <v>320</v>
      </c>
    </row>
    <row r="110" spans="1:10" ht="126">
      <c r="A110" s="56" t="s">
        <v>177</v>
      </c>
      <c r="B110" s="56" t="s">
        <v>64</v>
      </c>
      <c r="C110" s="38">
        <v>2</v>
      </c>
      <c r="D110" s="41" t="s">
        <v>188</v>
      </c>
      <c r="E110" s="38">
        <v>312</v>
      </c>
      <c r="F110" s="38">
        <v>160</v>
      </c>
      <c r="G110" s="38">
        <v>0</v>
      </c>
      <c r="H110" s="40">
        <f t="shared" si="7"/>
        <v>0</v>
      </c>
      <c r="I110" s="39" t="s">
        <v>189</v>
      </c>
      <c r="J110" s="38">
        <v>0</v>
      </c>
    </row>
    <row r="111" spans="1:10" ht="32.25" thickBot="1">
      <c r="A111" s="57" t="s">
        <v>177</v>
      </c>
      <c r="B111" s="57" t="s">
        <v>64</v>
      </c>
      <c r="C111" s="45">
        <v>3</v>
      </c>
      <c r="D111" s="46" t="s">
        <v>190</v>
      </c>
      <c r="E111" s="45">
        <v>120</v>
      </c>
      <c r="F111" s="45">
        <v>90</v>
      </c>
      <c r="G111" s="45">
        <v>0</v>
      </c>
      <c r="H111" s="47">
        <f t="shared" si="7"/>
        <v>0</v>
      </c>
      <c r="I111" s="46" t="s">
        <v>191</v>
      </c>
      <c r="J111" s="45">
        <v>0</v>
      </c>
    </row>
    <row r="112" spans="1:10" s="33" customFormat="1" ht="16.5" thickBot="1">
      <c r="A112" s="60"/>
      <c r="B112" s="65"/>
      <c r="D112" s="34"/>
      <c r="E112" s="33">
        <f t="shared" ref="E112:J112" si="11">SUM(E105:E111)</f>
        <v>2222</v>
      </c>
      <c r="F112" s="33">
        <f t="shared" si="11"/>
        <v>1345</v>
      </c>
      <c r="G112" s="33">
        <f t="shared" si="11"/>
        <v>748</v>
      </c>
      <c r="H112" s="35">
        <f t="shared" si="7"/>
        <v>0.33663366336633666</v>
      </c>
      <c r="I112" s="34"/>
      <c r="J112" s="33">
        <f t="shared" si="11"/>
        <v>748</v>
      </c>
    </row>
    <row r="113" spans="1:10" s="12" customFormat="1">
      <c r="A113" s="61"/>
      <c r="B113" s="61"/>
      <c r="D113" s="37"/>
      <c r="H113" s="24"/>
      <c r="I113" s="37"/>
    </row>
    <row r="114" spans="1:10">
      <c r="H114" s="17"/>
    </row>
    <row r="115" spans="1:10" ht="63">
      <c r="A115" s="56" t="s">
        <v>192</v>
      </c>
      <c r="B115" s="56" t="s">
        <v>5</v>
      </c>
      <c r="C115" s="38">
        <v>2</v>
      </c>
      <c r="D115" s="39" t="s">
        <v>193</v>
      </c>
      <c r="E115" s="38">
        <v>200</v>
      </c>
      <c r="F115" s="38">
        <v>100</v>
      </c>
      <c r="G115" s="38">
        <v>70</v>
      </c>
      <c r="H115" s="40">
        <f t="shared" si="7"/>
        <v>0.35</v>
      </c>
      <c r="I115" s="39" t="s">
        <v>194</v>
      </c>
      <c r="J115" s="38">
        <v>70</v>
      </c>
    </row>
    <row r="116" spans="1:10">
      <c r="A116" s="56" t="s">
        <v>192</v>
      </c>
      <c r="B116" s="56" t="s">
        <v>5</v>
      </c>
      <c r="C116" s="38">
        <v>3</v>
      </c>
      <c r="D116" s="39" t="s">
        <v>195</v>
      </c>
      <c r="E116" s="38">
        <v>50</v>
      </c>
      <c r="F116" s="38">
        <v>0</v>
      </c>
      <c r="G116" s="38">
        <v>0</v>
      </c>
      <c r="H116" s="40">
        <f t="shared" si="7"/>
        <v>0</v>
      </c>
      <c r="I116" s="39" t="s">
        <v>71</v>
      </c>
      <c r="J116" s="38">
        <v>0</v>
      </c>
    </row>
    <row r="117" spans="1:10" ht="63">
      <c r="A117" s="56" t="s">
        <v>192</v>
      </c>
      <c r="B117" s="56" t="s">
        <v>14</v>
      </c>
      <c r="C117" s="38">
        <v>1</v>
      </c>
      <c r="D117" s="39" t="s">
        <v>196</v>
      </c>
      <c r="E117" s="38">
        <v>100</v>
      </c>
      <c r="F117" s="38">
        <v>100</v>
      </c>
      <c r="G117" s="38">
        <v>0</v>
      </c>
      <c r="H117" s="40">
        <f t="shared" si="7"/>
        <v>0</v>
      </c>
      <c r="I117" s="39" t="s">
        <v>197</v>
      </c>
      <c r="J117" s="38">
        <v>0</v>
      </c>
    </row>
    <row r="118" spans="1:10" ht="47.25">
      <c r="A118" s="56" t="s">
        <v>192</v>
      </c>
      <c r="B118" s="56" t="s">
        <v>14</v>
      </c>
      <c r="C118" s="38">
        <v>3</v>
      </c>
      <c r="D118" s="41" t="s">
        <v>198</v>
      </c>
      <c r="E118" s="38">
        <v>850</v>
      </c>
      <c r="F118" s="38">
        <v>100</v>
      </c>
      <c r="G118" s="38">
        <v>0</v>
      </c>
      <c r="H118" s="40">
        <f t="shared" si="7"/>
        <v>0</v>
      </c>
      <c r="I118" s="39" t="s">
        <v>199</v>
      </c>
      <c r="J118" s="38">
        <v>0</v>
      </c>
    </row>
    <row r="119" spans="1:10" ht="31.5">
      <c r="A119" s="56" t="s">
        <v>192</v>
      </c>
      <c r="B119" s="56" t="s">
        <v>64</v>
      </c>
      <c r="C119" s="38">
        <v>1</v>
      </c>
      <c r="D119" s="39" t="s">
        <v>200</v>
      </c>
      <c r="E119" s="38">
        <v>400</v>
      </c>
      <c r="F119" s="38">
        <v>200</v>
      </c>
      <c r="G119" s="38">
        <v>200</v>
      </c>
      <c r="H119" s="40">
        <f t="shared" si="7"/>
        <v>0.5</v>
      </c>
      <c r="I119" s="39" t="s">
        <v>201</v>
      </c>
      <c r="J119" s="38">
        <v>200</v>
      </c>
    </row>
    <row r="120" spans="1:10" ht="78.75">
      <c r="A120" s="56" t="s">
        <v>192</v>
      </c>
      <c r="B120" s="56" t="s">
        <v>64</v>
      </c>
      <c r="C120" s="38">
        <v>3</v>
      </c>
      <c r="D120" s="41" t="s">
        <v>202</v>
      </c>
      <c r="E120" s="38">
        <v>300</v>
      </c>
      <c r="F120" s="38">
        <v>150</v>
      </c>
      <c r="G120" s="38">
        <v>60</v>
      </c>
      <c r="H120" s="40">
        <f t="shared" si="7"/>
        <v>0.2</v>
      </c>
      <c r="I120" s="39" t="s">
        <v>203</v>
      </c>
      <c r="J120" s="38">
        <v>60</v>
      </c>
    </row>
    <row r="121" spans="1:10" ht="16.5" thickBot="1">
      <c r="A121" s="57" t="s">
        <v>192</v>
      </c>
      <c r="B121" s="57" t="s">
        <v>16</v>
      </c>
      <c r="C121" s="45">
        <v>3</v>
      </c>
      <c r="D121" s="46" t="s">
        <v>204</v>
      </c>
      <c r="E121" s="45">
        <v>50</v>
      </c>
      <c r="F121" s="45">
        <v>0</v>
      </c>
      <c r="G121" s="45">
        <v>0</v>
      </c>
      <c r="H121" s="47">
        <f t="shared" si="7"/>
        <v>0</v>
      </c>
      <c r="I121" s="46" t="s">
        <v>80</v>
      </c>
      <c r="J121" s="45">
        <v>0</v>
      </c>
    </row>
    <row r="122" spans="1:10" s="33" customFormat="1" ht="16.5" thickBot="1">
      <c r="A122" s="60"/>
      <c r="B122" s="65"/>
      <c r="D122" s="34"/>
      <c r="E122" s="33">
        <f t="shared" ref="E122:J122" si="12">SUM(E115:E121)</f>
        <v>1950</v>
      </c>
      <c r="F122" s="33">
        <f t="shared" si="12"/>
        <v>650</v>
      </c>
      <c r="G122" s="33">
        <f t="shared" si="12"/>
        <v>330</v>
      </c>
      <c r="H122" s="35">
        <f t="shared" si="7"/>
        <v>0.16923076923076924</v>
      </c>
      <c r="I122" s="34"/>
      <c r="J122" s="33">
        <f t="shared" si="12"/>
        <v>330</v>
      </c>
    </row>
    <row r="123" spans="1:10" s="12" customFormat="1">
      <c r="A123" s="61"/>
      <c r="B123" s="61"/>
      <c r="D123" s="37"/>
      <c r="H123" s="24"/>
      <c r="I123" s="37"/>
    </row>
    <row r="124" spans="1:10">
      <c r="H124" s="17"/>
    </row>
    <row r="125" spans="1:10">
      <c r="A125" s="56" t="s">
        <v>205</v>
      </c>
      <c r="B125" s="56" t="s">
        <v>10</v>
      </c>
      <c r="C125" s="38">
        <v>2</v>
      </c>
      <c r="D125" s="39"/>
      <c r="E125" s="38">
        <v>0</v>
      </c>
      <c r="F125" s="38">
        <v>0</v>
      </c>
      <c r="G125" s="38">
        <v>0</v>
      </c>
      <c r="H125" s="40" t="str">
        <f t="shared" si="7"/>
        <v/>
      </c>
      <c r="I125" s="39">
        <v>0</v>
      </c>
      <c r="J125" s="38">
        <v>0</v>
      </c>
    </row>
    <row r="126" spans="1:10" ht="78.75">
      <c r="A126" s="56" t="s">
        <v>205</v>
      </c>
      <c r="B126" s="56" t="s">
        <v>5</v>
      </c>
      <c r="C126" s="38">
        <v>1</v>
      </c>
      <c r="D126" s="41" t="s">
        <v>206</v>
      </c>
      <c r="E126" s="38">
        <v>700</v>
      </c>
      <c r="F126" s="38">
        <v>350</v>
      </c>
      <c r="G126" s="38">
        <v>350</v>
      </c>
      <c r="H126" s="40">
        <f t="shared" si="7"/>
        <v>0.5</v>
      </c>
      <c r="I126" s="39" t="s">
        <v>207</v>
      </c>
      <c r="J126" s="38">
        <v>350</v>
      </c>
    </row>
    <row r="127" spans="1:10" ht="31.5">
      <c r="A127" s="56" t="s">
        <v>205</v>
      </c>
      <c r="B127" s="56" t="s">
        <v>5</v>
      </c>
      <c r="C127" s="38">
        <v>2</v>
      </c>
      <c r="D127" s="39" t="s">
        <v>208</v>
      </c>
      <c r="E127" s="38">
        <v>42</v>
      </c>
      <c r="F127" s="38">
        <v>0</v>
      </c>
      <c r="G127" s="38">
        <v>0</v>
      </c>
      <c r="H127" s="40">
        <f t="shared" si="7"/>
        <v>0</v>
      </c>
      <c r="I127" s="39" t="s">
        <v>109</v>
      </c>
      <c r="J127" s="38">
        <v>0</v>
      </c>
    </row>
    <row r="128" spans="1:10" ht="31.5">
      <c r="A128" s="56" t="s">
        <v>205</v>
      </c>
      <c r="B128" s="56" t="s">
        <v>5</v>
      </c>
      <c r="C128" s="38">
        <v>3</v>
      </c>
      <c r="D128" s="39" t="s">
        <v>209</v>
      </c>
      <c r="E128" s="38">
        <v>50</v>
      </c>
      <c r="F128" s="38">
        <v>0</v>
      </c>
      <c r="G128" s="38">
        <v>0</v>
      </c>
      <c r="H128" s="40">
        <f t="shared" si="7"/>
        <v>0</v>
      </c>
      <c r="I128" s="39" t="s">
        <v>109</v>
      </c>
      <c r="J128" s="38">
        <v>0</v>
      </c>
    </row>
    <row r="129" spans="1:10" ht="126">
      <c r="A129" s="56" t="s">
        <v>205</v>
      </c>
      <c r="B129" s="56" t="s">
        <v>37</v>
      </c>
      <c r="C129" s="38">
        <v>1</v>
      </c>
      <c r="D129" s="41" t="s">
        <v>210</v>
      </c>
      <c r="E129" s="38">
        <v>940</v>
      </c>
      <c r="F129" s="38">
        <v>470</v>
      </c>
      <c r="G129" s="38">
        <v>315</v>
      </c>
      <c r="H129" s="40">
        <f t="shared" si="7"/>
        <v>0.33510638297872342</v>
      </c>
      <c r="I129" s="39" t="s">
        <v>211</v>
      </c>
      <c r="J129" s="38">
        <v>315</v>
      </c>
    </row>
    <row r="130" spans="1:10" ht="94.5">
      <c r="A130" s="56" t="s">
        <v>205</v>
      </c>
      <c r="B130" s="56" t="s">
        <v>37</v>
      </c>
      <c r="C130" s="38">
        <v>2</v>
      </c>
      <c r="D130" s="41" t="s">
        <v>212</v>
      </c>
      <c r="E130" s="38">
        <v>500</v>
      </c>
      <c r="F130" s="38">
        <v>0</v>
      </c>
      <c r="G130" s="38">
        <v>0</v>
      </c>
      <c r="H130" s="40">
        <f t="shared" si="7"/>
        <v>0</v>
      </c>
      <c r="I130" s="39" t="s">
        <v>109</v>
      </c>
      <c r="J130" s="38">
        <v>0</v>
      </c>
    </row>
    <row r="131" spans="1:10" ht="157.5">
      <c r="A131" s="56" t="s">
        <v>205</v>
      </c>
      <c r="B131" s="56" t="s">
        <v>14</v>
      </c>
      <c r="C131" s="38">
        <v>1</v>
      </c>
      <c r="D131" s="41" t="s">
        <v>213</v>
      </c>
      <c r="E131" s="38">
        <v>600</v>
      </c>
      <c r="F131" s="38">
        <v>300</v>
      </c>
      <c r="G131" s="38">
        <v>184</v>
      </c>
      <c r="H131" s="40">
        <f t="shared" si="7"/>
        <v>0.30666666666666664</v>
      </c>
      <c r="I131" s="39" t="s">
        <v>214</v>
      </c>
      <c r="J131" s="38">
        <v>184</v>
      </c>
    </row>
    <row r="132" spans="1:10" ht="94.5">
      <c r="A132" s="56" t="s">
        <v>205</v>
      </c>
      <c r="B132" s="56" t="s">
        <v>14</v>
      </c>
      <c r="C132" s="38">
        <v>2</v>
      </c>
      <c r="D132" s="41" t="s">
        <v>215</v>
      </c>
      <c r="E132" s="38">
        <v>400</v>
      </c>
      <c r="F132" s="38">
        <v>0</v>
      </c>
      <c r="G132" s="38">
        <v>0</v>
      </c>
      <c r="H132" s="40">
        <f t="shared" si="7"/>
        <v>0</v>
      </c>
      <c r="I132" s="39" t="s">
        <v>109</v>
      </c>
      <c r="J132" s="38">
        <v>0</v>
      </c>
    </row>
    <row r="133" spans="1:10" ht="31.5">
      <c r="A133" s="56" t="s">
        <v>205</v>
      </c>
      <c r="B133" s="56" t="s">
        <v>14</v>
      </c>
      <c r="C133" s="38">
        <v>3</v>
      </c>
      <c r="D133" s="39" t="s">
        <v>216</v>
      </c>
      <c r="E133" s="38">
        <v>100</v>
      </c>
      <c r="F133" s="38">
        <v>0</v>
      </c>
      <c r="G133" s="38">
        <v>0</v>
      </c>
      <c r="H133" s="40">
        <f t="shared" si="7"/>
        <v>0</v>
      </c>
      <c r="I133" s="39" t="s">
        <v>109</v>
      </c>
      <c r="J133" s="38">
        <v>0</v>
      </c>
    </row>
    <row r="134" spans="1:10" ht="78.75">
      <c r="A134" s="56" t="s">
        <v>205</v>
      </c>
      <c r="B134" s="56" t="s">
        <v>14</v>
      </c>
      <c r="C134" s="38">
        <v>4</v>
      </c>
      <c r="D134" s="41" t="s">
        <v>217</v>
      </c>
      <c r="E134" s="38">
        <v>50</v>
      </c>
      <c r="F134" s="38">
        <v>0</v>
      </c>
      <c r="G134" s="38">
        <v>0</v>
      </c>
      <c r="H134" s="40">
        <f t="shared" si="7"/>
        <v>0</v>
      </c>
      <c r="I134" s="39" t="s">
        <v>109</v>
      </c>
      <c r="J134" s="38">
        <v>0</v>
      </c>
    </row>
    <row r="135" spans="1:10" ht="78.75">
      <c r="A135" s="56" t="s">
        <v>205</v>
      </c>
      <c r="B135" s="56" t="s">
        <v>16</v>
      </c>
      <c r="C135" s="38">
        <v>1</v>
      </c>
      <c r="D135" s="41" t="s">
        <v>218</v>
      </c>
      <c r="E135" s="38">
        <v>330</v>
      </c>
      <c r="F135" s="38">
        <v>0</v>
      </c>
      <c r="G135" s="38">
        <v>0</v>
      </c>
      <c r="H135" s="40">
        <f t="shared" si="7"/>
        <v>0</v>
      </c>
      <c r="I135" s="39" t="s">
        <v>80</v>
      </c>
      <c r="J135" s="38">
        <v>0</v>
      </c>
    </row>
    <row r="136" spans="1:10" ht="79.5" thickBot="1">
      <c r="A136" s="57" t="s">
        <v>205</v>
      </c>
      <c r="B136" s="57" t="s">
        <v>16</v>
      </c>
      <c r="C136" s="45">
        <v>2</v>
      </c>
      <c r="D136" s="48" t="s">
        <v>219</v>
      </c>
      <c r="E136" s="45">
        <v>50</v>
      </c>
      <c r="F136" s="45">
        <v>0</v>
      </c>
      <c r="G136" s="45">
        <v>0</v>
      </c>
      <c r="H136" s="47">
        <f t="shared" si="7"/>
        <v>0</v>
      </c>
      <c r="I136" s="46" t="s">
        <v>80</v>
      </c>
      <c r="J136" s="45">
        <v>0</v>
      </c>
    </row>
    <row r="137" spans="1:10" s="33" customFormat="1" ht="16.5" thickBot="1">
      <c r="A137" s="60"/>
      <c r="B137" s="65"/>
      <c r="D137" s="36"/>
      <c r="E137" s="33">
        <f t="shared" ref="E137:J137" si="13">SUM(E125:E136)</f>
        <v>3762</v>
      </c>
      <c r="F137" s="33">
        <f t="shared" si="13"/>
        <v>1120</v>
      </c>
      <c r="G137" s="33">
        <f t="shared" si="13"/>
        <v>849</v>
      </c>
      <c r="H137" s="35">
        <f t="shared" si="7"/>
        <v>0.22567783094098884</v>
      </c>
      <c r="I137" s="34"/>
      <c r="J137" s="33">
        <f t="shared" si="13"/>
        <v>849</v>
      </c>
    </row>
    <row r="138" spans="1:10" s="12" customFormat="1">
      <c r="A138" s="61"/>
      <c r="B138" s="61"/>
      <c r="D138" s="54"/>
      <c r="H138" s="24"/>
      <c r="I138" s="37"/>
    </row>
    <row r="139" spans="1:10">
      <c r="D139" s="29"/>
      <c r="H139" s="17"/>
    </row>
    <row r="140" spans="1:10" ht="78.75">
      <c r="A140" s="56" t="s">
        <v>220</v>
      </c>
      <c r="B140" s="56" t="s">
        <v>5</v>
      </c>
      <c r="C140" s="38">
        <v>3</v>
      </c>
      <c r="D140" s="41" t="s">
        <v>221</v>
      </c>
      <c r="E140" s="38">
        <v>1200</v>
      </c>
      <c r="F140" s="38">
        <v>0</v>
      </c>
      <c r="G140" s="38">
        <v>0</v>
      </c>
      <c r="H140" s="40">
        <f t="shared" si="7"/>
        <v>0</v>
      </c>
      <c r="I140" s="39" t="s">
        <v>109</v>
      </c>
      <c r="J140" s="38">
        <v>0</v>
      </c>
    </row>
    <row r="141" spans="1:10" ht="110.25">
      <c r="A141" s="56" t="s">
        <v>220</v>
      </c>
      <c r="B141" s="56" t="s">
        <v>37</v>
      </c>
      <c r="C141" s="38">
        <v>1</v>
      </c>
      <c r="D141" s="41" t="s">
        <v>222</v>
      </c>
      <c r="E141" s="38">
        <v>1800</v>
      </c>
      <c r="F141" s="38">
        <v>0</v>
      </c>
      <c r="G141" s="38">
        <v>0</v>
      </c>
      <c r="H141" s="40">
        <f t="shared" si="7"/>
        <v>0</v>
      </c>
      <c r="I141" s="39" t="s">
        <v>109</v>
      </c>
      <c r="J141" s="38">
        <v>0</v>
      </c>
    </row>
    <row r="142" spans="1:10" ht="78.75">
      <c r="A142" s="56" t="s">
        <v>220</v>
      </c>
      <c r="B142" s="56" t="s">
        <v>37</v>
      </c>
      <c r="C142" s="38">
        <v>2</v>
      </c>
      <c r="D142" s="41" t="s">
        <v>223</v>
      </c>
      <c r="E142" s="38">
        <v>800</v>
      </c>
      <c r="F142" s="38">
        <v>200</v>
      </c>
      <c r="G142" s="38">
        <v>134</v>
      </c>
      <c r="H142" s="40">
        <f t="shared" si="7"/>
        <v>0.16750000000000001</v>
      </c>
      <c r="I142" s="39" t="s">
        <v>224</v>
      </c>
      <c r="J142" s="38">
        <v>134</v>
      </c>
    </row>
    <row r="143" spans="1:10" ht="173.25">
      <c r="A143" s="56" t="s">
        <v>220</v>
      </c>
      <c r="B143" s="56" t="s">
        <v>14</v>
      </c>
      <c r="C143" s="38">
        <v>3</v>
      </c>
      <c r="D143" s="41" t="s">
        <v>225</v>
      </c>
      <c r="E143" s="38">
        <v>2100</v>
      </c>
      <c r="F143" s="38">
        <v>0</v>
      </c>
      <c r="G143" s="38">
        <v>0</v>
      </c>
      <c r="H143" s="40">
        <f t="shared" si="7"/>
        <v>0</v>
      </c>
      <c r="I143" s="39" t="s">
        <v>109</v>
      </c>
      <c r="J143" s="38">
        <v>0</v>
      </c>
    </row>
    <row r="144" spans="1:10" ht="78.75">
      <c r="A144" s="56" t="s">
        <v>220</v>
      </c>
      <c r="B144" s="56" t="s">
        <v>87</v>
      </c>
      <c r="C144" s="38">
        <v>1</v>
      </c>
      <c r="D144" s="41" t="s">
        <v>226</v>
      </c>
      <c r="E144" s="38">
        <v>1400</v>
      </c>
      <c r="F144" s="38">
        <v>0</v>
      </c>
      <c r="G144" s="38">
        <v>0</v>
      </c>
      <c r="H144" s="40">
        <f t="shared" ref="H144:H190" si="14">IF(E144=0,"",G144/E144)</f>
        <v>0</v>
      </c>
      <c r="I144" s="39" t="s">
        <v>109</v>
      </c>
      <c r="J144" s="38">
        <v>0</v>
      </c>
    </row>
    <row r="145" spans="1:10" ht="173.25">
      <c r="A145" s="56" t="s">
        <v>220</v>
      </c>
      <c r="B145" s="56" t="s">
        <v>87</v>
      </c>
      <c r="C145" s="38">
        <v>2</v>
      </c>
      <c r="D145" s="41" t="s">
        <v>227</v>
      </c>
      <c r="E145" s="38">
        <v>2300</v>
      </c>
      <c r="F145" s="38">
        <v>200</v>
      </c>
      <c r="G145" s="38">
        <v>134</v>
      </c>
      <c r="H145" s="40">
        <f t="shared" si="14"/>
        <v>5.8260869565217394E-2</v>
      </c>
      <c r="I145" s="39" t="s">
        <v>228</v>
      </c>
      <c r="J145" s="38">
        <v>134</v>
      </c>
    </row>
    <row r="146" spans="1:10" ht="110.25">
      <c r="A146" s="56" t="s">
        <v>220</v>
      </c>
      <c r="B146" s="56" t="s">
        <v>16</v>
      </c>
      <c r="C146" s="38">
        <v>3</v>
      </c>
      <c r="D146" s="41" t="s">
        <v>229</v>
      </c>
      <c r="E146" s="38">
        <v>1000</v>
      </c>
      <c r="F146" s="38">
        <v>0</v>
      </c>
      <c r="G146" s="38">
        <v>0</v>
      </c>
      <c r="H146" s="40">
        <f t="shared" si="14"/>
        <v>0</v>
      </c>
      <c r="I146" s="39" t="s">
        <v>80</v>
      </c>
      <c r="J146" s="38">
        <v>0</v>
      </c>
    </row>
    <row r="147" spans="1:10" ht="94.5">
      <c r="A147" s="56" t="s">
        <v>220</v>
      </c>
      <c r="B147" s="56" t="s">
        <v>46</v>
      </c>
      <c r="C147" s="38">
        <v>1</v>
      </c>
      <c r="D147" s="41" t="s">
        <v>230</v>
      </c>
      <c r="E147" s="38">
        <v>500</v>
      </c>
      <c r="F147" s="38">
        <v>500</v>
      </c>
      <c r="G147" s="38">
        <v>500</v>
      </c>
      <c r="H147" s="40">
        <f t="shared" si="14"/>
        <v>1</v>
      </c>
      <c r="I147" s="39" t="s">
        <v>231</v>
      </c>
      <c r="J147" s="38">
        <v>500</v>
      </c>
    </row>
    <row r="148" spans="1:10" ht="174" thickBot="1">
      <c r="A148" s="57" t="s">
        <v>220</v>
      </c>
      <c r="B148" s="57" t="s">
        <v>46</v>
      </c>
      <c r="C148" s="45">
        <v>2</v>
      </c>
      <c r="D148" s="48" t="s">
        <v>232</v>
      </c>
      <c r="E148" s="45">
        <v>1900</v>
      </c>
      <c r="F148" s="45">
        <v>0</v>
      </c>
      <c r="G148" s="45">
        <v>0</v>
      </c>
      <c r="H148" s="47">
        <f t="shared" si="14"/>
        <v>0</v>
      </c>
      <c r="I148" s="46" t="s">
        <v>109</v>
      </c>
      <c r="J148" s="45">
        <v>0</v>
      </c>
    </row>
    <row r="149" spans="1:10" s="33" customFormat="1" ht="16.5" thickBot="1">
      <c r="A149" s="60"/>
      <c r="B149" s="65"/>
      <c r="D149" s="36"/>
      <c r="E149" s="33">
        <f t="shared" ref="E149:J149" si="15">SUM(E140:E148)</f>
        <v>13000</v>
      </c>
      <c r="F149" s="33">
        <f t="shared" si="15"/>
        <v>900</v>
      </c>
      <c r="G149" s="33">
        <f t="shared" si="15"/>
        <v>768</v>
      </c>
      <c r="H149" s="35">
        <f t="shared" si="14"/>
        <v>5.9076923076923075E-2</v>
      </c>
      <c r="I149" s="34"/>
      <c r="J149" s="33">
        <f t="shared" si="15"/>
        <v>768</v>
      </c>
    </row>
    <row r="150" spans="1:10" s="12" customFormat="1">
      <c r="A150" s="61"/>
      <c r="B150" s="61"/>
      <c r="D150" s="54"/>
      <c r="H150" s="24"/>
      <c r="I150" s="37"/>
    </row>
    <row r="151" spans="1:10">
      <c r="D151" s="29"/>
      <c r="H151" s="17"/>
    </row>
    <row r="152" spans="1:10" ht="31.5">
      <c r="A152" s="56" t="s">
        <v>233</v>
      </c>
      <c r="B152" s="56" t="s">
        <v>5</v>
      </c>
      <c r="C152" s="38">
        <v>3</v>
      </c>
      <c r="D152" s="39" t="s">
        <v>234</v>
      </c>
      <c r="E152" s="38">
        <v>575</v>
      </c>
      <c r="F152" s="38">
        <v>0</v>
      </c>
      <c r="G152" s="38">
        <v>0</v>
      </c>
      <c r="H152" s="40">
        <f t="shared" si="14"/>
        <v>0</v>
      </c>
      <c r="I152" s="39" t="s">
        <v>71</v>
      </c>
      <c r="J152" s="38">
        <v>0</v>
      </c>
    </row>
    <row r="153" spans="1:10" ht="110.25">
      <c r="A153" s="56" t="s">
        <v>233</v>
      </c>
      <c r="B153" s="56" t="s">
        <v>37</v>
      </c>
      <c r="C153" s="38">
        <v>1</v>
      </c>
      <c r="D153" s="41" t="s">
        <v>235</v>
      </c>
      <c r="E153" s="38">
        <v>1800</v>
      </c>
      <c r="F153" s="38">
        <v>1000</v>
      </c>
      <c r="G153" s="38">
        <v>586</v>
      </c>
      <c r="H153" s="40">
        <f t="shared" si="14"/>
        <v>0.32555555555555554</v>
      </c>
      <c r="I153" s="41" t="s">
        <v>236</v>
      </c>
      <c r="J153" s="38">
        <v>586</v>
      </c>
    </row>
    <row r="154" spans="1:10" ht="78.75">
      <c r="A154" s="56" t="s">
        <v>233</v>
      </c>
      <c r="B154" s="56" t="s">
        <v>14</v>
      </c>
      <c r="C154" s="38">
        <v>1</v>
      </c>
      <c r="D154" s="41" t="s">
        <v>237</v>
      </c>
      <c r="E154" s="38">
        <v>450</v>
      </c>
      <c r="F154" s="38">
        <v>450</v>
      </c>
      <c r="G154" s="38">
        <v>200</v>
      </c>
      <c r="H154" s="40">
        <f t="shared" si="14"/>
        <v>0.44444444444444442</v>
      </c>
      <c r="I154" s="39" t="s">
        <v>238</v>
      </c>
      <c r="J154" s="38">
        <v>200</v>
      </c>
    </row>
    <row r="155" spans="1:10" ht="173.25">
      <c r="A155" s="56" t="s">
        <v>233</v>
      </c>
      <c r="B155" s="56" t="s">
        <v>87</v>
      </c>
      <c r="C155" s="38">
        <v>1</v>
      </c>
      <c r="D155" s="41" t="s">
        <v>239</v>
      </c>
      <c r="E155" s="38">
        <v>5900</v>
      </c>
      <c r="F155" s="38">
        <v>1000</v>
      </c>
      <c r="G155" s="38">
        <v>0</v>
      </c>
      <c r="H155" s="40">
        <f t="shared" si="14"/>
        <v>0</v>
      </c>
      <c r="I155" s="39" t="s">
        <v>240</v>
      </c>
      <c r="J155" s="38">
        <v>0</v>
      </c>
    </row>
    <row r="156" spans="1:10" ht="110.25">
      <c r="A156" s="56" t="s">
        <v>233</v>
      </c>
      <c r="B156" s="56" t="s">
        <v>64</v>
      </c>
      <c r="C156" s="38">
        <v>1</v>
      </c>
      <c r="D156" s="41" t="s">
        <v>241</v>
      </c>
      <c r="E156" s="38">
        <v>1520</v>
      </c>
      <c r="F156" s="38">
        <v>750</v>
      </c>
      <c r="G156" s="38">
        <v>0</v>
      </c>
      <c r="H156" s="40">
        <f t="shared" si="14"/>
        <v>0</v>
      </c>
      <c r="I156" s="41" t="s">
        <v>242</v>
      </c>
      <c r="J156" s="38">
        <v>0</v>
      </c>
    </row>
    <row r="157" spans="1:10" ht="63">
      <c r="A157" s="56" t="s">
        <v>233</v>
      </c>
      <c r="B157" s="56" t="s">
        <v>64</v>
      </c>
      <c r="C157" s="38">
        <v>2</v>
      </c>
      <c r="D157" s="41" t="s">
        <v>243</v>
      </c>
      <c r="E157" s="38">
        <v>450</v>
      </c>
      <c r="F157" s="38">
        <v>200</v>
      </c>
      <c r="G157" s="38">
        <v>100</v>
      </c>
      <c r="H157" s="40">
        <f t="shared" si="14"/>
        <v>0.22222222222222221</v>
      </c>
      <c r="I157" s="39" t="s">
        <v>244</v>
      </c>
      <c r="J157" s="38">
        <v>100</v>
      </c>
    </row>
    <row r="158" spans="1:10" ht="141.75">
      <c r="A158" s="56" t="s">
        <v>233</v>
      </c>
      <c r="B158" s="56" t="s">
        <v>64</v>
      </c>
      <c r="C158" s="38">
        <v>3</v>
      </c>
      <c r="D158" s="41" t="s">
        <v>245</v>
      </c>
      <c r="E158" s="38">
        <v>500</v>
      </c>
      <c r="F158" s="38">
        <v>200</v>
      </c>
      <c r="G158" s="38">
        <v>0</v>
      </c>
      <c r="H158" s="40">
        <f t="shared" si="14"/>
        <v>0</v>
      </c>
      <c r="I158" s="41" t="s">
        <v>246</v>
      </c>
      <c r="J158" s="38">
        <v>0</v>
      </c>
    </row>
    <row r="159" spans="1:10" ht="31.5">
      <c r="A159" s="56" t="s">
        <v>233</v>
      </c>
      <c r="B159" s="56" t="s">
        <v>16</v>
      </c>
      <c r="C159" s="38">
        <v>1</v>
      </c>
      <c r="D159" s="39" t="s">
        <v>247</v>
      </c>
      <c r="E159" s="38">
        <v>1350</v>
      </c>
      <c r="F159" s="38">
        <v>0</v>
      </c>
      <c r="G159" s="38">
        <v>0</v>
      </c>
      <c r="H159" s="40">
        <f t="shared" si="14"/>
        <v>0</v>
      </c>
      <c r="I159" s="39" t="s">
        <v>80</v>
      </c>
      <c r="J159" s="38">
        <v>0</v>
      </c>
    </row>
    <row r="160" spans="1:10" ht="79.5" thickBot="1">
      <c r="A160" s="57" t="s">
        <v>233</v>
      </c>
      <c r="B160" s="57" t="s">
        <v>46</v>
      </c>
      <c r="C160" s="45">
        <v>1</v>
      </c>
      <c r="D160" s="48" t="s">
        <v>248</v>
      </c>
      <c r="E160" s="45">
        <v>500</v>
      </c>
      <c r="F160" s="45">
        <v>200</v>
      </c>
      <c r="G160" s="45">
        <v>200</v>
      </c>
      <c r="H160" s="47">
        <f t="shared" si="14"/>
        <v>0.4</v>
      </c>
      <c r="I160" s="46" t="s">
        <v>249</v>
      </c>
      <c r="J160" s="45">
        <v>200</v>
      </c>
    </row>
    <row r="161" spans="1:10" s="33" customFormat="1" ht="16.5" thickBot="1">
      <c r="A161" s="60"/>
      <c r="B161" s="65"/>
      <c r="D161" s="36"/>
      <c r="E161" s="33">
        <f t="shared" ref="E161:J161" si="16">SUM(E152:E160)</f>
        <v>13045</v>
      </c>
      <c r="F161" s="33">
        <f t="shared" si="16"/>
        <v>3800</v>
      </c>
      <c r="G161" s="33">
        <f t="shared" si="16"/>
        <v>1086</v>
      </c>
      <c r="H161" s="35">
        <f t="shared" si="14"/>
        <v>8.325028746646225E-2</v>
      </c>
      <c r="I161" s="34"/>
      <c r="J161" s="33">
        <f t="shared" si="16"/>
        <v>1086</v>
      </c>
    </row>
    <row r="162" spans="1:10">
      <c r="D162" s="29"/>
      <c r="H162" s="17"/>
    </row>
    <row r="163" spans="1:10">
      <c r="D163" s="29"/>
      <c r="H163" s="17"/>
    </row>
    <row r="164" spans="1:10" ht="31.5">
      <c r="A164" s="56" t="s">
        <v>250</v>
      </c>
      <c r="B164" s="56" t="s">
        <v>5</v>
      </c>
      <c r="C164" s="38">
        <v>1</v>
      </c>
      <c r="D164" s="39" t="s">
        <v>251</v>
      </c>
      <c r="E164" s="38">
        <v>0</v>
      </c>
      <c r="F164" s="38">
        <v>0</v>
      </c>
      <c r="G164" s="38">
        <v>0</v>
      </c>
      <c r="H164" s="40" t="str">
        <f t="shared" si="14"/>
        <v/>
      </c>
      <c r="I164" s="39" t="s">
        <v>252</v>
      </c>
      <c r="J164" s="38">
        <v>0</v>
      </c>
    </row>
    <row r="165" spans="1:10" ht="63">
      <c r="A165" s="56" t="s">
        <v>253</v>
      </c>
      <c r="B165" s="56" t="s">
        <v>5</v>
      </c>
      <c r="C165" s="38">
        <v>3</v>
      </c>
      <c r="D165" s="41" t="s">
        <v>254</v>
      </c>
      <c r="E165" s="38">
        <v>290</v>
      </c>
      <c r="F165" s="38">
        <v>0</v>
      </c>
      <c r="G165" s="38">
        <v>0</v>
      </c>
      <c r="H165" s="40">
        <f t="shared" si="14"/>
        <v>0</v>
      </c>
      <c r="I165" s="39" t="s">
        <v>71</v>
      </c>
      <c r="J165" s="38">
        <v>0</v>
      </c>
    </row>
    <row r="166" spans="1:10" ht="173.25">
      <c r="A166" s="56" t="s">
        <v>253</v>
      </c>
      <c r="B166" s="56" t="s">
        <v>37</v>
      </c>
      <c r="C166" s="38">
        <v>1</v>
      </c>
      <c r="D166" s="41" t="s">
        <v>255</v>
      </c>
      <c r="E166" s="38">
        <v>1200</v>
      </c>
      <c r="F166" s="38">
        <v>1150</v>
      </c>
      <c r="G166" s="38">
        <v>628</v>
      </c>
      <c r="H166" s="40">
        <f t="shared" si="14"/>
        <v>0.52333333333333332</v>
      </c>
      <c r="I166" s="39" t="s">
        <v>256</v>
      </c>
      <c r="J166" s="38">
        <v>628</v>
      </c>
    </row>
    <row r="167" spans="1:10" ht="173.25">
      <c r="A167" s="56" t="s">
        <v>253</v>
      </c>
      <c r="B167" s="56" t="s">
        <v>64</v>
      </c>
      <c r="C167" s="38">
        <v>1</v>
      </c>
      <c r="D167" s="41" t="s">
        <v>257</v>
      </c>
      <c r="E167" s="38">
        <v>3260</v>
      </c>
      <c r="F167" s="38">
        <v>2184.1999999999998</v>
      </c>
      <c r="G167" s="38">
        <v>1524</v>
      </c>
      <c r="H167" s="40">
        <f t="shared" si="14"/>
        <v>0.46748466257668714</v>
      </c>
      <c r="I167" s="41" t="s">
        <v>258</v>
      </c>
      <c r="J167" s="38">
        <v>1524</v>
      </c>
    </row>
    <row r="168" spans="1:10" ht="78.75">
      <c r="A168" s="56" t="s">
        <v>253</v>
      </c>
      <c r="B168" s="56" t="s">
        <v>64</v>
      </c>
      <c r="C168" s="38">
        <v>2</v>
      </c>
      <c r="D168" s="41" t="s">
        <v>259</v>
      </c>
      <c r="E168" s="38">
        <v>300</v>
      </c>
      <c r="F168" s="38">
        <v>150</v>
      </c>
      <c r="G168" s="38">
        <v>75</v>
      </c>
      <c r="H168" s="40">
        <f t="shared" si="14"/>
        <v>0.25</v>
      </c>
      <c r="I168" s="39" t="s">
        <v>260</v>
      </c>
      <c r="J168" s="38">
        <v>75</v>
      </c>
    </row>
    <row r="169" spans="1:10">
      <c r="A169" s="56" t="s">
        <v>253</v>
      </c>
      <c r="B169" s="56" t="s">
        <v>16</v>
      </c>
      <c r="C169" s="38">
        <v>2</v>
      </c>
      <c r="D169" s="39" t="s">
        <v>261</v>
      </c>
      <c r="E169" s="38">
        <v>130</v>
      </c>
      <c r="F169" s="38">
        <v>0</v>
      </c>
      <c r="G169" s="38">
        <v>0</v>
      </c>
      <c r="H169" s="40">
        <f t="shared" si="14"/>
        <v>0</v>
      </c>
      <c r="I169" s="39" t="s">
        <v>80</v>
      </c>
      <c r="J169" s="38">
        <v>0</v>
      </c>
    </row>
    <row r="170" spans="1:10" ht="111" thickBot="1">
      <c r="A170" s="57" t="s">
        <v>253</v>
      </c>
      <c r="B170" s="57" t="s">
        <v>46</v>
      </c>
      <c r="C170" s="45">
        <v>2</v>
      </c>
      <c r="D170" s="48" t="s">
        <v>262</v>
      </c>
      <c r="E170" s="45">
        <v>185</v>
      </c>
      <c r="F170" s="45">
        <v>0</v>
      </c>
      <c r="G170" s="45">
        <v>0</v>
      </c>
      <c r="H170" s="47">
        <f t="shared" si="14"/>
        <v>0</v>
      </c>
      <c r="I170" s="46" t="s">
        <v>109</v>
      </c>
      <c r="J170" s="45">
        <v>0</v>
      </c>
    </row>
    <row r="171" spans="1:10" s="33" customFormat="1" ht="16.5" thickBot="1">
      <c r="A171" s="60"/>
      <c r="B171" s="65"/>
      <c r="D171" s="36"/>
      <c r="E171" s="33">
        <f t="shared" ref="E171:J171" si="17">SUM(E164:E170)</f>
        <v>5365</v>
      </c>
      <c r="F171" s="33">
        <f t="shared" si="17"/>
        <v>3484.2</v>
      </c>
      <c r="G171" s="33">
        <f t="shared" si="17"/>
        <v>2227</v>
      </c>
      <c r="H171" s="35">
        <f t="shared" si="14"/>
        <v>0.41509785647716685</v>
      </c>
      <c r="I171" s="34"/>
      <c r="J171" s="33">
        <f t="shared" si="17"/>
        <v>2227</v>
      </c>
    </row>
    <row r="172" spans="1:10">
      <c r="D172" s="29"/>
      <c r="H172" s="17"/>
    </row>
    <row r="173" spans="1:10" ht="31.5">
      <c r="A173" s="56" t="s">
        <v>263</v>
      </c>
      <c r="B173" s="56" t="s">
        <v>5</v>
      </c>
      <c r="C173" s="38">
        <v>3</v>
      </c>
      <c r="D173" s="39" t="s">
        <v>264</v>
      </c>
      <c r="E173" s="38">
        <v>45</v>
      </c>
      <c r="F173" s="38">
        <v>0</v>
      </c>
      <c r="G173" s="38">
        <v>0</v>
      </c>
      <c r="H173" s="40">
        <f t="shared" si="14"/>
        <v>0</v>
      </c>
      <c r="I173" s="39" t="s">
        <v>109</v>
      </c>
      <c r="J173" s="38">
        <v>0</v>
      </c>
    </row>
    <row r="174" spans="1:10" ht="31.5">
      <c r="A174" s="56" t="s">
        <v>263</v>
      </c>
      <c r="B174" s="56" t="s">
        <v>5</v>
      </c>
      <c r="C174" s="38">
        <v>4</v>
      </c>
      <c r="D174" s="39" t="s">
        <v>265</v>
      </c>
      <c r="E174" s="38">
        <v>165</v>
      </c>
      <c r="F174" s="38">
        <v>0</v>
      </c>
      <c r="G174" s="38">
        <v>0</v>
      </c>
      <c r="H174" s="40">
        <f t="shared" si="14"/>
        <v>0</v>
      </c>
      <c r="I174" s="39" t="s">
        <v>71</v>
      </c>
      <c r="J174" s="38">
        <v>0</v>
      </c>
    </row>
    <row r="175" spans="1:10" ht="141.75">
      <c r="A175" s="56" t="s">
        <v>263</v>
      </c>
      <c r="B175" s="56" t="s">
        <v>37</v>
      </c>
      <c r="C175" s="38">
        <v>1</v>
      </c>
      <c r="D175" s="41" t="s">
        <v>266</v>
      </c>
      <c r="E175" s="38">
        <v>400</v>
      </c>
      <c r="F175" s="38">
        <v>400</v>
      </c>
      <c r="G175" s="38">
        <v>268</v>
      </c>
      <c r="H175" s="40">
        <f t="shared" si="14"/>
        <v>0.67</v>
      </c>
      <c r="I175" s="39" t="s">
        <v>267</v>
      </c>
      <c r="J175" s="38">
        <v>268</v>
      </c>
    </row>
    <row r="176" spans="1:10" ht="78.75">
      <c r="A176" s="56" t="s">
        <v>263</v>
      </c>
      <c r="B176" s="56" t="s">
        <v>87</v>
      </c>
      <c r="C176" s="38">
        <v>2</v>
      </c>
      <c r="D176" s="41" t="s">
        <v>268</v>
      </c>
      <c r="E176" s="38">
        <v>800</v>
      </c>
      <c r="F176" s="38">
        <v>600</v>
      </c>
      <c r="G176" s="38">
        <v>300</v>
      </c>
      <c r="H176" s="40">
        <f t="shared" si="14"/>
        <v>0.375</v>
      </c>
      <c r="I176" s="39" t="s">
        <v>269</v>
      </c>
      <c r="J176" s="38">
        <v>300</v>
      </c>
    </row>
    <row r="177" spans="1:10" ht="173.25">
      <c r="A177" s="56" t="s">
        <v>263</v>
      </c>
      <c r="B177" s="56" t="s">
        <v>64</v>
      </c>
      <c r="C177" s="38">
        <v>1</v>
      </c>
      <c r="D177" s="41" t="s">
        <v>270</v>
      </c>
      <c r="E177" s="38">
        <v>900</v>
      </c>
      <c r="F177" s="38">
        <v>700</v>
      </c>
      <c r="G177" s="38">
        <v>600</v>
      </c>
      <c r="H177" s="40">
        <f t="shared" si="14"/>
        <v>0.66666666666666663</v>
      </c>
      <c r="I177" s="39" t="s">
        <v>271</v>
      </c>
      <c r="J177" s="38">
        <v>600</v>
      </c>
    </row>
    <row r="178" spans="1:10" ht="63.75" thickBot="1">
      <c r="A178" s="57" t="s">
        <v>263</v>
      </c>
      <c r="B178" s="57" t="s">
        <v>16</v>
      </c>
      <c r="C178" s="45">
        <v>3</v>
      </c>
      <c r="D178" s="48" t="s">
        <v>272</v>
      </c>
      <c r="E178" s="45">
        <v>120</v>
      </c>
      <c r="F178" s="45">
        <v>0</v>
      </c>
      <c r="G178" s="45">
        <v>0</v>
      </c>
      <c r="H178" s="47">
        <f t="shared" si="14"/>
        <v>0</v>
      </c>
      <c r="I178" s="46" t="s">
        <v>80</v>
      </c>
      <c r="J178" s="45">
        <v>0</v>
      </c>
    </row>
    <row r="179" spans="1:10" s="33" customFormat="1" ht="16.5" thickBot="1">
      <c r="A179" s="60"/>
      <c r="B179" s="65"/>
      <c r="D179" s="36"/>
      <c r="E179" s="33">
        <f t="shared" ref="E179:J179" si="18">SUM(E173:E178)</f>
        <v>2430</v>
      </c>
      <c r="F179" s="33">
        <f t="shared" si="18"/>
        <v>1700</v>
      </c>
      <c r="G179" s="33">
        <f t="shared" si="18"/>
        <v>1168</v>
      </c>
      <c r="H179" s="35">
        <f t="shared" si="14"/>
        <v>0.48065843621399179</v>
      </c>
      <c r="I179" s="34"/>
      <c r="J179" s="33">
        <f t="shared" si="18"/>
        <v>1168</v>
      </c>
    </row>
    <row r="180" spans="1:10" s="12" customFormat="1">
      <c r="A180" s="61"/>
      <c r="B180" s="61"/>
      <c r="D180" s="54"/>
      <c r="H180" s="24"/>
      <c r="I180" s="37"/>
    </row>
    <row r="181" spans="1:10">
      <c r="D181" s="29"/>
      <c r="H181" s="17"/>
    </row>
    <row r="182" spans="1:10" ht="47.25">
      <c r="A182" s="56" t="s">
        <v>273</v>
      </c>
      <c r="B182" s="56" t="s">
        <v>5</v>
      </c>
      <c r="C182" s="38">
        <v>3</v>
      </c>
      <c r="D182" s="41" t="s">
        <v>274</v>
      </c>
      <c r="E182" s="38">
        <v>240</v>
      </c>
      <c r="F182" s="38">
        <v>0</v>
      </c>
      <c r="G182" s="38">
        <v>0</v>
      </c>
      <c r="H182" s="40">
        <f t="shared" si="14"/>
        <v>0</v>
      </c>
      <c r="I182" s="39" t="s">
        <v>71</v>
      </c>
      <c r="J182" s="38">
        <v>0</v>
      </c>
    </row>
    <row r="183" spans="1:10" ht="94.5">
      <c r="A183" s="56" t="s">
        <v>273</v>
      </c>
      <c r="B183" s="56" t="s">
        <v>37</v>
      </c>
      <c r="C183" s="38">
        <v>1</v>
      </c>
      <c r="D183" s="41" t="s">
        <v>275</v>
      </c>
      <c r="E183" s="38">
        <v>240</v>
      </c>
      <c r="F183" s="38">
        <v>240</v>
      </c>
      <c r="G183" s="38">
        <v>160</v>
      </c>
      <c r="H183" s="40">
        <f t="shared" si="14"/>
        <v>0.66666666666666663</v>
      </c>
      <c r="I183" s="39" t="s">
        <v>276</v>
      </c>
      <c r="J183" s="38">
        <v>160</v>
      </c>
    </row>
    <row r="184" spans="1:10" ht="63">
      <c r="A184" s="56" t="s">
        <v>273</v>
      </c>
      <c r="B184" s="56" t="s">
        <v>14</v>
      </c>
      <c r="C184" s="38">
        <v>2</v>
      </c>
      <c r="D184" s="41" t="s">
        <v>277</v>
      </c>
      <c r="E184" s="38">
        <v>100</v>
      </c>
      <c r="F184" s="38">
        <v>50</v>
      </c>
      <c r="G184" s="38">
        <v>33</v>
      </c>
      <c r="H184" s="40">
        <f t="shared" si="14"/>
        <v>0.33</v>
      </c>
      <c r="I184" s="39" t="s">
        <v>278</v>
      </c>
      <c r="J184" s="38">
        <v>33</v>
      </c>
    </row>
    <row r="185" spans="1:10" ht="63">
      <c r="A185" s="56" t="s">
        <v>273</v>
      </c>
      <c r="B185" s="56" t="s">
        <v>64</v>
      </c>
      <c r="C185" s="38">
        <v>1</v>
      </c>
      <c r="D185" s="41" t="s">
        <v>279</v>
      </c>
      <c r="E185" s="38">
        <v>250</v>
      </c>
      <c r="F185" s="38">
        <v>167.5</v>
      </c>
      <c r="G185" s="38">
        <v>167</v>
      </c>
      <c r="H185" s="40">
        <f t="shared" si="14"/>
        <v>0.66800000000000004</v>
      </c>
      <c r="I185" s="39" t="s">
        <v>280</v>
      </c>
      <c r="J185" s="38">
        <v>167</v>
      </c>
    </row>
    <row r="186" spans="1:10" ht="47.25">
      <c r="A186" s="56" t="s">
        <v>273</v>
      </c>
      <c r="B186" s="56" t="s">
        <v>16</v>
      </c>
      <c r="C186" s="38">
        <v>3</v>
      </c>
      <c r="D186" s="39" t="s">
        <v>281</v>
      </c>
      <c r="E186" s="38">
        <v>30</v>
      </c>
      <c r="F186" s="38">
        <v>0</v>
      </c>
      <c r="G186" s="38">
        <v>0</v>
      </c>
      <c r="H186" s="40">
        <f t="shared" si="14"/>
        <v>0</v>
      </c>
      <c r="I186" s="39" t="s">
        <v>80</v>
      </c>
      <c r="J186" s="38">
        <v>0</v>
      </c>
    </row>
    <row r="187" spans="1:10" ht="95.25" thickBot="1">
      <c r="A187" s="57" t="s">
        <v>273</v>
      </c>
      <c r="B187" s="57" t="s">
        <v>46</v>
      </c>
      <c r="C187" s="45">
        <v>1</v>
      </c>
      <c r="D187" s="48" t="s">
        <v>282</v>
      </c>
      <c r="E187" s="45">
        <v>430</v>
      </c>
      <c r="F187" s="45">
        <v>215</v>
      </c>
      <c r="G187" s="45">
        <v>0</v>
      </c>
      <c r="H187" s="47">
        <f t="shared" si="14"/>
        <v>0</v>
      </c>
      <c r="I187" s="46" t="s">
        <v>283</v>
      </c>
      <c r="J187" s="45">
        <v>0</v>
      </c>
    </row>
    <row r="188" spans="1:10" s="33" customFormat="1" ht="16.5" thickBot="1">
      <c r="A188" s="60"/>
      <c r="B188" s="65"/>
      <c r="D188" s="34"/>
      <c r="E188" s="33">
        <f t="shared" ref="E188:J188" si="19">SUM(E182:E187)</f>
        <v>1290</v>
      </c>
      <c r="F188" s="33">
        <f t="shared" si="19"/>
        <v>672.5</v>
      </c>
      <c r="G188" s="33">
        <f t="shared" si="19"/>
        <v>360</v>
      </c>
      <c r="H188" s="35">
        <f t="shared" si="14"/>
        <v>0.27906976744186046</v>
      </c>
      <c r="I188" s="34"/>
      <c r="J188" s="33">
        <f t="shared" si="19"/>
        <v>360</v>
      </c>
    </row>
    <row r="189" spans="1:10">
      <c r="H189" s="17"/>
    </row>
    <row r="190" spans="1:10" s="9" customFormat="1" ht="23.25">
      <c r="A190" s="63"/>
      <c r="B190" s="63"/>
      <c r="D190" s="32"/>
      <c r="E190" s="9">
        <f>SUM(E188+E179+E171+E161+E149+E137+E122+E112+E102+E93+E83+E72+E64+E55+E49+E36+E28+E17+E10)</f>
        <v>95866</v>
      </c>
      <c r="F190" s="9">
        <f>SUM(F188+F179+F171+F161+F149+F137+F122+F112+F102+F93+F83+F72+F64+F55+F49+F36+F28+F17+F10)</f>
        <v>25942.7</v>
      </c>
      <c r="G190" s="9">
        <f>SUM(G188+G179+G171+G161+G149+G137+G122+G112+G102+G93+G83+G72+G64+G55+G49+G36+G28+G17+G10)</f>
        <v>15050</v>
      </c>
      <c r="H190" s="18">
        <f t="shared" si="14"/>
        <v>0.15698996515970209</v>
      </c>
      <c r="I190" s="32"/>
      <c r="J190" s="9">
        <f>SUM(J188+J179+J171+J161+J149+J137+J122+J112+J102+J93+J83+J72+J64+J55+J49+J36+J28+J17+J10)</f>
        <v>15050</v>
      </c>
    </row>
  </sheetData>
  <pageMargins left="0.75" right="0.75" top="1" bottom="1" header="0.5" footer="0.5"/>
  <pageSetup paperSize="9"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K347"/>
  <sheetViews>
    <sheetView workbookViewId="0">
      <pane ySplit="1" topLeftCell="A334" activePane="bottomLeft" state="frozen"/>
      <selection activeCell="D1" sqref="D1:D1048576"/>
      <selection pane="bottomLeft" activeCell="D1" sqref="D1:D1048576"/>
    </sheetView>
  </sheetViews>
  <sheetFormatPr defaultColWidth="10.875" defaultRowHeight="15.75"/>
  <cols>
    <col min="1" max="1" width="32.5" style="28" bestFit="1" customWidth="1"/>
    <col min="2" max="2" width="17.625" style="28" bestFit="1" customWidth="1"/>
    <col min="3" max="3" width="6" style="28" bestFit="1" customWidth="1"/>
    <col min="4" max="4" width="94.5" style="28" customWidth="1"/>
    <col min="5" max="5" width="16.875" style="28" bestFit="1" customWidth="1"/>
    <col min="6" max="6" width="15.375" style="28" bestFit="1" customWidth="1"/>
    <col min="7" max="7" width="14.625" style="28" bestFit="1" customWidth="1"/>
    <col min="8" max="8" width="10.875" style="80"/>
    <col min="9" max="9" width="37.875" style="28" customWidth="1"/>
    <col min="10" max="10" width="15.125" style="28" bestFit="1" customWidth="1"/>
    <col min="11" max="11" width="10.875" style="28"/>
    <col min="12" max="16384" width="10.875" style="1"/>
  </cols>
  <sheetData>
    <row r="1" spans="1:11" s="3" customFormat="1" ht="37.5">
      <c r="A1" s="26" t="s">
        <v>48</v>
      </c>
      <c r="B1" s="26" t="s">
        <v>49</v>
      </c>
      <c r="C1" s="26" t="s">
        <v>50</v>
      </c>
      <c r="D1" s="26" t="s">
        <v>51</v>
      </c>
      <c r="E1" s="26" t="s">
        <v>52</v>
      </c>
      <c r="F1" s="26" t="s">
        <v>53</v>
      </c>
      <c r="G1" s="26" t="s">
        <v>54</v>
      </c>
      <c r="H1" s="76" t="s">
        <v>868</v>
      </c>
      <c r="I1" s="26" t="s">
        <v>55</v>
      </c>
      <c r="J1" s="26" t="s">
        <v>56</v>
      </c>
      <c r="K1" s="126"/>
    </row>
    <row r="2" spans="1:11" s="5" customFormat="1">
      <c r="A2" s="39" t="s">
        <v>2106</v>
      </c>
      <c r="B2" s="39" t="s">
        <v>34</v>
      </c>
      <c r="C2" s="39">
        <v>1</v>
      </c>
      <c r="D2" s="39" t="s">
        <v>2107</v>
      </c>
      <c r="E2" s="39">
        <v>330</v>
      </c>
      <c r="F2" s="39">
        <v>0</v>
      </c>
      <c r="G2" s="39">
        <v>0</v>
      </c>
      <c r="H2" s="82">
        <f>IF(E2=0,"",G2/E2)</f>
        <v>0</v>
      </c>
      <c r="I2" s="39" t="s">
        <v>2108</v>
      </c>
      <c r="J2" s="39">
        <v>0</v>
      </c>
      <c r="K2" s="27"/>
    </row>
    <row r="3" spans="1:11" ht="31.5">
      <c r="A3" s="39" t="s">
        <v>2106</v>
      </c>
      <c r="B3" s="39" t="s">
        <v>5</v>
      </c>
      <c r="C3" s="39">
        <v>1</v>
      </c>
      <c r="D3" s="39" t="s">
        <v>2109</v>
      </c>
      <c r="E3" s="39">
        <v>160</v>
      </c>
      <c r="F3" s="39">
        <v>0</v>
      </c>
      <c r="G3" s="39">
        <v>0</v>
      </c>
      <c r="H3" s="82">
        <f t="shared" ref="H3:H109" si="0">IF(E3=0,"",G3/E3)</f>
        <v>0</v>
      </c>
      <c r="I3" s="39" t="s">
        <v>2110</v>
      </c>
      <c r="J3" s="39">
        <v>0</v>
      </c>
    </row>
    <row r="4" spans="1:11" ht="31.5">
      <c r="A4" s="39" t="s">
        <v>2106</v>
      </c>
      <c r="B4" s="39" t="s">
        <v>5</v>
      </c>
      <c r="C4" s="39">
        <v>2</v>
      </c>
      <c r="D4" s="39" t="s">
        <v>2111</v>
      </c>
      <c r="E4" s="39">
        <v>135</v>
      </c>
      <c r="F4" s="39">
        <v>0</v>
      </c>
      <c r="G4" s="39">
        <v>0</v>
      </c>
      <c r="H4" s="82">
        <f t="shared" si="0"/>
        <v>0</v>
      </c>
      <c r="I4" s="39" t="s">
        <v>2110</v>
      </c>
      <c r="J4" s="39">
        <v>0</v>
      </c>
    </row>
    <row r="5" spans="1:11">
      <c r="A5" s="39" t="s">
        <v>2106</v>
      </c>
      <c r="B5" s="39" t="s">
        <v>5</v>
      </c>
      <c r="C5" s="39">
        <v>3</v>
      </c>
      <c r="D5" s="39" t="s">
        <v>2112</v>
      </c>
      <c r="E5" s="39">
        <v>150</v>
      </c>
      <c r="F5" s="39">
        <v>0</v>
      </c>
      <c r="G5" s="39">
        <v>0</v>
      </c>
      <c r="H5" s="82">
        <f t="shared" si="0"/>
        <v>0</v>
      </c>
      <c r="I5" s="39" t="s">
        <v>2110</v>
      </c>
      <c r="J5" s="39">
        <v>0</v>
      </c>
    </row>
    <row r="6" spans="1:11" ht="31.5">
      <c r="A6" s="39" t="s">
        <v>2106</v>
      </c>
      <c r="B6" s="39" t="s">
        <v>87</v>
      </c>
      <c r="C6" s="39">
        <v>1</v>
      </c>
      <c r="D6" s="39" t="s">
        <v>2113</v>
      </c>
      <c r="E6" s="39">
        <v>200</v>
      </c>
      <c r="F6" s="39">
        <v>0</v>
      </c>
      <c r="G6" s="39">
        <v>0</v>
      </c>
      <c r="H6" s="82">
        <f t="shared" si="0"/>
        <v>0</v>
      </c>
      <c r="I6" s="39" t="s">
        <v>2110</v>
      </c>
      <c r="J6" s="39">
        <v>0</v>
      </c>
    </row>
    <row r="7" spans="1:11" ht="16.5" thickBot="1">
      <c r="A7" s="46" t="s">
        <v>2106</v>
      </c>
      <c r="B7" s="46" t="s">
        <v>87</v>
      </c>
      <c r="C7" s="46">
        <v>2</v>
      </c>
      <c r="D7" s="46" t="s">
        <v>2114</v>
      </c>
      <c r="E7" s="46">
        <v>300</v>
      </c>
      <c r="F7" s="46">
        <v>0</v>
      </c>
      <c r="G7" s="46">
        <v>50</v>
      </c>
      <c r="H7" s="84">
        <f t="shared" si="0"/>
        <v>0.16666666666666666</v>
      </c>
      <c r="I7" s="46" t="s">
        <v>2110</v>
      </c>
      <c r="J7" s="46">
        <v>50</v>
      </c>
    </row>
    <row r="8" spans="1:11" s="71" customFormat="1" ht="16.5" thickBot="1">
      <c r="A8" s="74"/>
      <c r="B8" s="53"/>
      <c r="C8" s="53"/>
      <c r="D8" s="53"/>
      <c r="E8" s="53">
        <f t="shared" ref="E8:G8" si="1">SUM(E2:E7)</f>
        <v>1275</v>
      </c>
      <c r="F8" s="53">
        <f t="shared" si="1"/>
        <v>0</v>
      </c>
      <c r="G8" s="53">
        <f t="shared" si="1"/>
        <v>50</v>
      </c>
      <c r="H8" s="125">
        <f t="shared" si="0"/>
        <v>3.9215686274509803E-2</v>
      </c>
      <c r="I8" s="53"/>
      <c r="J8" s="53">
        <f>SUM(J2:J7)</f>
        <v>50</v>
      </c>
      <c r="K8" s="34"/>
    </row>
    <row r="9" spans="1:11" s="11" customFormat="1">
      <c r="A9" s="37"/>
      <c r="B9" s="37"/>
      <c r="C9" s="37"/>
      <c r="D9" s="37"/>
      <c r="E9" s="37"/>
      <c r="F9" s="37"/>
      <c r="G9" s="37"/>
      <c r="H9" s="77"/>
      <c r="I9" s="37"/>
      <c r="J9" s="37"/>
      <c r="K9" s="37"/>
    </row>
    <row r="11" spans="1:11" ht="31.5">
      <c r="A11" s="39" t="s">
        <v>2115</v>
      </c>
      <c r="B11" s="39" t="s">
        <v>10</v>
      </c>
      <c r="C11" s="39">
        <v>1</v>
      </c>
      <c r="D11" s="39" t="s">
        <v>2116</v>
      </c>
      <c r="E11" s="39">
        <v>80</v>
      </c>
      <c r="F11" s="39">
        <v>70</v>
      </c>
      <c r="G11" s="39">
        <v>70</v>
      </c>
      <c r="H11" s="82">
        <f t="shared" si="0"/>
        <v>0.875</v>
      </c>
      <c r="I11" s="39" t="s">
        <v>2117</v>
      </c>
      <c r="J11" s="39">
        <v>70</v>
      </c>
    </row>
    <row r="12" spans="1:11">
      <c r="A12" s="39" t="s">
        <v>2115</v>
      </c>
      <c r="B12" s="39" t="s">
        <v>5</v>
      </c>
      <c r="C12" s="39">
        <v>3</v>
      </c>
      <c r="D12" s="39" t="s">
        <v>2118</v>
      </c>
      <c r="E12" s="39">
        <v>330</v>
      </c>
      <c r="F12" s="39">
        <v>0</v>
      </c>
      <c r="G12" s="39">
        <v>0</v>
      </c>
      <c r="H12" s="82">
        <f t="shared" si="0"/>
        <v>0</v>
      </c>
      <c r="I12" s="39" t="s">
        <v>2110</v>
      </c>
      <c r="J12" s="39">
        <v>0</v>
      </c>
    </row>
    <row r="13" spans="1:11" ht="31.5">
      <c r="A13" s="39" t="s">
        <v>2115</v>
      </c>
      <c r="B13" s="39" t="s">
        <v>5</v>
      </c>
      <c r="C13" s="39">
        <v>4</v>
      </c>
      <c r="D13" s="39" t="s">
        <v>2119</v>
      </c>
      <c r="E13" s="39">
        <v>150</v>
      </c>
      <c r="F13" s="39">
        <v>0</v>
      </c>
      <c r="G13" s="39">
        <v>0</v>
      </c>
      <c r="H13" s="82">
        <f t="shared" si="0"/>
        <v>0</v>
      </c>
      <c r="I13" s="39" t="s">
        <v>2110</v>
      </c>
      <c r="J13" s="39">
        <v>0</v>
      </c>
    </row>
    <row r="14" spans="1:11" ht="31.5">
      <c r="A14" s="39" t="s">
        <v>2115</v>
      </c>
      <c r="B14" s="39" t="s">
        <v>74</v>
      </c>
      <c r="C14" s="39">
        <v>1</v>
      </c>
      <c r="D14" s="39" t="s">
        <v>2120</v>
      </c>
      <c r="E14" s="39">
        <v>80</v>
      </c>
      <c r="F14" s="39">
        <v>30</v>
      </c>
      <c r="G14" s="39">
        <v>10</v>
      </c>
      <c r="H14" s="82">
        <f t="shared" si="0"/>
        <v>0.125</v>
      </c>
      <c r="I14" s="39" t="s">
        <v>59</v>
      </c>
      <c r="J14" s="39">
        <v>10</v>
      </c>
    </row>
    <row r="15" spans="1:11" ht="31.5">
      <c r="A15" s="39" t="s">
        <v>2115</v>
      </c>
      <c r="B15" s="39" t="s">
        <v>74</v>
      </c>
      <c r="C15" s="39">
        <v>2</v>
      </c>
      <c r="D15" s="39" t="s">
        <v>2121</v>
      </c>
      <c r="E15" s="39">
        <v>100</v>
      </c>
      <c r="F15" s="39">
        <v>40</v>
      </c>
      <c r="G15" s="39">
        <v>0</v>
      </c>
      <c r="H15" s="82">
        <f t="shared" si="0"/>
        <v>0</v>
      </c>
      <c r="I15" s="39" t="s">
        <v>59</v>
      </c>
      <c r="J15" s="39">
        <v>0</v>
      </c>
    </row>
    <row r="16" spans="1:11" ht="31.5">
      <c r="A16" s="39" t="s">
        <v>2115</v>
      </c>
      <c r="B16" s="39" t="s">
        <v>16</v>
      </c>
      <c r="C16" s="39">
        <v>2</v>
      </c>
      <c r="D16" s="39" t="s">
        <v>2122</v>
      </c>
      <c r="E16" s="39">
        <v>30</v>
      </c>
      <c r="F16" s="39">
        <v>10</v>
      </c>
      <c r="G16" s="39">
        <v>0</v>
      </c>
      <c r="H16" s="82">
        <f t="shared" si="0"/>
        <v>0</v>
      </c>
      <c r="I16" s="39" t="s">
        <v>59</v>
      </c>
      <c r="J16" s="39">
        <v>0</v>
      </c>
    </row>
    <row r="17" spans="1:11" ht="47.25">
      <c r="A17" s="39" t="s">
        <v>2115</v>
      </c>
      <c r="B17" s="39" t="s">
        <v>589</v>
      </c>
      <c r="C17" s="39">
        <v>1</v>
      </c>
      <c r="D17" s="39" t="s">
        <v>2123</v>
      </c>
      <c r="E17" s="39">
        <v>100</v>
      </c>
      <c r="F17" s="39">
        <v>40</v>
      </c>
      <c r="G17" s="39">
        <v>0</v>
      </c>
      <c r="H17" s="82">
        <f t="shared" si="0"/>
        <v>0</v>
      </c>
      <c r="I17" s="39" t="s">
        <v>59</v>
      </c>
      <c r="J17" s="39">
        <v>0</v>
      </c>
    </row>
    <row r="18" spans="1:11" ht="32.25" thickBot="1">
      <c r="A18" s="46" t="s">
        <v>2115</v>
      </c>
      <c r="B18" s="46" t="s">
        <v>589</v>
      </c>
      <c r="C18" s="46">
        <v>2</v>
      </c>
      <c r="D18" s="46" t="s">
        <v>2124</v>
      </c>
      <c r="E18" s="46">
        <v>80</v>
      </c>
      <c r="F18" s="46">
        <v>30</v>
      </c>
      <c r="G18" s="46">
        <v>20</v>
      </c>
      <c r="H18" s="84">
        <f t="shared" si="0"/>
        <v>0.25</v>
      </c>
      <c r="I18" s="46" t="s">
        <v>59</v>
      </c>
      <c r="J18" s="46">
        <v>20</v>
      </c>
    </row>
    <row r="19" spans="1:11" s="71" customFormat="1" ht="16.5" thickBot="1">
      <c r="A19" s="74"/>
      <c r="B19" s="53"/>
      <c r="C19" s="53"/>
      <c r="D19" s="53"/>
      <c r="E19" s="53">
        <f t="shared" ref="E19:G19" si="2">SUM(E11:E18)</f>
        <v>950</v>
      </c>
      <c r="F19" s="53">
        <f t="shared" si="2"/>
        <v>220</v>
      </c>
      <c r="G19" s="53">
        <f t="shared" si="2"/>
        <v>100</v>
      </c>
      <c r="H19" s="125">
        <f t="shared" si="0"/>
        <v>0.10526315789473684</v>
      </c>
      <c r="I19" s="53"/>
      <c r="J19" s="53">
        <f>SUM(J11:J18)</f>
        <v>100</v>
      </c>
      <c r="K19" s="34"/>
    </row>
    <row r="20" spans="1:11" s="11" customFormat="1">
      <c r="A20" s="37"/>
      <c r="B20" s="37"/>
      <c r="C20" s="37"/>
      <c r="D20" s="37"/>
      <c r="E20" s="37"/>
      <c r="F20" s="37"/>
      <c r="G20" s="37"/>
      <c r="H20" s="77"/>
      <c r="I20" s="37"/>
      <c r="J20" s="37"/>
      <c r="K20" s="37"/>
    </row>
    <row r="22" spans="1:11">
      <c r="A22" s="39" t="s">
        <v>2125</v>
      </c>
      <c r="B22" s="39" t="s">
        <v>74</v>
      </c>
      <c r="C22" s="39">
        <v>2</v>
      </c>
      <c r="D22" s="39" t="s">
        <v>2126</v>
      </c>
      <c r="E22" s="39">
        <v>60</v>
      </c>
      <c r="F22" s="39">
        <v>30</v>
      </c>
      <c r="G22" s="39">
        <v>0</v>
      </c>
      <c r="H22" s="82">
        <f t="shared" si="0"/>
        <v>0</v>
      </c>
      <c r="I22" s="39" t="s">
        <v>59</v>
      </c>
      <c r="J22" s="39">
        <v>0</v>
      </c>
    </row>
    <row r="23" spans="1:11">
      <c r="A23" s="39" t="s">
        <v>2125</v>
      </c>
      <c r="B23" s="39" t="s">
        <v>74</v>
      </c>
      <c r="C23" s="39">
        <v>3</v>
      </c>
      <c r="D23" s="39" t="s">
        <v>2127</v>
      </c>
      <c r="E23" s="39">
        <v>100</v>
      </c>
      <c r="F23" s="39">
        <v>50</v>
      </c>
      <c r="G23" s="39">
        <v>0</v>
      </c>
      <c r="H23" s="82">
        <f t="shared" si="0"/>
        <v>0</v>
      </c>
      <c r="I23" s="39" t="s">
        <v>59</v>
      </c>
      <c r="J23" s="39">
        <v>0</v>
      </c>
    </row>
    <row r="24" spans="1:11">
      <c r="A24" s="39" t="s">
        <v>2125</v>
      </c>
      <c r="B24" s="39" t="s">
        <v>74</v>
      </c>
      <c r="C24" s="39">
        <v>4</v>
      </c>
      <c r="D24" s="39" t="s">
        <v>2128</v>
      </c>
      <c r="E24" s="39">
        <v>30</v>
      </c>
      <c r="F24" s="39">
        <v>15</v>
      </c>
      <c r="G24" s="39">
        <v>0</v>
      </c>
      <c r="H24" s="82">
        <f t="shared" si="0"/>
        <v>0</v>
      </c>
      <c r="I24" s="39" t="s">
        <v>2110</v>
      </c>
      <c r="J24" s="39">
        <v>0</v>
      </c>
    </row>
    <row r="25" spans="1:11">
      <c r="A25" s="39" t="s">
        <v>2125</v>
      </c>
      <c r="B25" s="39" t="s">
        <v>14</v>
      </c>
      <c r="C25" s="39">
        <v>1</v>
      </c>
      <c r="D25" s="39" t="s">
        <v>2129</v>
      </c>
      <c r="E25" s="39">
        <v>30</v>
      </c>
      <c r="F25" s="39">
        <v>15</v>
      </c>
      <c r="G25" s="39">
        <v>8</v>
      </c>
      <c r="H25" s="82">
        <f t="shared" si="0"/>
        <v>0.26666666666666666</v>
      </c>
      <c r="I25" s="39" t="s">
        <v>59</v>
      </c>
      <c r="J25" s="39">
        <v>8</v>
      </c>
    </row>
    <row r="26" spans="1:11" ht="16.5" thickBot="1">
      <c r="A26" s="46" t="s">
        <v>2125</v>
      </c>
      <c r="B26" s="46" t="s">
        <v>16</v>
      </c>
      <c r="C26" s="46">
        <v>3</v>
      </c>
      <c r="D26" s="46" t="s">
        <v>2130</v>
      </c>
      <c r="E26" s="46">
        <v>10</v>
      </c>
      <c r="F26" s="46">
        <v>5</v>
      </c>
      <c r="G26" s="46">
        <v>2</v>
      </c>
      <c r="H26" s="84">
        <f t="shared" si="0"/>
        <v>0.2</v>
      </c>
      <c r="I26" s="46" t="s">
        <v>59</v>
      </c>
      <c r="J26" s="46">
        <v>2</v>
      </c>
    </row>
    <row r="27" spans="1:11" s="71" customFormat="1" ht="16.5" thickBot="1">
      <c r="A27" s="74"/>
      <c r="B27" s="53"/>
      <c r="C27" s="53"/>
      <c r="D27" s="53"/>
      <c r="E27" s="53">
        <f t="shared" ref="E27:G27" si="3">SUM(E22:E26)</f>
        <v>230</v>
      </c>
      <c r="F27" s="53">
        <f t="shared" si="3"/>
        <v>115</v>
      </c>
      <c r="G27" s="53">
        <f t="shared" si="3"/>
        <v>10</v>
      </c>
      <c r="H27" s="125">
        <f t="shared" si="0"/>
        <v>4.3478260869565216E-2</v>
      </c>
      <c r="I27" s="53"/>
      <c r="J27" s="53">
        <f>SUM(J22:J26)</f>
        <v>10</v>
      </c>
      <c r="K27" s="34"/>
    </row>
    <row r="28" spans="1:11" s="11" customFormat="1">
      <c r="A28" s="37"/>
      <c r="B28" s="37"/>
      <c r="C28" s="37"/>
      <c r="D28" s="37"/>
      <c r="E28" s="37"/>
      <c r="F28" s="37"/>
      <c r="G28" s="37"/>
      <c r="H28" s="77"/>
      <c r="I28" s="37"/>
      <c r="J28" s="37"/>
      <c r="K28" s="37"/>
    </row>
    <row r="29" spans="1:11" s="11" customFormat="1">
      <c r="A29" s="37"/>
      <c r="B29" s="37"/>
      <c r="C29" s="37"/>
      <c r="D29" s="37"/>
      <c r="E29" s="37"/>
      <c r="F29" s="37"/>
      <c r="G29" s="37"/>
      <c r="H29" s="77"/>
      <c r="I29" s="37"/>
      <c r="J29" s="37"/>
      <c r="K29" s="37"/>
    </row>
    <row r="30" spans="1:11" ht="31.5">
      <c r="A30" s="39" t="s">
        <v>2131</v>
      </c>
      <c r="B30" s="39" t="s">
        <v>10</v>
      </c>
      <c r="C30" s="39">
        <v>1</v>
      </c>
      <c r="D30" s="39" t="s">
        <v>2132</v>
      </c>
      <c r="E30" s="39">
        <v>21</v>
      </c>
      <c r="F30" s="39">
        <v>21</v>
      </c>
      <c r="G30" s="39">
        <v>21</v>
      </c>
      <c r="H30" s="82">
        <f t="shared" si="0"/>
        <v>1</v>
      </c>
      <c r="I30" s="39" t="s">
        <v>59</v>
      </c>
      <c r="J30" s="39">
        <v>21</v>
      </c>
    </row>
    <row r="31" spans="1:11" ht="110.25">
      <c r="A31" s="39" t="s">
        <v>2131</v>
      </c>
      <c r="B31" s="39" t="s">
        <v>24</v>
      </c>
      <c r="C31" s="39">
        <v>2</v>
      </c>
      <c r="D31" s="41" t="s">
        <v>2133</v>
      </c>
      <c r="E31" s="39">
        <v>115</v>
      </c>
      <c r="F31" s="39">
        <v>20</v>
      </c>
      <c r="G31" s="39">
        <v>20</v>
      </c>
      <c r="H31" s="82">
        <f t="shared" si="0"/>
        <v>0.17391304347826086</v>
      </c>
      <c r="I31" s="39" t="s">
        <v>59</v>
      </c>
      <c r="J31" s="39">
        <v>20</v>
      </c>
    </row>
    <row r="32" spans="1:11" ht="47.25">
      <c r="A32" s="39" t="s">
        <v>2131</v>
      </c>
      <c r="B32" s="39" t="s">
        <v>5</v>
      </c>
      <c r="C32" s="39">
        <v>1</v>
      </c>
      <c r="D32" s="41" t="s">
        <v>2134</v>
      </c>
      <c r="E32" s="39">
        <v>40</v>
      </c>
      <c r="F32" s="39">
        <v>20</v>
      </c>
      <c r="G32" s="39">
        <v>20</v>
      </c>
      <c r="H32" s="82">
        <f t="shared" si="0"/>
        <v>0.5</v>
      </c>
      <c r="I32" s="39" t="s">
        <v>59</v>
      </c>
      <c r="J32" s="39">
        <v>20</v>
      </c>
    </row>
    <row r="33" spans="1:11" ht="47.25">
      <c r="A33" s="39" t="s">
        <v>2131</v>
      </c>
      <c r="B33" s="39" t="s">
        <v>5</v>
      </c>
      <c r="C33" s="39">
        <v>2</v>
      </c>
      <c r="D33" s="39" t="s">
        <v>2135</v>
      </c>
      <c r="E33" s="39">
        <v>20</v>
      </c>
      <c r="F33" s="39">
        <v>10</v>
      </c>
      <c r="G33" s="39">
        <v>10</v>
      </c>
      <c r="H33" s="82">
        <f t="shared" si="0"/>
        <v>0.5</v>
      </c>
      <c r="I33" s="39" t="s">
        <v>59</v>
      </c>
      <c r="J33" s="39">
        <v>10</v>
      </c>
    </row>
    <row r="34" spans="1:11" ht="47.25">
      <c r="A34" s="39" t="s">
        <v>2131</v>
      </c>
      <c r="B34" s="39" t="s">
        <v>5</v>
      </c>
      <c r="C34" s="39">
        <v>3</v>
      </c>
      <c r="D34" s="39" t="s">
        <v>2136</v>
      </c>
      <c r="E34" s="39">
        <v>30</v>
      </c>
      <c r="F34" s="39">
        <v>0</v>
      </c>
      <c r="G34" s="39">
        <v>0</v>
      </c>
      <c r="H34" s="82">
        <f t="shared" si="0"/>
        <v>0</v>
      </c>
      <c r="I34" s="39" t="s">
        <v>2110</v>
      </c>
      <c r="J34" s="39">
        <v>0</v>
      </c>
    </row>
    <row r="35" spans="1:11" ht="32.25" thickBot="1">
      <c r="A35" s="46" t="s">
        <v>2131</v>
      </c>
      <c r="B35" s="46" t="s">
        <v>37</v>
      </c>
      <c r="C35" s="46">
        <v>3</v>
      </c>
      <c r="D35" s="46" t="s">
        <v>2137</v>
      </c>
      <c r="E35" s="46">
        <v>15</v>
      </c>
      <c r="F35" s="46">
        <v>0</v>
      </c>
      <c r="G35" s="46">
        <v>0</v>
      </c>
      <c r="H35" s="84">
        <f t="shared" si="0"/>
        <v>0</v>
      </c>
      <c r="I35" s="46" t="s">
        <v>2110</v>
      </c>
      <c r="J35" s="46">
        <v>0</v>
      </c>
    </row>
    <row r="36" spans="1:11" s="71" customFormat="1" ht="16.5" thickBot="1">
      <c r="A36" s="74"/>
      <c r="B36" s="53"/>
      <c r="C36" s="53"/>
      <c r="D36" s="53"/>
      <c r="E36" s="53">
        <f t="shared" ref="E36:G36" si="4">SUM(E30:E35)</f>
        <v>241</v>
      </c>
      <c r="F36" s="53">
        <f t="shared" si="4"/>
        <v>71</v>
      </c>
      <c r="G36" s="53">
        <f t="shared" si="4"/>
        <v>71</v>
      </c>
      <c r="H36" s="125">
        <f t="shared" si="0"/>
        <v>0.29460580912863071</v>
      </c>
      <c r="I36" s="53"/>
      <c r="J36" s="53">
        <f>SUM(J30:J35)</f>
        <v>71</v>
      </c>
      <c r="K36" s="34"/>
    </row>
    <row r="37" spans="1:11" s="11" customFormat="1">
      <c r="A37" s="37"/>
      <c r="B37" s="37"/>
      <c r="C37" s="37"/>
      <c r="D37" s="37"/>
      <c r="E37" s="37"/>
      <c r="F37" s="37"/>
      <c r="G37" s="37"/>
      <c r="H37" s="77"/>
      <c r="I37" s="37"/>
      <c r="J37" s="37"/>
      <c r="K37" s="37"/>
    </row>
    <row r="39" spans="1:11">
      <c r="A39" s="39" t="s">
        <v>2138</v>
      </c>
      <c r="B39" s="39" t="s">
        <v>34</v>
      </c>
      <c r="C39" s="39">
        <v>4</v>
      </c>
      <c r="D39" s="39" t="s">
        <v>2139</v>
      </c>
      <c r="E39" s="39">
        <v>50.18</v>
      </c>
      <c r="F39" s="39">
        <v>10.11</v>
      </c>
      <c r="G39" s="39">
        <v>0</v>
      </c>
      <c r="H39" s="82">
        <f t="shared" si="0"/>
        <v>0</v>
      </c>
      <c r="I39" s="39" t="s">
        <v>2108</v>
      </c>
      <c r="J39" s="39">
        <v>0</v>
      </c>
    </row>
    <row r="40" spans="1:11">
      <c r="A40" s="39" t="s">
        <v>2138</v>
      </c>
      <c r="B40" s="39" t="s">
        <v>37</v>
      </c>
      <c r="C40" s="39">
        <v>1</v>
      </c>
      <c r="D40" s="39" t="s">
        <v>2140</v>
      </c>
      <c r="E40" s="39">
        <v>349.5</v>
      </c>
      <c r="F40" s="39">
        <v>230.67</v>
      </c>
      <c r="G40" s="39">
        <v>50</v>
      </c>
      <c r="H40" s="82">
        <f t="shared" si="0"/>
        <v>0.14306151645207441</v>
      </c>
      <c r="I40" s="39" t="s">
        <v>59</v>
      </c>
      <c r="J40" s="39">
        <v>50</v>
      </c>
    </row>
    <row r="41" spans="1:11">
      <c r="A41" s="39" t="s">
        <v>2138</v>
      </c>
      <c r="B41" s="39" t="s">
        <v>74</v>
      </c>
      <c r="C41" s="39">
        <v>2</v>
      </c>
      <c r="D41" s="39" t="s">
        <v>2141</v>
      </c>
      <c r="E41" s="39">
        <v>200.16</v>
      </c>
      <c r="F41" s="39">
        <v>100.11</v>
      </c>
      <c r="G41" s="39">
        <v>0</v>
      </c>
      <c r="H41" s="82">
        <f t="shared" si="0"/>
        <v>0</v>
      </c>
      <c r="I41" s="39" t="s">
        <v>59</v>
      </c>
      <c r="J41" s="39">
        <v>0</v>
      </c>
    </row>
    <row r="42" spans="1:11">
      <c r="A42" s="39" t="s">
        <v>2138</v>
      </c>
      <c r="B42" s="39" t="s">
        <v>16</v>
      </c>
      <c r="C42" s="39">
        <v>4</v>
      </c>
      <c r="D42" s="39" t="s">
        <v>2142</v>
      </c>
      <c r="E42" s="39">
        <v>50.16</v>
      </c>
      <c r="F42" s="39">
        <v>10.11</v>
      </c>
      <c r="G42" s="39">
        <v>0</v>
      </c>
      <c r="H42" s="82">
        <f t="shared" si="0"/>
        <v>0</v>
      </c>
      <c r="I42" s="39" t="s">
        <v>59</v>
      </c>
      <c r="J42" s="39">
        <v>0</v>
      </c>
    </row>
    <row r="43" spans="1:11" ht="157.5">
      <c r="A43" s="39" t="s">
        <v>2143</v>
      </c>
      <c r="B43" s="39" t="s">
        <v>74</v>
      </c>
      <c r="C43" s="39">
        <v>1</v>
      </c>
      <c r="D43" s="41" t="s">
        <v>2144</v>
      </c>
      <c r="E43" s="39">
        <v>15000</v>
      </c>
      <c r="F43" s="39">
        <v>1000</v>
      </c>
      <c r="G43" s="39">
        <v>400</v>
      </c>
      <c r="H43" s="82">
        <f t="shared" si="0"/>
        <v>2.6666666666666668E-2</v>
      </c>
      <c r="I43" s="39" t="s">
        <v>59</v>
      </c>
      <c r="J43" s="39">
        <v>400</v>
      </c>
    </row>
    <row r="44" spans="1:11" ht="63.75" thickBot="1">
      <c r="A44" s="46" t="s">
        <v>2143</v>
      </c>
      <c r="B44" s="46" t="s">
        <v>16</v>
      </c>
      <c r="C44" s="46">
        <v>2</v>
      </c>
      <c r="D44" s="48" t="s">
        <v>2145</v>
      </c>
      <c r="E44" s="46">
        <v>50</v>
      </c>
      <c r="F44" s="46">
        <v>10</v>
      </c>
      <c r="G44" s="46">
        <v>10</v>
      </c>
      <c r="H44" s="84">
        <f t="shared" si="0"/>
        <v>0.2</v>
      </c>
      <c r="I44" s="46" t="s">
        <v>2108</v>
      </c>
      <c r="J44" s="46">
        <v>10</v>
      </c>
    </row>
    <row r="45" spans="1:11" s="71" customFormat="1" ht="16.5" thickBot="1">
      <c r="A45" s="74"/>
      <c r="B45" s="53"/>
      <c r="C45" s="53"/>
      <c r="D45" s="50"/>
      <c r="E45" s="53">
        <f t="shared" ref="E45:G45" si="5">SUM(E39:E44)</f>
        <v>15700</v>
      </c>
      <c r="F45" s="53">
        <f t="shared" si="5"/>
        <v>1361</v>
      </c>
      <c r="G45" s="53">
        <f t="shared" si="5"/>
        <v>460</v>
      </c>
      <c r="H45" s="125">
        <f t="shared" si="0"/>
        <v>2.9299363057324841E-2</v>
      </c>
      <c r="I45" s="53"/>
      <c r="J45" s="53">
        <f>SUM(J39:J44)</f>
        <v>460</v>
      </c>
      <c r="K45" s="34"/>
    </row>
    <row r="46" spans="1:11" s="11" customFormat="1">
      <c r="A46" s="37"/>
      <c r="B46" s="37"/>
      <c r="C46" s="37"/>
      <c r="D46" s="54"/>
      <c r="E46" s="37"/>
      <c r="F46" s="37"/>
      <c r="G46" s="37"/>
      <c r="H46" s="77"/>
      <c r="I46" s="37"/>
      <c r="J46" s="37"/>
      <c r="K46" s="37"/>
    </row>
    <row r="47" spans="1:11">
      <c r="D47" s="29"/>
    </row>
    <row r="48" spans="1:11" ht="16.5" thickBot="1">
      <c r="A48" s="46" t="s">
        <v>2146</v>
      </c>
      <c r="B48" s="46" t="s">
        <v>37</v>
      </c>
      <c r="C48" s="46">
        <v>3</v>
      </c>
      <c r="D48" s="46" t="s">
        <v>2147</v>
      </c>
      <c r="E48" s="46">
        <v>0</v>
      </c>
      <c r="F48" s="46">
        <v>0</v>
      </c>
      <c r="G48" s="46">
        <v>0</v>
      </c>
      <c r="H48" s="84" t="str">
        <f t="shared" si="0"/>
        <v/>
      </c>
      <c r="I48" s="46" t="s">
        <v>2108</v>
      </c>
      <c r="J48" s="46">
        <v>0</v>
      </c>
    </row>
    <row r="49" spans="1:11" s="71" customFormat="1" ht="16.5" thickBot="1">
      <c r="A49" s="74"/>
      <c r="B49" s="53"/>
      <c r="C49" s="53"/>
      <c r="D49" s="53"/>
      <c r="E49" s="53">
        <f t="shared" ref="E49:G49" si="6">SUM(E48)</f>
        <v>0</v>
      </c>
      <c r="F49" s="53">
        <f t="shared" si="6"/>
        <v>0</v>
      </c>
      <c r="G49" s="53">
        <f t="shared" si="6"/>
        <v>0</v>
      </c>
      <c r="H49" s="125" t="str">
        <f t="shared" si="0"/>
        <v/>
      </c>
      <c r="I49" s="53"/>
      <c r="J49" s="53">
        <f>SUM(J48)</f>
        <v>0</v>
      </c>
      <c r="K49" s="34"/>
    </row>
    <row r="50" spans="1:11" s="11" customFormat="1">
      <c r="A50" s="37"/>
      <c r="B50" s="37"/>
      <c r="C50" s="37"/>
      <c r="D50" s="37"/>
      <c r="E50" s="37"/>
      <c r="F50" s="37"/>
      <c r="G50" s="37"/>
      <c r="H50" s="77"/>
      <c r="I50" s="37"/>
      <c r="J50" s="37"/>
      <c r="K50" s="37"/>
    </row>
    <row r="52" spans="1:11">
      <c r="A52" s="39" t="s">
        <v>2148</v>
      </c>
      <c r="B52" s="39" t="s">
        <v>5</v>
      </c>
      <c r="C52" s="39">
        <v>2</v>
      </c>
      <c r="D52" s="39" t="s">
        <v>2149</v>
      </c>
      <c r="E52" s="39">
        <v>100</v>
      </c>
      <c r="F52" s="39">
        <v>30</v>
      </c>
      <c r="G52" s="39">
        <v>0</v>
      </c>
      <c r="H52" s="82">
        <f t="shared" si="0"/>
        <v>0</v>
      </c>
      <c r="I52" s="39" t="s">
        <v>2108</v>
      </c>
      <c r="J52" s="39">
        <v>0</v>
      </c>
    </row>
    <row r="53" spans="1:11">
      <c r="A53" s="39" t="s">
        <v>2148</v>
      </c>
      <c r="B53" s="39" t="s">
        <v>37</v>
      </c>
      <c r="C53" s="39">
        <v>1</v>
      </c>
      <c r="D53" s="39" t="s">
        <v>2150</v>
      </c>
      <c r="E53" s="39">
        <v>500</v>
      </c>
      <c r="F53" s="39">
        <v>150</v>
      </c>
      <c r="G53" s="39">
        <v>120</v>
      </c>
      <c r="H53" s="82">
        <f t="shared" si="0"/>
        <v>0.24</v>
      </c>
      <c r="I53" s="39" t="s">
        <v>59</v>
      </c>
      <c r="J53" s="39">
        <v>120</v>
      </c>
    </row>
    <row r="54" spans="1:11">
      <c r="A54" s="39" t="s">
        <v>2148</v>
      </c>
      <c r="B54" s="39" t="s">
        <v>74</v>
      </c>
      <c r="C54" s="39">
        <v>3</v>
      </c>
      <c r="D54" s="39" t="s">
        <v>2151</v>
      </c>
      <c r="E54" s="39">
        <v>200</v>
      </c>
      <c r="F54" s="39">
        <v>50</v>
      </c>
      <c r="G54" s="39">
        <v>0</v>
      </c>
      <c r="H54" s="82">
        <f t="shared" si="0"/>
        <v>0</v>
      </c>
      <c r="I54" s="39"/>
      <c r="J54" s="39">
        <v>0</v>
      </c>
    </row>
    <row r="55" spans="1:11">
      <c r="A55" s="39" t="s">
        <v>2148</v>
      </c>
      <c r="B55" s="39" t="s">
        <v>74</v>
      </c>
      <c r="C55" s="39">
        <v>5</v>
      </c>
      <c r="D55" s="39" t="s">
        <v>2152</v>
      </c>
      <c r="E55" s="39">
        <v>70</v>
      </c>
      <c r="F55" s="39">
        <v>30</v>
      </c>
      <c r="G55" s="39">
        <v>0</v>
      </c>
      <c r="H55" s="82">
        <f t="shared" si="0"/>
        <v>0</v>
      </c>
      <c r="I55" s="39" t="s">
        <v>2108</v>
      </c>
      <c r="J55" s="39">
        <v>0</v>
      </c>
    </row>
    <row r="56" spans="1:11" ht="16.5" thickBot="1">
      <c r="A56" s="46" t="s">
        <v>2148</v>
      </c>
      <c r="B56" s="46" t="s">
        <v>16</v>
      </c>
      <c r="C56" s="46">
        <v>4</v>
      </c>
      <c r="D56" s="46" t="s">
        <v>2153</v>
      </c>
      <c r="E56" s="46">
        <v>60</v>
      </c>
      <c r="F56" s="46">
        <v>30</v>
      </c>
      <c r="G56" s="46">
        <v>10</v>
      </c>
      <c r="H56" s="84">
        <f t="shared" si="0"/>
        <v>0.16666666666666666</v>
      </c>
      <c r="I56" s="46" t="s">
        <v>59</v>
      </c>
      <c r="J56" s="46">
        <v>10</v>
      </c>
    </row>
    <row r="57" spans="1:11" s="71" customFormat="1" ht="16.5" thickBot="1">
      <c r="A57" s="74"/>
      <c r="B57" s="53"/>
      <c r="C57" s="53"/>
      <c r="D57" s="53"/>
      <c r="E57" s="53">
        <f t="shared" ref="E57:G57" si="7">SUM(E52:E56)</f>
        <v>930</v>
      </c>
      <c r="F57" s="53">
        <f t="shared" si="7"/>
        <v>290</v>
      </c>
      <c r="G57" s="53">
        <f t="shared" si="7"/>
        <v>130</v>
      </c>
      <c r="H57" s="125">
        <f t="shared" si="0"/>
        <v>0.13978494623655913</v>
      </c>
      <c r="I57" s="53"/>
      <c r="J57" s="53">
        <f>SUM(J52:J56)</f>
        <v>130</v>
      </c>
      <c r="K57" s="34"/>
    </row>
    <row r="58" spans="1:11" s="11" customFormat="1">
      <c r="A58" s="37"/>
      <c r="B58" s="37"/>
      <c r="C58" s="37"/>
      <c r="D58" s="37"/>
      <c r="E58" s="37"/>
      <c r="F58" s="37"/>
      <c r="G58" s="37"/>
      <c r="H58" s="77"/>
      <c r="I58" s="37"/>
      <c r="J58" s="37"/>
      <c r="K58" s="37"/>
    </row>
    <row r="60" spans="1:11">
      <c r="A60" s="39" t="s">
        <v>2154</v>
      </c>
      <c r="B60" s="39" t="s">
        <v>5</v>
      </c>
      <c r="C60" s="39">
        <v>2</v>
      </c>
      <c r="D60" s="39" t="s">
        <v>2155</v>
      </c>
      <c r="E60" s="39">
        <v>2500</v>
      </c>
      <c r="F60" s="39">
        <v>0</v>
      </c>
      <c r="G60" s="39">
        <v>0</v>
      </c>
      <c r="H60" s="82">
        <f t="shared" si="0"/>
        <v>0</v>
      </c>
      <c r="I60" s="39" t="s">
        <v>2108</v>
      </c>
      <c r="J60" s="39">
        <v>0</v>
      </c>
    </row>
    <row r="61" spans="1:11">
      <c r="A61" s="39" t="s">
        <v>2154</v>
      </c>
      <c r="B61" s="39" t="s">
        <v>16</v>
      </c>
      <c r="C61" s="39">
        <v>1</v>
      </c>
      <c r="D61" s="39" t="s">
        <v>2156</v>
      </c>
      <c r="E61" s="39">
        <v>250</v>
      </c>
      <c r="F61" s="39">
        <v>0</v>
      </c>
      <c r="G61" s="39">
        <v>0</v>
      </c>
      <c r="H61" s="82">
        <f t="shared" si="0"/>
        <v>0</v>
      </c>
      <c r="I61" s="39" t="s">
        <v>2108</v>
      </c>
      <c r="J61" s="39">
        <v>0</v>
      </c>
    </row>
    <row r="62" spans="1:11" ht="16.5" thickBot="1">
      <c r="A62" s="46" t="s">
        <v>2154</v>
      </c>
      <c r="B62" s="46" t="s">
        <v>16</v>
      </c>
      <c r="C62" s="46">
        <v>4</v>
      </c>
      <c r="D62" s="46" t="s">
        <v>852</v>
      </c>
      <c r="E62" s="46">
        <v>5</v>
      </c>
      <c r="F62" s="46">
        <v>0</v>
      </c>
      <c r="G62" s="46">
        <v>0</v>
      </c>
      <c r="H62" s="84">
        <f t="shared" si="0"/>
        <v>0</v>
      </c>
      <c r="I62" s="46" t="s">
        <v>2108</v>
      </c>
      <c r="J62" s="46">
        <v>0</v>
      </c>
    </row>
    <row r="63" spans="1:11" s="71" customFormat="1" ht="16.5" thickBot="1">
      <c r="A63" s="74"/>
      <c r="B63" s="53"/>
      <c r="C63" s="53"/>
      <c r="D63" s="53"/>
      <c r="E63" s="53">
        <f t="shared" ref="E63:G63" si="8">SUM(E60:E62)</f>
        <v>2755</v>
      </c>
      <c r="F63" s="53">
        <f t="shared" si="8"/>
        <v>0</v>
      </c>
      <c r="G63" s="53">
        <f t="shared" si="8"/>
        <v>0</v>
      </c>
      <c r="H63" s="125">
        <f t="shared" si="0"/>
        <v>0</v>
      </c>
      <c r="I63" s="53"/>
      <c r="J63" s="53">
        <f>SUM(J60:J62)</f>
        <v>0</v>
      </c>
      <c r="K63" s="34"/>
    </row>
    <row r="64" spans="1:11" s="11" customFormat="1">
      <c r="A64" s="37"/>
      <c r="B64" s="37"/>
      <c r="C64" s="37"/>
      <c r="D64" s="37"/>
      <c r="E64" s="37"/>
      <c r="F64" s="37"/>
      <c r="G64" s="37"/>
      <c r="H64" s="77"/>
      <c r="I64" s="37"/>
      <c r="J64" s="37"/>
      <c r="K64" s="37"/>
    </row>
    <row r="66" spans="1:11" ht="94.5">
      <c r="A66" s="39" t="s">
        <v>2157</v>
      </c>
      <c r="B66" s="39" t="s">
        <v>24</v>
      </c>
      <c r="C66" s="39">
        <v>1</v>
      </c>
      <c r="D66" s="41" t="s">
        <v>2158</v>
      </c>
      <c r="E66" s="39">
        <v>200</v>
      </c>
      <c r="F66" s="39">
        <v>100</v>
      </c>
      <c r="G66" s="39">
        <v>50</v>
      </c>
      <c r="H66" s="82">
        <f t="shared" si="0"/>
        <v>0.25</v>
      </c>
      <c r="I66" s="39" t="s">
        <v>59</v>
      </c>
      <c r="J66" s="39">
        <v>50</v>
      </c>
    </row>
    <row r="67" spans="1:11" ht="63">
      <c r="A67" s="39" t="s">
        <v>2157</v>
      </c>
      <c r="B67" s="39" t="s">
        <v>37</v>
      </c>
      <c r="C67" s="39">
        <v>3</v>
      </c>
      <c r="D67" s="41" t="s">
        <v>2159</v>
      </c>
      <c r="E67" s="39">
        <v>100</v>
      </c>
      <c r="F67" s="39">
        <v>50</v>
      </c>
      <c r="G67" s="39">
        <v>0</v>
      </c>
      <c r="H67" s="82">
        <f t="shared" si="0"/>
        <v>0</v>
      </c>
      <c r="I67" s="39" t="s">
        <v>59</v>
      </c>
      <c r="J67" s="39">
        <v>0</v>
      </c>
    </row>
    <row r="68" spans="1:11" ht="95.25" thickBot="1">
      <c r="A68" s="46" t="s">
        <v>2157</v>
      </c>
      <c r="B68" s="46" t="s">
        <v>46</v>
      </c>
      <c r="C68" s="46">
        <v>2</v>
      </c>
      <c r="D68" s="48" t="s">
        <v>2160</v>
      </c>
      <c r="E68" s="46">
        <v>150</v>
      </c>
      <c r="F68" s="46">
        <v>90</v>
      </c>
      <c r="G68" s="46">
        <v>30</v>
      </c>
      <c r="H68" s="84">
        <f t="shared" si="0"/>
        <v>0.2</v>
      </c>
      <c r="I68" s="46" t="s">
        <v>59</v>
      </c>
      <c r="J68" s="46">
        <v>30</v>
      </c>
    </row>
    <row r="69" spans="1:11" s="71" customFormat="1" ht="16.5" thickBot="1">
      <c r="A69" s="74"/>
      <c r="B69" s="53"/>
      <c r="C69" s="53"/>
      <c r="D69" s="50"/>
      <c r="E69" s="53">
        <f t="shared" ref="E69:G69" si="9">SUM(E66:E68)</f>
        <v>450</v>
      </c>
      <c r="F69" s="53">
        <f t="shared" si="9"/>
        <v>240</v>
      </c>
      <c r="G69" s="53">
        <f t="shared" si="9"/>
        <v>80</v>
      </c>
      <c r="H69" s="125">
        <f t="shared" si="0"/>
        <v>0.17777777777777778</v>
      </c>
      <c r="I69" s="53"/>
      <c r="J69" s="53">
        <f>SUM(J66:J68)</f>
        <v>80</v>
      </c>
      <c r="K69" s="34"/>
    </row>
    <row r="70" spans="1:11" s="11" customFormat="1">
      <c r="A70" s="37"/>
      <c r="B70" s="37"/>
      <c r="C70" s="37"/>
      <c r="D70" s="54"/>
      <c r="E70" s="37"/>
      <c r="F70" s="37"/>
      <c r="G70" s="37"/>
      <c r="H70" s="77"/>
      <c r="I70" s="37"/>
      <c r="J70" s="37"/>
      <c r="K70" s="37"/>
    </row>
    <row r="71" spans="1:11">
      <c r="D71" s="29"/>
    </row>
    <row r="72" spans="1:11" ht="47.25">
      <c r="A72" s="39" t="s">
        <v>2161</v>
      </c>
      <c r="B72" s="39" t="s">
        <v>5</v>
      </c>
      <c r="C72" s="39">
        <v>1</v>
      </c>
      <c r="D72" s="39" t="s">
        <v>2162</v>
      </c>
      <c r="E72" s="39">
        <v>1070</v>
      </c>
      <c r="F72" s="39">
        <v>0</v>
      </c>
      <c r="G72" s="39">
        <v>0</v>
      </c>
      <c r="H72" s="82">
        <f t="shared" si="0"/>
        <v>0</v>
      </c>
      <c r="I72" s="39" t="s">
        <v>2108</v>
      </c>
      <c r="J72" s="39">
        <v>0</v>
      </c>
    </row>
    <row r="73" spans="1:11">
      <c r="A73" s="39" t="s">
        <v>2161</v>
      </c>
      <c r="B73" s="39" t="s">
        <v>74</v>
      </c>
      <c r="C73" s="39">
        <v>3</v>
      </c>
      <c r="D73" s="39" t="s">
        <v>2163</v>
      </c>
      <c r="E73" s="39">
        <v>300</v>
      </c>
      <c r="F73" s="39">
        <v>270</v>
      </c>
      <c r="G73" s="39">
        <v>60</v>
      </c>
      <c r="H73" s="82">
        <f t="shared" si="0"/>
        <v>0.2</v>
      </c>
      <c r="I73" s="39" t="s">
        <v>59</v>
      </c>
      <c r="J73" s="39">
        <v>60</v>
      </c>
    </row>
    <row r="74" spans="1:11">
      <c r="A74" s="39" t="s">
        <v>2161</v>
      </c>
      <c r="B74" s="39" t="s">
        <v>14</v>
      </c>
      <c r="C74" s="39">
        <v>2</v>
      </c>
      <c r="D74" s="39" t="s">
        <v>2164</v>
      </c>
      <c r="E74" s="39">
        <v>30</v>
      </c>
      <c r="F74" s="39">
        <v>15</v>
      </c>
      <c r="G74" s="39">
        <v>15</v>
      </c>
      <c r="H74" s="82">
        <f t="shared" si="0"/>
        <v>0.5</v>
      </c>
      <c r="I74" s="39" t="s">
        <v>59</v>
      </c>
      <c r="J74" s="39">
        <v>15</v>
      </c>
    </row>
    <row r="75" spans="1:11">
      <c r="A75" s="39" t="s">
        <v>2161</v>
      </c>
      <c r="B75" s="39" t="s">
        <v>14</v>
      </c>
      <c r="C75" s="39">
        <v>3</v>
      </c>
      <c r="D75" s="39" t="s">
        <v>2165</v>
      </c>
      <c r="E75" s="39">
        <v>50</v>
      </c>
      <c r="F75" s="39">
        <v>25</v>
      </c>
      <c r="G75" s="39">
        <v>0</v>
      </c>
      <c r="H75" s="82">
        <f t="shared" si="0"/>
        <v>0</v>
      </c>
      <c r="I75" s="39" t="s">
        <v>2108</v>
      </c>
      <c r="J75" s="39">
        <v>0</v>
      </c>
    </row>
    <row r="76" spans="1:11">
      <c r="A76" s="39" t="s">
        <v>2161</v>
      </c>
      <c r="B76" s="39" t="s">
        <v>87</v>
      </c>
      <c r="C76" s="39">
        <v>2</v>
      </c>
      <c r="D76" s="39" t="s">
        <v>2166</v>
      </c>
      <c r="E76" s="39">
        <v>180</v>
      </c>
      <c r="F76" s="39">
        <v>126</v>
      </c>
      <c r="G76" s="39">
        <v>25</v>
      </c>
      <c r="H76" s="82">
        <f t="shared" si="0"/>
        <v>0.1388888888888889</v>
      </c>
      <c r="I76" s="39"/>
      <c r="J76" s="39">
        <v>25</v>
      </c>
    </row>
    <row r="77" spans="1:11" ht="16.5" thickBot="1">
      <c r="A77" s="46" t="s">
        <v>2161</v>
      </c>
      <c r="B77" s="46" t="s">
        <v>46</v>
      </c>
      <c r="C77" s="46">
        <v>2</v>
      </c>
      <c r="D77" s="46" t="s">
        <v>2167</v>
      </c>
      <c r="E77" s="46">
        <v>320</v>
      </c>
      <c r="F77" s="46">
        <v>128</v>
      </c>
      <c r="G77" s="46">
        <v>40</v>
      </c>
      <c r="H77" s="84">
        <f t="shared" si="0"/>
        <v>0.125</v>
      </c>
      <c r="I77" s="46" t="s">
        <v>950</v>
      </c>
      <c r="J77" s="46">
        <v>40</v>
      </c>
    </row>
    <row r="78" spans="1:11" s="71" customFormat="1" ht="16.5" thickBot="1">
      <c r="A78" s="74"/>
      <c r="B78" s="53"/>
      <c r="C78" s="53"/>
      <c r="D78" s="53"/>
      <c r="E78" s="53">
        <f t="shared" ref="E78:G78" si="10">SUM(E72:E77)</f>
        <v>1950</v>
      </c>
      <c r="F78" s="53">
        <f t="shared" si="10"/>
        <v>564</v>
      </c>
      <c r="G78" s="53">
        <f t="shared" si="10"/>
        <v>140</v>
      </c>
      <c r="H78" s="125">
        <f t="shared" si="0"/>
        <v>7.179487179487179E-2</v>
      </c>
      <c r="I78" s="53"/>
      <c r="J78" s="53">
        <f>SUM(J72:J77)</f>
        <v>140</v>
      </c>
      <c r="K78" s="34"/>
    </row>
    <row r="79" spans="1:11" s="11" customFormat="1">
      <c r="A79" s="37"/>
      <c r="B79" s="37"/>
      <c r="C79" s="37"/>
      <c r="D79" s="37"/>
      <c r="E79" s="37"/>
      <c r="F79" s="37"/>
      <c r="G79" s="37"/>
      <c r="H79" s="77"/>
      <c r="I79" s="37"/>
      <c r="J79" s="37"/>
      <c r="K79" s="37"/>
    </row>
    <row r="81" spans="1:11">
      <c r="A81" s="39" t="s">
        <v>2168</v>
      </c>
      <c r="B81" s="39" t="s">
        <v>5</v>
      </c>
      <c r="C81" s="39">
        <v>1</v>
      </c>
      <c r="D81" s="39" t="s">
        <v>2169</v>
      </c>
      <c r="E81" s="39">
        <v>250</v>
      </c>
      <c r="F81" s="39">
        <v>0</v>
      </c>
      <c r="G81" s="39">
        <v>0</v>
      </c>
      <c r="H81" s="82">
        <f t="shared" si="0"/>
        <v>0</v>
      </c>
      <c r="I81" s="39" t="s">
        <v>2108</v>
      </c>
      <c r="J81" s="39">
        <v>0</v>
      </c>
    </row>
    <row r="82" spans="1:11">
      <c r="A82" s="39" t="s">
        <v>2168</v>
      </c>
      <c r="B82" s="39" t="s">
        <v>5</v>
      </c>
      <c r="C82" s="39">
        <v>2</v>
      </c>
      <c r="D82" s="39" t="s">
        <v>2170</v>
      </c>
      <c r="E82" s="39">
        <v>100</v>
      </c>
      <c r="F82" s="39">
        <v>0</v>
      </c>
      <c r="G82" s="39">
        <v>0</v>
      </c>
      <c r="H82" s="82">
        <f t="shared" si="0"/>
        <v>0</v>
      </c>
      <c r="I82" s="39" t="s">
        <v>2108</v>
      </c>
      <c r="J82" s="39">
        <v>0</v>
      </c>
    </row>
    <row r="83" spans="1:11">
      <c r="A83" s="39" t="s">
        <v>2168</v>
      </c>
      <c r="B83" s="39" t="s">
        <v>74</v>
      </c>
      <c r="C83" s="39">
        <v>1</v>
      </c>
      <c r="D83" s="39" t="s">
        <v>2171</v>
      </c>
      <c r="E83" s="39">
        <v>100</v>
      </c>
      <c r="F83" s="39">
        <v>60</v>
      </c>
      <c r="G83" s="39">
        <v>30</v>
      </c>
      <c r="H83" s="82">
        <f t="shared" si="0"/>
        <v>0.3</v>
      </c>
      <c r="I83" s="39" t="s">
        <v>59</v>
      </c>
      <c r="J83" s="39">
        <v>30</v>
      </c>
    </row>
    <row r="84" spans="1:11">
      <c r="A84" s="39" t="s">
        <v>2168</v>
      </c>
      <c r="B84" s="39" t="s">
        <v>16</v>
      </c>
      <c r="C84" s="39">
        <v>1</v>
      </c>
      <c r="D84" s="39" t="s">
        <v>2172</v>
      </c>
      <c r="E84" s="39">
        <v>20</v>
      </c>
      <c r="F84" s="39">
        <v>0</v>
      </c>
      <c r="G84" s="39">
        <v>0</v>
      </c>
      <c r="H84" s="82">
        <f t="shared" si="0"/>
        <v>0</v>
      </c>
      <c r="I84" s="39" t="s">
        <v>2108</v>
      </c>
      <c r="J84" s="39">
        <v>0</v>
      </c>
    </row>
    <row r="85" spans="1:11" ht="16.5" thickBot="1">
      <c r="A85" s="46" t="s">
        <v>2168</v>
      </c>
      <c r="B85" s="46" t="s">
        <v>589</v>
      </c>
      <c r="C85" s="46">
        <v>2</v>
      </c>
      <c r="D85" s="46" t="s">
        <v>2173</v>
      </c>
      <c r="E85" s="46">
        <v>100</v>
      </c>
      <c r="F85" s="46">
        <v>50</v>
      </c>
      <c r="G85" s="46">
        <v>30</v>
      </c>
      <c r="H85" s="84">
        <f t="shared" si="0"/>
        <v>0.3</v>
      </c>
      <c r="I85" s="46" t="s">
        <v>59</v>
      </c>
      <c r="J85" s="46">
        <v>30</v>
      </c>
    </row>
    <row r="86" spans="1:11" s="71" customFormat="1" ht="16.5" thickBot="1">
      <c r="A86" s="74"/>
      <c r="B86" s="53"/>
      <c r="C86" s="53"/>
      <c r="D86" s="53"/>
      <c r="E86" s="53">
        <f t="shared" ref="E86:G86" si="11">SUM(E81:E85)</f>
        <v>570</v>
      </c>
      <c r="F86" s="53">
        <f t="shared" si="11"/>
        <v>110</v>
      </c>
      <c r="G86" s="53">
        <f t="shared" si="11"/>
        <v>60</v>
      </c>
      <c r="H86" s="125">
        <f t="shared" si="0"/>
        <v>0.10526315789473684</v>
      </c>
      <c r="I86" s="53"/>
      <c r="J86" s="53">
        <f>SUM(J81:J85)</f>
        <v>60</v>
      </c>
      <c r="K86" s="34"/>
    </row>
    <row r="87" spans="1:11" s="11" customFormat="1">
      <c r="A87" s="37"/>
      <c r="B87" s="37"/>
      <c r="C87" s="37"/>
      <c r="D87" s="37"/>
      <c r="E87" s="37"/>
      <c r="F87" s="37"/>
      <c r="G87" s="37"/>
      <c r="H87" s="77"/>
      <c r="I87" s="37"/>
      <c r="J87" s="37"/>
      <c r="K87" s="37"/>
    </row>
    <row r="89" spans="1:11" ht="78.75">
      <c r="A89" s="39" t="s">
        <v>2174</v>
      </c>
      <c r="B89" s="39" t="s">
        <v>24</v>
      </c>
      <c r="C89" s="39">
        <v>1</v>
      </c>
      <c r="D89" s="41" t="s">
        <v>2175</v>
      </c>
      <c r="E89" s="39">
        <v>690</v>
      </c>
      <c r="F89" s="39">
        <v>69</v>
      </c>
      <c r="G89" s="39">
        <v>0</v>
      </c>
      <c r="H89" s="82">
        <f t="shared" si="0"/>
        <v>0</v>
      </c>
      <c r="I89" s="39" t="s">
        <v>2176</v>
      </c>
      <c r="J89" s="39">
        <v>0</v>
      </c>
    </row>
    <row r="90" spans="1:11" ht="47.25">
      <c r="A90" s="39" t="s">
        <v>2174</v>
      </c>
      <c r="B90" s="39" t="s">
        <v>5</v>
      </c>
      <c r="C90" s="39">
        <v>4</v>
      </c>
      <c r="D90" s="41" t="s">
        <v>2177</v>
      </c>
      <c r="E90" s="39">
        <v>760</v>
      </c>
      <c r="F90" s="39">
        <v>0</v>
      </c>
      <c r="G90" s="39">
        <v>0</v>
      </c>
      <c r="H90" s="82">
        <f t="shared" si="0"/>
        <v>0</v>
      </c>
      <c r="I90" s="39" t="s">
        <v>950</v>
      </c>
      <c r="J90" s="39">
        <v>0</v>
      </c>
    </row>
    <row r="91" spans="1:11" ht="31.5">
      <c r="A91" s="39" t="s">
        <v>2174</v>
      </c>
      <c r="B91" s="39" t="s">
        <v>37</v>
      </c>
      <c r="C91" s="39">
        <v>1</v>
      </c>
      <c r="D91" s="39" t="s">
        <v>2178</v>
      </c>
      <c r="E91" s="39">
        <v>108.3</v>
      </c>
      <c r="F91" s="39">
        <v>108.3</v>
      </c>
      <c r="G91" s="39">
        <v>108.3</v>
      </c>
      <c r="H91" s="82">
        <f t="shared" si="0"/>
        <v>1</v>
      </c>
      <c r="I91" s="39" t="s">
        <v>59</v>
      </c>
      <c r="J91" s="39">
        <v>108.3</v>
      </c>
    </row>
    <row r="92" spans="1:11" ht="31.5">
      <c r="A92" s="39" t="s">
        <v>2174</v>
      </c>
      <c r="B92" s="39" t="s">
        <v>87</v>
      </c>
      <c r="C92" s="39">
        <v>2</v>
      </c>
      <c r="D92" s="39" t="s">
        <v>2179</v>
      </c>
      <c r="E92" s="39">
        <v>295</v>
      </c>
      <c r="F92" s="39">
        <v>295</v>
      </c>
      <c r="G92" s="39">
        <v>100</v>
      </c>
      <c r="H92" s="82">
        <f t="shared" si="0"/>
        <v>0.33898305084745761</v>
      </c>
      <c r="I92" s="39" t="s">
        <v>59</v>
      </c>
      <c r="J92" s="39">
        <v>100</v>
      </c>
    </row>
    <row r="93" spans="1:11" ht="47.25">
      <c r="A93" s="39" t="s">
        <v>2174</v>
      </c>
      <c r="B93" s="39" t="s">
        <v>16</v>
      </c>
      <c r="C93" s="39">
        <v>2</v>
      </c>
      <c r="D93" s="41" t="s">
        <v>2180</v>
      </c>
      <c r="E93" s="39">
        <v>475</v>
      </c>
      <c r="F93" s="39">
        <v>0</v>
      </c>
      <c r="G93" s="39">
        <v>0</v>
      </c>
      <c r="H93" s="82">
        <f t="shared" si="0"/>
        <v>0</v>
      </c>
      <c r="I93" s="39" t="s">
        <v>59</v>
      </c>
      <c r="J93" s="39">
        <v>0</v>
      </c>
    </row>
    <row r="94" spans="1:11" ht="48" thickBot="1">
      <c r="A94" s="46" t="s">
        <v>2174</v>
      </c>
      <c r="B94" s="46" t="s">
        <v>589</v>
      </c>
      <c r="C94" s="46">
        <v>3</v>
      </c>
      <c r="D94" s="48" t="s">
        <v>2181</v>
      </c>
      <c r="E94" s="46">
        <v>180</v>
      </c>
      <c r="F94" s="46">
        <v>180</v>
      </c>
      <c r="G94" s="46">
        <v>60</v>
      </c>
      <c r="H94" s="84">
        <f t="shared" si="0"/>
        <v>0.33333333333333331</v>
      </c>
      <c r="I94" s="46" t="s">
        <v>59</v>
      </c>
      <c r="J94" s="46">
        <v>60</v>
      </c>
    </row>
    <row r="95" spans="1:11" s="71" customFormat="1" ht="16.5" thickBot="1">
      <c r="A95" s="74"/>
      <c r="B95" s="53"/>
      <c r="C95" s="53"/>
      <c r="D95" s="50"/>
      <c r="E95" s="53">
        <f t="shared" ref="E95:G95" si="12">SUM(E89:E94)</f>
        <v>2508.3000000000002</v>
      </c>
      <c r="F95" s="53">
        <f t="shared" si="12"/>
        <v>652.29999999999995</v>
      </c>
      <c r="G95" s="53">
        <f t="shared" si="12"/>
        <v>268.3</v>
      </c>
      <c r="H95" s="125">
        <f t="shared" si="0"/>
        <v>0.10696487660965594</v>
      </c>
      <c r="I95" s="53"/>
      <c r="J95" s="53">
        <f>SUM(J89:J94)</f>
        <v>268.3</v>
      </c>
      <c r="K95" s="34"/>
    </row>
    <row r="96" spans="1:11" s="11" customFormat="1">
      <c r="A96" s="37"/>
      <c r="B96" s="37"/>
      <c r="C96" s="37"/>
      <c r="D96" s="54"/>
      <c r="E96" s="37"/>
      <c r="F96" s="37"/>
      <c r="G96" s="37"/>
      <c r="H96" s="77"/>
      <c r="I96" s="37"/>
      <c r="J96" s="37"/>
      <c r="K96" s="37"/>
    </row>
    <row r="97" spans="1:11">
      <c r="D97" s="29"/>
    </row>
    <row r="98" spans="1:11" ht="16.5" thickBot="1">
      <c r="A98" s="46" t="s">
        <v>2182</v>
      </c>
      <c r="B98" s="46" t="s">
        <v>589</v>
      </c>
      <c r="C98" s="46">
        <v>1</v>
      </c>
      <c r="D98" s="46" t="s">
        <v>2183</v>
      </c>
      <c r="E98" s="46">
        <v>20</v>
      </c>
      <c r="F98" s="46">
        <v>0</v>
      </c>
      <c r="G98" s="46">
        <v>0</v>
      </c>
      <c r="H98" s="84">
        <f t="shared" si="0"/>
        <v>0</v>
      </c>
      <c r="I98" s="46" t="s">
        <v>2108</v>
      </c>
      <c r="J98" s="46">
        <v>0</v>
      </c>
    </row>
    <row r="99" spans="1:11" s="71" customFormat="1" ht="16.5" thickBot="1">
      <c r="A99" s="74"/>
      <c r="B99" s="53"/>
      <c r="C99" s="53"/>
      <c r="D99" s="53"/>
      <c r="E99" s="53">
        <f t="shared" ref="E99:G99" si="13">SUM(E98)</f>
        <v>20</v>
      </c>
      <c r="F99" s="53">
        <f t="shared" si="13"/>
        <v>0</v>
      </c>
      <c r="G99" s="53">
        <f t="shared" si="13"/>
        <v>0</v>
      </c>
      <c r="H99" s="125">
        <f t="shared" si="0"/>
        <v>0</v>
      </c>
      <c r="I99" s="53"/>
      <c r="J99" s="53">
        <f>SUM(J98)</f>
        <v>0</v>
      </c>
      <c r="K99" s="34"/>
    </row>
    <row r="100" spans="1:11" s="11" customFormat="1">
      <c r="A100" s="37"/>
      <c r="B100" s="37"/>
      <c r="C100" s="37"/>
      <c r="D100" s="37"/>
      <c r="E100" s="37"/>
      <c r="F100" s="37"/>
      <c r="G100" s="37"/>
      <c r="H100" s="77"/>
      <c r="I100" s="37"/>
      <c r="J100" s="37"/>
      <c r="K100" s="37"/>
    </row>
    <row r="102" spans="1:11" ht="63">
      <c r="A102" s="39" t="s">
        <v>2184</v>
      </c>
      <c r="B102" s="39" t="s">
        <v>37</v>
      </c>
      <c r="C102" s="39">
        <v>1</v>
      </c>
      <c r="D102" s="41" t="s">
        <v>2185</v>
      </c>
      <c r="E102" s="39">
        <v>300</v>
      </c>
      <c r="F102" s="39">
        <v>120</v>
      </c>
      <c r="G102" s="39">
        <v>0</v>
      </c>
      <c r="H102" s="82">
        <f t="shared" si="0"/>
        <v>0</v>
      </c>
      <c r="I102" s="39" t="s">
        <v>59</v>
      </c>
      <c r="J102" s="39">
        <v>0</v>
      </c>
    </row>
    <row r="103" spans="1:11">
      <c r="A103" s="39" t="s">
        <v>2184</v>
      </c>
      <c r="B103" s="39" t="s">
        <v>14</v>
      </c>
      <c r="C103" s="39">
        <v>2</v>
      </c>
      <c r="D103" s="39" t="s">
        <v>2186</v>
      </c>
      <c r="E103" s="39">
        <v>100</v>
      </c>
      <c r="F103" s="39">
        <v>50</v>
      </c>
      <c r="G103" s="39">
        <v>0</v>
      </c>
      <c r="H103" s="82">
        <f t="shared" si="0"/>
        <v>0</v>
      </c>
      <c r="I103" s="39" t="s">
        <v>59</v>
      </c>
      <c r="J103" s="39">
        <v>0</v>
      </c>
    </row>
    <row r="104" spans="1:11" ht="48" thickBot="1">
      <c r="A104" s="46" t="s">
        <v>2184</v>
      </c>
      <c r="B104" s="46" t="s">
        <v>16</v>
      </c>
      <c r="C104" s="46">
        <v>2</v>
      </c>
      <c r="D104" s="48" t="s">
        <v>2187</v>
      </c>
      <c r="E104" s="46">
        <v>150</v>
      </c>
      <c r="F104" s="46">
        <v>60</v>
      </c>
      <c r="G104" s="46">
        <v>0</v>
      </c>
      <c r="H104" s="84">
        <f t="shared" si="0"/>
        <v>0</v>
      </c>
      <c r="I104" s="46" t="s">
        <v>59</v>
      </c>
      <c r="J104" s="46">
        <v>0</v>
      </c>
    </row>
    <row r="105" spans="1:11" s="71" customFormat="1" ht="16.5" thickBot="1">
      <c r="A105" s="74"/>
      <c r="B105" s="53"/>
      <c r="C105" s="53"/>
      <c r="D105" s="50"/>
      <c r="E105" s="53">
        <f t="shared" ref="E105:G105" si="14">SUM(E102:E104)</f>
        <v>550</v>
      </c>
      <c r="F105" s="53">
        <f t="shared" si="14"/>
        <v>230</v>
      </c>
      <c r="G105" s="53">
        <f t="shared" si="14"/>
        <v>0</v>
      </c>
      <c r="H105" s="125">
        <f t="shared" si="0"/>
        <v>0</v>
      </c>
      <c r="I105" s="53"/>
      <c r="J105" s="53">
        <f>SUM(J102:J104)</f>
        <v>0</v>
      </c>
      <c r="K105" s="34"/>
    </row>
    <row r="106" spans="1:11" s="11" customFormat="1">
      <c r="A106" s="37"/>
      <c r="B106" s="37"/>
      <c r="C106" s="37"/>
      <c r="D106" s="54"/>
      <c r="E106" s="37"/>
      <c r="F106" s="37"/>
      <c r="G106" s="37"/>
      <c r="H106" s="77"/>
      <c r="I106" s="37"/>
      <c r="J106" s="37"/>
      <c r="K106" s="37"/>
    </row>
    <row r="107" spans="1:11">
      <c r="D107" s="29"/>
    </row>
    <row r="108" spans="1:11" ht="16.5" thickBot="1">
      <c r="A108" s="46" t="s">
        <v>2188</v>
      </c>
      <c r="B108" s="46" t="s">
        <v>34</v>
      </c>
      <c r="C108" s="46">
        <v>1</v>
      </c>
      <c r="D108" s="46" t="s">
        <v>2189</v>
      </c>
      <c r="E108" s="46">
        <v>400</v>
      </c>
      <c r="F108" s="46">
        <v>400</v>
      </c>
      <c r="G108" s="46">
        <v>500</v>
      </c>
      <c r="H108" s="84">
        <f t="shared" si="0"/>
        <v>1.25</v>
      </c>
      <c r="I108" s="46" t="s">
        <v>950</v>
      </c>
      <c r="J108" s="46">
        <v>500</v>
      </c>
    </row>
    <row r="109" spans="1:11" s="71" customFormat="1" ht="16.5" thickBot="1">
      <c r="A109" s="74"/>
      <c r="B109" s="53"/>
      <c r="C109" s="53"/>
      <c r="D109" s="53"/>
      <c r="E109" s="53">
        <f t="shared" ref="E109:G109" si="15">SUM(E108)</f>
        <v>400</v>
      </c>
      <c r="F109" s="53">
        <f t="shared" si="15"/>
        <v>400</v>
      </c>
      <c r="G109" s="53">
        <f t="shared" si="15"/>
        <v>500</v>
      </c>
      <c r="H109" s="125">
        <f t="shared" si="0"/>
        <v>1.25</v>
      </c>
      <c r="I109" s="53"/>
      <c r="J109" s="53">
        <f>SUM(J108)</f>
        <v>500</v>
      </c>
      <c r="K109" s="34"/>
    </row>
    <row r="110" spans="1:11" s="11" customFormat="1">
      <c r="A110" s="37"/>
      <c r="B110" s="37"/>
      <c r="C110" s="37"/>
      <c r="D110" s="37"/>
      <c r="E110" s="37"/>
      <c r="F110" s="37"/>
      <c r="G110" s="37"/>
      <c r="H110" s="77"/>
      <c r="I110" s="37"/>
      <c r="J110" s="37"/>
      <c r="K110" s="37"/>
    </row>
    <row r="112" spans="1:11">
      <c r="A112" s="39" t="s">
        <v>2190</v>
      </c>
      <c r="B112" s="39" t="s">
        <v>34</v>
      </c>
      <c r="C112" s="39">
        <v>4</v>
      </c>
      <c r="D112" s="39" t="s">
        <v>2191</v>
      </c>
      <c r="E112" s="39">
        <v>300</v>
      </c>
      <c r="F112" s="39">
        <v>0</v>
      </c>
      <c r="G112" s="39">
        <v>0</v>
      </c>
      <c r="H112" s="82">
        <f t="shared" ref="H112:H212" si="16">IF(E112=0,"",G112/E112)</f>
        <v>0</v>
      </c>
      <c r="I112" s="39" t="s">
        <v>2108</v>
      </c>
      <c r="J112" s="39">
        <v>0</v>
      </c>
    </row>
    <row r="113" spans="1:11" ht="31.5">
      <c r="A113" s="39" t="s">
        <v>2190</v>
      </c>
      <c r="B113" s="39" t="s">
        <v>5</v>
      </c>
      <c r="C113" s="39">
        <v>1</v>
      </c>
      <c r="D113" s="39" t="s">
        <v>2192</v>
      </c>
      <c r="E113" s="39">
        <v>1500</v>
      </c>
      <c r="F113" s="39">
        <v>0</v>
      </c>
      <c r="G113" s="39">
        <v>0</v>
      </c>
      <c r="H113" s="82">
        <f t="shared" si="16"/>
        <v>0</v>
      </c>
      <c r="I113" s="39" t="s">
        <v>2108</v>
      </c>
      <c r="J113" s="39">
        <v>0</v>
      </c>
    </row>
    <row r="114" spans="1:11">
      <c r="A114" s="39" t="s">
        <v>2190</v>
      </c>
      <c r="B114" s="39" t="s">
        <v>5</v>
      </c>
      <c r="C114" s="39">
        <v>5</v>
      </c>
      <c r="D114" s="39" t="s">
        <v>2193</v>
      </c>
      <c r="E114" s="39">
        <v>300</v>
      </c>
      <c r="F114" s="39">
        <v>0</v>
      </c>
      <c r="G114" s="39">
        <v>0</v>
      </c>
      <c r="H114" s="82">
        <f t="shared" si="16"/>
        <v>0</v>
      </c>
      <c r="I114" s="39" t="s">
        <v>2108</v>
      </c>
      <c r="J114" s="39">
        <v>0</v>
      </c>
    </row>
    <row r="115" spans="1:11" ht="31.5">
      <c r="A115" s="39" t="s">
        <v>2190</v>
      </c>
      <c r="B115" s="39" t="s">
        <v>16</v>
      </c>
      <c r="C115" s="39">
        <v>3</v>
      </c>
      <c r="D115" s="39" t="s">
        <v>2194</v>
      </c>
      <c r="E115" s="39">
        <v>500</v>
      </c>
      <c r="F115" s="39">
        <v>0</v>
      </c>
      <c r="G115" s="39">
        <v>0</v>
      </c>
      <c r="H115" s="82">
        <f t="shared" si="16"/>
        <v>0</v>
      </c>
      <c r="I115" s="39" t="s">
        <v>2108</v>
      </c>
      <c r="J115" s="39">
        <v>0</v>
      </c>
    </row>
    <row r="116" spans="1:11" ht="32.25" thickBot="1">
      <c r="A116" s="46" t="s">
        <v>2190</v>
      </c>
      <c r="B116" s="46" t="s">
        <v>46</v>
      </c>
      <c r="C116" s="46">
        <v>2</v>
      </c>
      <c r="D116" s="46" t="s">
        <v>2195</v>
      </c>
      <c r="E116" s="46">
        <v>1000</v>
      </c>
      <c r="F116" s="46">
        <v>0</v>
      </c>
      <c r="G116" s="46">
        <v>0</v>
      </c>
      <c r="H116" s="84">
        <f t="shared" si="16"/>
        <v>0</v>
      </c>
      <c r="I116" s="46" t="s">
        <v>2196</v>
      </c>
      <c r="J116" s="46">
        <v>0</v>
      </c>
    </row>
    <row r="117" spans="1:11" s="71" customFormat="1" ht="16.5" thickBot="1">
      <c r="A117" s="74"/>
      <c r="B117" s="53"/>
      <c r="C117" s="53"/>
      <c r="D117" s="53"/>
      <c r="E117" s="53">
        <f t="shared" ref="E117:G117" si="17">SUM(E112:E116)</f>
        <v>3600</v>
      </c>
      <c r="F117" s="53">
        <f t="shared" si="17"/>
        <v>0</v>
      </c>
      <c r="G117" s="53">
        <f t="shared" si="17"/>
        <v>0</v>
      </c>
      <c r="H117" s="125">
        <f t="shared" si="16"/>
        <v>0</v>
      </c>
      <c r="I117" s="53"/>
      <c r="J117" s="53">
        <f>SUM(J112:J116)</f>
        <v>0</v>
      </c>
      <c r="K117" s="34"/>
    </row>
    <row r="118" spans="1:11" s="11" customFormat="1">
      <c r="A118" s="37"/>
      <c r="B118" s="37"/>
      <c r="C118" s="37"/>
      <c r="D118" s="37"/>
      <c r="E118" s="37"/>
      <c r="F118" s="37"/>
      <c r="G118" s="37"/>
      <c r="H118" s="77"/>
      <c r="I118" s="37"/>
      <c r="J118" s="37"/>
      <c r="K118" s="37"/>
    </row>
    <row r="120" spans="1:11">
      <c r="A120" s="39" t="s">
        <v>2197</v>
      </c>
      <c r="B120" s="39" t="s">
        <v>5</v>
      </c>
      <c r="C120" s="39">
        <v>1</v>
      </c>
      <c r="D120" s="39" t="s">
        <v>2198</v>
      </c>
      <c r="E120" s="39">
        <v>80</v>
      </c>
      <c r="F120" s="39">
        <v>0</v>
      </c>
      <c r="G120" s="39">
        <v>0</v>
      </c>
      <c r="H120" s="82">
        <f t="shared" si="16"/>
        <v>0</v>
      </c>
      <c r="I120" s="39" t="s">
        <v>59</v>
      </c>
      <c r="J120" s="39">
        <v>0</v>
      </c>
    </row>
    <row r="121" spans="1:11">
      <c r="A121" s="39" t="s">
        <v>2197</v>
      </c>
      <c r="B121" s="39" t="s">
        <v>5</v>
      </c>
      <c r="C121" s="39">
        <v>3</v>
      </c>
      <c r="D121" s="39" t="s">
        <v>2199</v>
      </c>
      <c r="E121" s="39">
        <v>50</v>
      </c>
      <c r="F121" s="39">
        <v>0</v>
      </c>
      <c r="G121" s="39">
        <v>0</v>
      </c>
      <c r="H121" s="82">
        <f t="shared" si="16"/>
        <v>0</v>
      </c>
      <c r="I121" s="39" t="s">
        <v>2108</v>
      </c>
      <c r="J121" s="39">
        <v>0</v>
      </c>
    </row>
    <row r="122" spans="1:11">
      <c r="A122" s="39" t="s">
        <v>2197</v>
      </c>
      <c r="B122" s="39" t="s">
        <v>5</v>
      </c>
      <c r="C122" s="39">
        <v>4</v>
      </c>
      <c r="D122" s="39" t="s">
        <v>2200</v>
      </c>
      <c r="E122" s="39">
        <v>20</v>
      </c>
      <c r="F122" s="39">
        <v>0</v>
      </c>
      <c r="G122" s="39">
        <v>0</v>
      </c>
      <c r="H122" s="82">
        <f t="shared" si="16"/>
        <v>0</v>
      </c>
      <c r="I122" s="39" t="s">
        <v>2108</v>
      </c>
      <c r="J122" s="39">
        <v>0</v>
      </c>
    </row>
    <row r="123" spans="1:11">
      <c r="A123" s="39" t="s">
        <v>2197</v>
      </c>
      <c r="B123" s="39" t="s">
        <v>14</v>
      </c>
      <c r="C123" s="39">
        <v>1</v>
      </c>
      <c r="D123" s="39" t="s">
        <v>2201</v>
      </c>
      <c r="E123" s="39">
        <v>50</v>
      </c>
      <c r="F123" s="39">
        <v>25</v>
      </c>
      <c r="G123" s="39">
        <v>25</v>
      </c>
      <c r="H123" s="82">
        <f t="shared" si="16"/>
        <v>0.5</v>
      </c>
      <c r="I123" s="39" t="s">
        <v>59</v>
      </c>
      <c r="J123" s="39">
        <v>25</v>
      </c>
    </row>
    <row r="124" spans="1:11" ht="16.5" thickBot="1">
      <c r="A124" s="46" t="s">
        <v>2197</v>
      </c>
      <c r="B124" s="46" t="s">
        <v>16</v>
      </c>
      <c r="C124" s="46">
        <v>1</v>
      </c>
      <c r="D124" s="46" t="s">
        <v>2367</v>
      </c>
      <c r="E124" s="46">
        <v>20</v>
      </c>
      <c r="F124" s="46">
        <v>8</v>
      </c>
      <c r="G124" s="46">
        <v>5</v>
      </c>
      <c r="H124" s="84">
        <f t="shared" si="16"/>
        <v>0.25</v>
      </c>
      <c r="I124" s="46" t="s">
        <v>59</v>
      </c>
      <c r="J124" s="46">
        <v>5</v>
      </c>
    </row>
    <row r="125" spans="1:11" s="71" customFormat="1" ht="16.5" thickBot="1">
      <c r="A125" s="74"/>
      <c r="B125" s="53"/>
      <c r="C125" s="53"/>
      <c r="D125" s="53"/>
      <c r="E125" s="53">
        <f t="shared" ref="E125:G125" si="18">SUM(E120:E124)</f>
        <v>220</v>
      </c>
      <c r="F125" s="53">
        <f t="shared" si="18"/>
        <v>33</v>
      </c>
      <c r="G125" s="53">
        <f t="shared" si="18"/>
        <v>30</v>
      </c>
      <c r="H125" s="85">
        <f t="shared" si="16"/>
        <v>0.13636363636363635</v>
      </c>
      <c r="I125" s="53"/>
      <c r="J125" s="53">
        <f>SUM(J120:J124)</f>
        <v>30</v>
      </c>
      <c r="K125" s="34"/>
    </row>
    <row r="126" spans="1:11" s="11" customFormat="1">
      <c r="A126" s="37"/>
      <c r="B126" s="37"/>
      <c r="C126" s="37"/>
      <c r="D126" s="37"/>
      <c r="E126" s="37"/>
      <c r="F126" s="37"/>
      <c r="G126" s="37"/>
      <c r="H126" s="79"/>
      <c r="I126" s="37"/>
      <c r="J126" s="37"/>
      <c r="K126" s="37"/>
    </row>
    <row r="128" spans="1:11" ht="31.5">
      <c r="A128" s="39" t="s">
        <v>2202</v>
      </c>
      <c r="B128" s="39" t="s">
        <v>10</v>
      </c>
      <c r="C128" s="39">
        <v>1</v>
      </c>
      <c r="D128" s="39" t="s">
        <v>2203</v>
      </c>
      <c r="E128" s="39">
        <v>60</v>
      </c>
      <c r="F128" s="39">
        <v>60</v>
      </c>
      <c r="G128" s="39">
        <v>60</v>
      </c>
      <c r="H128" s="82">
        <f t="shared" si="16"/>
        <v>1</v>
      </c>
      <c r="I128" s="39" t="s">
        <v>59</v>
      </c>
      <c r="J128" s="39">
        <v>60</v>
      </c>
    </row>
    <row r="129" spans="1:11" ht="31.5">
      <c r="A129" s="39" t="s">
        <v>2202</v>
      </c>
      <c r="B129" s="39" t="s">
        <v>74</v>
      </c>
      <c r="C129" s="39">
        <v>1</v>
      </c>
      <c r="D129" s="39" t="s">
        <v>2204</v>
      </c>
      <c r="E129" s="39">
        <v>300</v>
      </c>
      <c r="F129" s="39">
        <v>0</v>
      </c>
      <c r="G129" s="39">
        <v>0</v>
      </c>
      <c r="H129" s="82">
        <f t="shared" si="16"/>
        <v>0</v>
      </c>
      <c r="I129" s="39" t="s">
        <v>59</v>
      </c>
      <c r="J129" s="39">
        <v>0</v>
      </c>
    </row>
    <row r="130" spans="1:11" ht="63">
      <c r="A130" s="39" t="s">
        <v>2202</v>
      </c>
      <c r="B130" s="39" t="s">
        <v>74</v>
      </c>
      <c r="C130" s="39">
        <v>2</v>
      </c>
      <c r="D130" s="41" t="s">
        <v>2205</v>
      </c>
      <c r="E130" s="39">
        <v>350</v>
      </c>
      <c r="F130" s="39">
        <v>0</v>
      </c>
      <c r="G130" s="39">
        <v>0</v>
      </c>
      <c r="H130" s="82">
        <f t="shared" si="16"/>
        <v>0</v>
      </c>
      <c r="I130" s="39" t="s">
        <v>59</v>
      </c>
      <c r="J130" s="39">
        <v>0</v>
      </c>
    </row>
    <row r="131" spans="1:11">
      <c r="A131" s="39" t="s">
        <v>2202</v>
      </c>
      <c r="B131" s="39" t="s">
        <v>16</v>
      </c>
      <c r="C131" s="39">
        <v>2</v>
      </c>
      <c r="D131" s="39" t="s">
        <v>2206</v>
      </c>
      <c r="E131" s="39">
        <v>10</v>
      </c>
      <c r="F131" s="39">
        <v>10</v>
      </c>
      <c r="G131" s="39">
        <v>10</v>
      </c>
      <c r="H131" s="82">
        <f t="shared" si="16"/>
        <v>1</v>
      </c>
      <c r="I131" s="39" t="s">
        <v>59</v>
      </c>
      <c r="J131" s="39">
        <v>10</v>
      </c>
    </row>
    <row r="132" spans="1:11" ht="63.75" thickBot="1">
      <c r="A132" s="46" t="s">
        <v>2202</v>
      </c>
      <c r="B132" s="46" t="s">
        <v>46</v>
      </c>
      <c r="C132" s="46">
        <v>2</v>
      </c>
      <c r="D132" s="48" t="s">
        <v>2207</v>
      </c>
      <c r="E132" s="46">
        <v>475</v>
      </c>
      <c r="F132" s="46">
        <v>250</v>
      </c>
      <c r="G132" s="46">
        <v>40</v>
      </c>
      <c r="H132" s="84">
        <f t="shared" si="16"/>
        <v>8.4210526315789472E-2</v>
      </c>
      <c r="I132" s="46" t="s">
        <v>59</v>
      </c>
      <c r="J132" s="46">
        <v>40</v>
      </c>
    </row>
    <row r="133" spans="1:11" s="71" customFormat="1" ht="16.5" thickBot="1">
      <c r="A133" s="74"/>
      <c r="B133" s="53"/>
      <c r="C133" s="53"/>
      <c r="D133" s="50"/>
      <c r="E133" s="53">
        <f t="shared" ref="E133:G133" si="19">SUM(E128:E132)</f>
        <v>1195</v>
      </c>
      <c r="F133" s="53">
        <f t="shared" si="19"/>
        <v>320</v>
      </c>
      <c r="G133" s="53">
        <f t="shared" si="19"/>
        <v>110</v>
      </c>
      <c r="H133" s="85">
        <f t="shared" si="16"/>
        <v>9.2050209205020925E-2</v>
      </c>
      <c r="I133" s="53"/>
      <c r="J133" s="53">
        <f>SUM(J128:J132)</f>
        <v>110</v>
      </c>
      <c r="K133" s="34"/>
    </row>
    <row r="134" spans="1:11" s="11" customFormat="1">
      <c r="A134" s="37"/>
      <c r="B134" s="37"/>
      <c r="C134" s="37"/>
      <c r="D134" s="54"/>
      <c r="E134" s="37"/>
      <c r="F134" s="37"/>
      <c r="G134" s="37"/>
      <c r="H134" s="79"/>
      <c r="I134" s="37"/>
      <c r="J134" s="37"/>
      <c r="K134" s="37"/>
    </row>
    <row r="135" spans="1:11">
      <c r="D135" s="29"/>
    </row>
    <row r="136" spans="1:11" ht="31.5">
      <c r="A136" s="39" t="s">
        <v>2208</v>
      </c>
      <c r="B136" s="39" t="s">
        <v>5</v>
      </c>
      <c r="C136" s="39">
        <v>1</v>
      </c>
      <c r="D136" s="39" t="s">
        <v>2209</v>
      </c>
      <c r="E136" s="39">
        <v>300</v>
      </c>
      <c r="F136" s="39">
        <v>0</v>
      </c>
      <c r="G136" s="39">
        <v>0</v>
      </c>
      <c r="H136" s="82">
        <f t="shared" si="16"/>
        <v>0</v>
      </c>
      <c r="I136" s="39" t="s">
        <v>2108</v>
      </c>
      <c r="J136" s="39">
        <v>0</v>
      </c>
    </row>
    <row r="137" spans="1:11" ht="31.5">
      <c r="A137" s="39" t="s">
        <v>2208</v>
      </c>
      <c r="B137" s="39" t="s">
        <v>5</v>
      </c>
      <c r="C137" s="39">
        <v>3</v>
      </c>
      <c r="D137" s="39" t="s">
        <v>2210</v>
      </c>
      <c r="E137" s="39">
        <v>50</v>
      </c>
      <c r="F137" s="39">
        <v>0</v>
      </c>
      <c r="G137" s="39">
        <v>0</v>
      </c>
      <c r="H137" s="82">
        <f t="shared" si="16"/>
        <v>0</v>
      </c>
      <c r="I137" s="39" t="s">
        <v>2108</v>
      </c>
      <c r="J137" s="39">
        <v>0</v>
      </c>
    </row>
    <row r="138" spans="1:11" ht="16.5" thickBot="1">
      <c r="A138" s="46" t="s">
        <v>2208</v>
      </c>
      <c r="B138" s="46" t="s">
        <v>46</v>
      </c>
      <c r="C138" s="46">
        <v>1</v>
      </c>
      <c r="D138" s="46" t="s">
        <v>2211</v>
      </c>
      <c r="E138" s="46">
        <v>270</v>
      </c>
      <c r="F138" s="46">
        <v>0</v>
      </c>
      <c r="G138" s="46">
        <v>30</v>
      </c>
      <c r="H138" s="84">
        <f t="shared" si="16"/>
        <v>0.1111111111111111</v>
      </c>
      <c r="I138" s="46" t="s">
        <v>950</v>
      </c>
      <c r="J138" s="46">
        <v>30</v>
      </c>
    </row>
    <row r="139" spans="1:11" s="71" customFormat="1" ht="16.5" thickBot="1">
      <c r="A139" s="74"/>
      <c r="B139" s="53"/>
      <c r="C139" s="53"/>
      <c r="D139" s="53"/>
      <c r="E139" s="53">
        <f t="shared" ref="E139:G139" si="20">SUM(E136:E138)</f>
        <v>620</v>
      </c>
      <c r="F139" s="53">
        <f t="shared" si="20"/>
        <v>0</v>
      </c>
      <c r="G139" s="53">
        <f t="shared" si="20"/>
        <v>30</v>
      </c>
      <c r="H139" s="85">
        <f t="shared" si="16"/>
        <v>4.8387096774193547E-2</v>
      </c>
      <c r="I139" s="53"/>
      <c r="J139" s="53">
        <f>SUM(J136:J138)</f>
        <v>30</v>
      </c>
      <c r="K139" s="34"/>
    </row>
    <row r="140" spans="1:11" s="11" customFormat="1">
      <c r="A140" s="37"/>
      <c r="B140" s="37"/>
      <c r="C140" s="37"/>
      <c r="D140" s="37"/>
      <c r="E140" s="37"/>
      <c r="F140" s="37"/>
      <c r="G140" s="37"/>
      <c r="H140" s="79"/>
      <c r="I140" s="37"/>
      <c r="J140" s="37"/>
      <c r="K140" s="37"/>
    </row>
    <row r="142" spans="1:11" ht="47.25">
      <c r="A142" s="39" t="s">
        <v>2212</v>
      </c>
      <c r="B142" s="39" t="s">
        <v>34</v>
      </c>
      <c r="C142" s="39">
        <v>2</v>
      </c>
      <c r="D142" s="41" t="s">
        <v>2213</v>
      </c>
      <c r="E142" s="39">
        <v>100</v>
      </c>
      <c r="F142" s="39">
        <v>100</v>
      </c>
      <c r="G142" s="39">
        <v>100</v>
      </c>
      <c r="H142" s="82">
        <f t="shared" si="16"/>
        <v>1</v>
      </c>
      <c r="I142" s="39" t="s">
        <v>59</v>
      </c>
      <c r="J142" s="39">
        <v>100</v>
      </c>
    </row>
    <row r="143" spans="1:11" ht="47.25">
      <c r="A143" s="39" t="s">
        <v>2212</v>
      </c>
      <c r="B143" s="39" t="s">
        <v>1</v>
      </c>
      <c r="C143" s="39">
        <v>1</v>
      </c>
      <c r="D143" s="39" t="s">
        <v>2214</v>
      </c>
      <c r="E143" s="39">
        <v>150</v>
      </c>
      <c r="F143" s="39">
        <v>150</v>
      </c>
      <c r="G143" s="39">
        <v>150</v>
      </c>
      <c r="H143" s="82">
        <f t="shared" si="16"/>
        <v>1</v>
      </c>
      <c r="I143" s="39" t="s">
        <v>59</v>
      </c>
      <c r="J143" s="39">
        <v>150</v>
      </c>
    </row>
    <row r="144" spans="1:11" ht="32.25" thickBot="1">
      <c r="A144" s="46" t="s">
        <v>2212</v>
      </c>
      <c r="B144" s="46" t="s">
        <v>340</v>
      </c>
      <c r="C144" s="46">
        <v>3</v>
      </c>
      <c r="D144" s="46" t="s">
        <v>2215</v>
      </c>
      <c r="E144" s="46">
        <v>100</v>
      </c>
      <c r="F144" s="46">
        <v>100</v>
      </c>
      <c r="G144" s="46">
        <v>100</v>
      </c>
      <c r="H144" s="84">
        <f t="shared" si="16"/>
        <v>1</v>
      </c>
      <c r="I144" s="46" t="s">
        <v>59</v>
      </c>
      <c r="J144" s="46">
        <v>100</v>
      </c>
    </row>
    <row r="145" spans="1:11" s="71" customFormat="1" ht="16.5" thickBot="1">
      <c r="A145" s="74"/>
      <c r="B145" s="53"/>
      <c r="C145" s="53"/>
      <c r="D145" s="53"/>
      <c r="E145" s="53">
        <f t="shared" ref="E145:G145" si="21">SUM(E142:E144)</f>
        <v>350</v>
      </c>
      <c r="F145" s="53">
        <f t="shared" si="21"/>
        <v>350</v>
      </c>
      <c r="G145" s="53">
        <f t="shared" si="21"/>
        <v>350</v>
      </c>
      <c r="H145" s="85">
        <f t="shared" si="16"/>
        <v>1</v>
      </c>
      <c r="I145" s="53"/>
      <c r="J145" s="53">
        <f>SUM(J142:J144)</f>
        <v>350</v>
      </c>
      <c r="K145" s="34"/>
    </row>
    <row r="146" spans="1:11" s="11" customFormat="1">
      <c r="A146" s="37"/>
      <c r="B146" s="37"/>
      <c r="C146" s="37"/>
      <c r="D146" s="37"/>
      <c r="E146" s="37"/>
      <c r="F146" s="37"/>
      <c r="G146" s="37"/>
      <c r="H146" s="79"/>
      <c r="I146" s="37"/>
      <c r="J146" s="37"/>
      <c r="K146" s="37"/>
    </row>
    <row r="147" spans="1:11">
      <c r="A147" s="39"/>
      <c r="B147" s="39"/>
      <c r="C147" s="39"/>
      <c r="D147" s="39"/>
      <c r="E147" s="39"/>
      <c r="F147" s="39"/>
      <c r="G147" s="39"/>
      <c r="H147" s="82"/>
      <c r="I147" s="39"/>
      <c r="J147" s="39"/>
    </row>
    <row r="148" spans="1:11" ht="63">
      <c r="A148" s="39" t="s">
        <v>2216</v>
      </c>
      <c r="B148" s="39" t="s">
        <v>16</v>
      </c>
      <c r="C148" s="39">
        <v>1</v>
      </c>
      <c r="D148" s="41" t="s">
        <v>2217</v>
      </c>
      <c r="E148" s="39">
        <v>20</v>
      </c>
      <c r="F148" s="39">
        <v>8</v>
      </c>
      <c r="G148" s="39">
        <v>8</v>
      </c>
      <c r="H148" s="82">
        <f t="shared" si="16"/>
        <v>0.4</v>
      </c>
      <c r="I148" s="39" t="s">
        <v>59</v>
      </c>
      <c r="J148" s="39">
        <v>8</v>
      </c>
    </row>
    <row r="149" spans="1:11" ht="32.25" thickBot="1">
      <c r="A149" s="46" t="s">
        <v>2216</v>
      </c>
      <c r="B149" s="46" t="s">
        <v>589</v>
      </c>
      <c r="C149" s="46">
        <v>2</v>
      </c>
      <c r="D149" s="46" t="s">
        <v>2218</v>
      </c>
      <c r="E149" s="46">
        <v>10</v>
      </c>
      <c r="F149" s="46">
        <v>5</v>
      </c>
      <c r="G149" s="46">
        <v>5</v>
      </c>
      <c r="H149" s="84">
        <f t="shared" si="16"/>
        <v>0.5</v>
      </c>
      <c r="I149" s="46" t="s">
        <v>59</v>
      </c>
      <c r="J149" s="46">
        <v>5</v>
      </c>
    </row>
    <row r="150" spans="1:11" s="71" customFormat="1" ht="16.5" thickBot="1">
      <c r="A150" s="74"/>
      <c r="B150" s="53"/>
      <c r="C150" s="53"/>
      <c r="D150" s="53"/>
      <c r="E150" s="53">
        <f t="shared" ref="E150:G150" si="22">SUM(E148:E149)</f>
        <v>30</v>
      </c>
      <c r="F150" s="53">
        <f t="shared" si="22"/>
        <v>13</v>
      </c>
      <c r="G150" s="53">
        <f t="shared" si="22"/>
        <v>13</v>
      </c>
      <c r="H150" s="85">
        <f t="shared" si="16"/>
        <v>0.43333333333333335</v>
      </c>
      <c r="I150" s="53"/>
      <c r="J150" s="53">
        <f>SUM(J148:J149)</f>
        <v>13</v>
      </c>
      <c r="K150" s="34"/>
    </row>
    <row r="151" spans="1:11" s="11" customFormat="1">
      <c r="A151" s="37"/>
      <c r="B151" s="37"/>
      <c r="C151" s="37"/>
      <c r="D151" s="37"/>
      <c r="E151" s="37"/>
      <c r="F151" s="37"/>
      <c r="G151" s="37"/>
      <c r="H151" s="79"/>
      <c r="I151" s="37"/>
      <c r="J151" s="37"/>
      <c r="K151" s="37"/>
    </row>
    <row r="153" spans="1:11">
      <c r="A153" s="39" t="s">
        <v>2219</v>
      </c>
      <c r="B153" s="39" t="s">
        <v>37</v>
      </c>
      <c r="C153" s="39">
        <v>1</v>
      </c>
      <c r="D153" s="39" t="s">
        <v>2220</v>
      </c>
      <c r="E153" s="39">
        <v>150</v>
      </c>
      <c r="F153" s="39">
        <v>50</v>
      </c>
      <c r="G153" s="39">
        <v>40</v>
      </c>
      <c r="H153" s="82">
        <f t="shared" si="16"/>
        <v>0.26666666666666666</v>
      </c>
      <c r="I153" s="39" t="s">
        <v>59</v>
      </c>
      <c r="J153" s="39">
        <v>40</v>
      </c>
    </row>
    <row r="154" spans="1:11">
      <c r="A154" s="39" t="s">
        <v>2219</v>
      </c>
      <c r="B154" s="39" t="s">
        <v>74</v>
      </c>
      <c r="C154" s="39">
        <v>2</v>
      </c>
      <c r="D154" s="39" t="s">
        <v>2221</v>
      </c>
      <c r="E154" s="39">
        <v>200</v>
      </c>
      <c r="F154" s="39">
        <v>75</v>
      </c>
      <c r="G154" s="39">
        <v>20</v>
      </c>
      <c r="H154" s="82">
        <f t="shared" si="16"/>
        <v>0.1</v>
      </c>
      <c r="I154" s="39" t="s">
        <v>59</v>
      </c>
      <c r="J154" s="39">
        <v>20</v>
      </c>
    </row>
    <row r="155" spans="1:11">
      <c r="A155" s="39" t="s">
        <v>2219</v>
      </c>
      <c r="B155" s="39" t="s">
        <v>16</v>
      </c>
      <c r="C155" s="39">
        <v>3</v>
      </c>
      <c r="D155" s="39" t="s">
        <v>2222</v>
      </c>
      <c r="E155" s="39">
        <v>50</v>
      </c>
      <c r="F155" s="39">
        <v>20</v>
      </c>
      <c r="G155" s="39">
        <v>10</v>
      </c>
      <c r="H155" s="82">
        <f t="shared" si="16"/>
        <v>0.2</v>
      </c>
      <c r="I155" s="39" t="s">
        <v>59</v>
      </c>
      <c r="J155" s="39">
        <v>10</v>
      </c>
    </row>
    <row r="156" spans="1:11" ht="32.25" thickBot="1">
      <c r="A156" s="46" t="s">
        <v>2219</v>
      </c>
      <c r="B156" s="46" t="s">
        <v>306</v>
      </c>
      <c r="C156" s="46">
        <v>3</v>
      </c>
      <c r="D156" s="46" t="s">
        <v>2223</v>
      </c>
      <c r="E156" s="46">
        <v>50</v>
      </c>
      <c r="F156" s="46">
        <v>30</v>
      </c>
      <c r="G156" s="46">
        <v>0</v>
      </c>
      <c r="H156" s="84">
        <f t="shared" si="16"/>
        <v>0</v>
      </c>
      <c r="I156" s="46" t="s">
        <v>59</v>
      </c>
      <c r="J156" s="46">
        <v>0</v>
      </c>
    </row>
    <row r="157" spans="1:11" s="71" customFormat="1" ht="16.5" thickBot="1">
      <c r="A157" s="74"/>
      <c r="B157" s="53"/>
      <c r="C157" s="53"/>
      <c r="D157" s="53"/>
      <c r="E157" s="53">
        <f t="shared" ref="E157:G157" si="23">SUM(E153:E156)</f>
        <v>450</v>
      </c>
      <c r="F157" s="53">
        <f t="shared" si="23"/>
        <v>175</v>
      </c>
      <c r="G157" s="53">
        <f t="shared" si="23"/>
        <v>70</v>
      </c>
      <c r="H157" s="85">
        <f t="shared" si="16"/>
        <v>0.15555555555555556</v>
      </c>
      <c r="I157" s="53"/>
      <c r="J157" s="53">
        <f>SUM(J153:J156)</f>
        <v>70</v>
      </c>
      <c r="K157" s="34"/>
    </row>
    <row r="159" spans="1:11" ht="16.5" thickBot="1">
      <c r="A159" s="46" t="s">
        <v>2224</v>
      </c>
      <c r="B159" s="46" t="s">
        <v>87</v>
      </c>
      <c r="C159" s="46">
        <v>1</v>
      </c>
      <c r="D159" s="46" t="s">
        <v>2225</v>
      </c>
      <c r="E159" s="46">
        <v>3000</v>
      </c>
      <c r="F159" s="46">
        <v>3000</v>
      </c>
      <c r="G159" s="46">
        <v>0</v>
      </c>
      <c r="H159" s="84">
        <f t="shared" si="16"/>
        <v>0</v>
      </c>
      <c r="I159" s="46" t="s">
        <v>2108</v>
      </c>
      <c r="J159" s="46">
        <v>0</v>
      </c>
    </row>
    <row r="160" spans="1:11" s="71" customFormat="1" ht="16.5" thickBot="1">
      <c r="A160" s="74"/>
      <c r="B160" s="53"/>
      <c r="C160" s="53"/>
      <c r="D160" s="53"/>
      <c r="E160" s="53">
        <f t="shared" ref="E160:G160" si="24">SUM(E159)</f>
        <v>3000</v>
      </c>
      <c r="F160" s="53">
        <f t="shared" si="24"/>
        <v>3000</v>
      </c>
      <c r="G160" s="53">
        <f t="shared" si="24"/>
        <v>0</v>
      </c>
      <c r="H160" s="85">
        <f t="shared" si="16"/>
        <v>0</v>
      </c>
      <c r="I160" s="53"/>
      <c r="J160" s="53">
        <f>SUM(J159)</f>
        <v>0</v>
      </c>
      <c r="K160" s="34"/>
    </row>
    <row r="161" spans="1:11" s="11" customFormat="1">
      <c r="A161" s="37"/>
      <c r="B161" s="37"/>
      <c r="C161" s="37"/>
      <c r="D161" s="37"/>
      <c r="E161" s="37"/>
      <c r="F161" s="37"/>
      <c r="G161" s="37"/>
      <c r="H161" s="79"/>
      <c r="I161" s="37"/>
      <c r="J161" s="37"/>
      <c r="K161" s="37"/>
    </row>
    <row r="163" spans="1:11" ht="31.5">
      <c r="A163" s="39" t="s">
        <v>2226</v>
      </c>
      <c r="B163" s="39" t="s">
        <v>5</v>
      </c>
      <c r="C163" s="39">
        <v>2</v>
      </c>
      <c r="D163" s="39" t="s">
        <v>2227</v>
      </c>
      <c r="E163" s="39">
        <v>80</v>
      </c>
      <c r="F163" s="39">
        <v>0</v>
      </c>
      <c r="G163" s="39">
        <v>0</v>
      </c>
      <c r="H163" s="82">
        <f t="shared" si="16"/>
        <v>0</v>
      </c>
      <c r="I163" s="39" t="s">
        <v>59</v>
      </c>
      <c r="J163" s="39">
        <v>0</v>
      </c>
    </row>
    <row r="164" spans="1:11" ht="63">
      <c r="A164" s="39" t="s">
        <v>2226</v>
      </c>
      <c r="B164" s="39" t="s">
        <v>14</v>
      </c>
      <c r="C164" s="39">
        <v>3</v>
      </c>
      <c r="D164" s="41" t="s">
        <v>2228</v>
      </c>
      <c r="E164" s="39">
        <v>8.5</v>
      </c>
      <c r="F164" s="39">
        <v>3.4</v>
      </c>
      <c r="G164" s="39">
        <v>3</v>
      </c>
      <c r="H164" s="82">
        <f t="shared" si="16"/>
        <v>0.35294117647058826</v>
      </c>
      <c r="I164" s="39" t="s">
        <v>59</v>
      </c>
      <c r="J164" s="39">
        <v>3</v>
      </c>
    </row>
    <row r="165" spans="1:11" ht="78.75">
      <c r="A165" s="39" t="s">
        <v>2226</v>
      </c>
      <c r="B165" s="39" t="s">
        <v>589</v>
      </c>
      <c r="C165" s="39">
        <v>2</v>
      </c>
      <c r="D165" s="41" t="s">
        <v>2229</v>
      </c>
      <c r="E165" s="39">
        <v>50</v>
      </c>
      <c r="F165" s="39">
        <v>20</v>
      </c>
      <c r="G165" s="39">
        <v>20</v>
      </c>
      <c r="H165" s="82">
        <f t="shared" si="16"/>
        <v>0.4</v>
      </c>
      <c r="I165" s="39" t="s">
        <v>59</v>
      </c>
      <c r="J165" s="39">
        <v>20</v>
      </c>
    </row>
    <row r="166" spans="1:11" ht="32.25" thickBot="1">
      <c r="A166" s="46" t="s">
        <v>2226</v>
      </c>
      <c r="B166" s="46" t="s">
        <v>46</v>
      </c>
      <c r="C166" s="46">
        <v>1</v>
      </c>
      <c r="D166" s="46" t="s">
        <v>2230</v>
      </c>
      <c r="E166" s="46">
        <v>60</v>
      </c>
      <c r="F166" s="46">
        <v>10</v>
      </c>
      <c r="G166" s="46">
        <v>10</v>
      </c>
      <c r="H166" s="84">
        <f t="shared" si="16"/>
        <v>0.16666666666666666</v>
      </c>
      <c r="I166" s="46" t="s">
        <v>59</v>
      </c>
      <c r="J166" s="46">
        <v>10</v>
      </c>
    </row>
    <row r="167" spans="1:11" s="71" customFormat="1" ht="16.5" thickBot="1">
      <c r="A167" s="74"/>
      <c r="B167" s="53"/>
      <c r="C167" s="53"/>
      <c r="D167" s="53"/>
      <c r="E167" s="53">
        <f t="shared" ref="E167:G167" si="25">SUM(E163:E166)</f>
        <v>198.5</v>
      </c>
      <c r="F167" s="53">
        <f t="shared" si="25"/>
        <v>33.4</v>
      </c>
      <c r="G167" s="53">
        <f t="shared" si="25"/>
        <v>33</v>
      </c>
      <c r="H167" s="85">
        <f t="shared" si="16"/>
        <v>0.16624685138539042</v>
      </c>
      <c r="I167" s="53"/>
      <c r="J167" s="53">
        <f>SUM(J163:J166)</f>
        <v>33</v>
      </c>
      <c r="K167" s="34"/>
    </row>
    <row r="168" spans="1:11" s="11" customFormat="1">
      <c r="A168" s="37"/>
      <c r="B168" s="37"/>
      <c r="C168" s="37"/>
      <c r="D168" s="37"/>
      <c r="E168" s="37"/>
      <c r="F168" s="37"/>
      <c r="G168" s="37"/>
      <c r="H168" s="79"/>
      <c r="I168" s="37"/>
      <c r="J168" s="37"/>
      <c r="K168" s="37"/>
    </row>
    <row r="170" spans="1:11" ht="78.75">
      <c r="A170" s="39" t="s">
        <v>2231</v>
      </c>
      <c r="B170" s="39" t="s">
        <v>10</v>
      </c>
      <c r="C170" s="39">
        <v>1</v>
      </c>
      <c r="D170" s="41" t="s">
        <v>2232</v>
      </c>
      <c r="E170" s="39">
        <v>140</v>
      </c>
      <c r="F170" s="39">
        <v>120</v>
      </c>
      <c r="G170" s="39">
        <v>120</v>
      </c>
      <c r="H170" s="82">
        <f t="shared" si="16"/>
        <v>0.8571428571428571</v>
      </c>
      <c r="I170" s="39" t="s">
        <v>59</v>
      </c>
      <c r="J170" s="39">
        <v>120</v>
      </c>
    </row>
    <row r="171" spans="1:11" ht="110.25">
      <c r="A171" s="39" t="s">
        <v>2231</v>
      </c>
      <c r="B171" s="39" t="s">
        <v>5</v>
      </c>
      <c r="C171" s="39">
        <v>1</v>
      </c>
      <c r="D171" s="41" t="s">
        <v>2233</v>
      </c>
      <c r="E171" s="39">
        <v>1200</v>
      </c>
      <c r="F171" s="39">
        <v>0</v>
      </c>
      <c r="G171" s="39">
        <v>0</v>
      </c>
      <c r="H171" s="82">
        <f t="shared" si="16"/>
        <v>0</v>
      </c>
      <c r="I171" s="39" t="s">
        <v>2108</v>
      </c>
      <c r="J171" s="39">
        <v>0</v>
      </c>
    </row>
    <row r="172" spans="1:11" ht="31.5">
      <c r="A172" s="39" t="s">
        <v>2231</v>
      </c>
      <c r="B172" s="39" t="s">
        <v>5</v>
      </c>
      <c r="C172" s="39">
        <v>3</v>
      </c>
      <c r="D172" s="39" t="s">
        <v>2234</v>
      </c>
      <c r="E172" s="39">
        <v>105</v>
      </c>
      <c r="F172" s="39">
        <v>0</v>
      </c>
      <c r="G172" s="39">
        <v>0</v>
      </c>
      <c r="H172" s="82">
        <f t="shared" si="16"/>
        <v>0</v>
      </c>
      <c r="I172" s="39" t="s">
        <v>2108</v>
      </c>
      <c r="J172" s="39">
        <v>0</v>
      </c>
    </row>
    <row r="173" spans="1:11" ht="31.5">
      <c r="A173" s="39" t="s">
        <v>2231</v>
      </c>
      <c r="B173" s="39" t="s">
        <v>74</v>
      </c>
      <c r="C173" s="39">
        <v>1</v>
      </c>
      <c r="D173" s="39" t="s">
        <v>2235</v>
      </c>
      <c r="E173" s="39">
        <v>800</v>
      </c>
      <c r="F173" s="39">
        <v>0</v>
      </c>
      <c r="G173" s="39">
        <v>0</v>
      </c>
      <c r="H173" s="82">
        <f t="shared" si="16"/>
        <v>0</v>
      </c>
      <c r="I173" s="39" t="s">
        <v>2108</v>
      </c>
      <c r="J173" s="39">
        <v>0</v>
      </c>
    </row>
    <row r="174" spans="1:11" ht="31.5">
      <c r="A174" s="39" t="s">
        <v>2231</v>
      </c>
      <c r="B174" s="39" t="s">
        <v>74</v>
      </c>
      <c r="C174" s="39">
        <v>2</v>
      </c>
      <c r="D174" s="39" t="s">
        <v>2236</v>
      </c>
      <c r="E174" s="39">
        <v>30</v>
      </c>
      <c r="F174" s="39">
        <v>0</v>
      </c>
      <c r="G174" s="39">
        <v>0</v>
      </c>
      <c r="H174" s="82">
        <f t="shared" si="16"/>
        <v>0</v>
      </c>
      <c r="I174" s="39" t="s">
        <v>2108</v>
      </c>
      <c r="J174" s="39">
        <v>0</v>
      </c>
    </row>
    <row r="175" spans="1:11" ht="31.5">
      <c r="A175" s="39" t="s">
        <v>2231</v>
      </c>
      <c r="B175" s="39" t="s">
        <v>74</v>
      </c>
      <c r="C175" s="39">
        <v>3</v>
      </c>
      <c r="D175" s="39" t="s">
        <v>2237</v>
      </c>
      <c r="E175" s="39">
        <v>80</v>
      </c>
      <c r="F175" s="39">
        <v>0</v>
      </c>
      <c r="G175" s="39">
        <v>0</v>
      </c>
      <c r="H175" s="82">
        <f t="shared" si="16"/>
        <v>0</v>
      </c>
      <c r="I175" s="39" t="s">
        <v>2108</v>
      </c>
      <c r="J175" s="39">
        <v>0</v>
      </c>
    </row>
    <row r="176" spans="1:11" ht="31.5">
      <c r="A176" s="39" t="s">
        <v>2231</v>
      </c>
      <c r="B176" s="39" t="s">
        <v>14</v>
      </c>
      <c r="C176" s="39">
        <v>2</v>
      </c>
      <c r="D176" s="39" t="s">
        <v>2238</v>
      </c>
      <c r="E176" s="39">
        <v>250</v>
      </c>
      <c r="F176" s="39">
        <v>0</v>
      </c>
      <c r="G176" s="39">
        <v>0</v>
      </c>
      <c r="H176" s="82">
        <f t="shared" si="16"/>
        <v>0</v>
      </c>
      <c r="I176" s="39" t="s">
        <v>2108</v>
      </c>
      <c r="J176" s="39">
        <v>0</v>
      </c>
    </row>
    <row r="177" spans="1:11" ht="47.25">
      <c r="A177" s="39" t="s">
        <v>2231</v>
      </c>
      <c r="B177" s="39" t="s">
        <v>87</v>
      </c>
      <c r="C177" s="39">
        <v>1</v>
      </c>
      <c r="D177" s="39" t="s">
        <v>2239</v>
      </c>
      <c r="E177" s="39">
        <v>495</v>
      </c>
      <c r="F177" s="39">
        <v>250</v>
      </c>
      <c r="G177" s="39">
        <v>100</v>
      </c>
      <c r="H177" s="82">
        <f t="shared" si="16"/>
        <v>0.20202020202020202</v>
      </c>
      <c r="I177" s="39" t="s">
        <v>59</v>
      </c>
      <c r="J177" s="39">
        <v>100</v>
      </c>
    </row>
    <row r="178" spans="1:11" ht="31.5">
      <c r="A178" s="39" t="s">
        <v>2231</v>
      </c>
      <c r="B178" s="39" t="s">
        <v>16</v>
      </c>
      <c r="C178" s="39">
        <v>2</v>
      </c>
      <c r="D178" s="39" t="s">
        <v>2240</v>
      </c>
      <c r="E178" s="39">
        <v>220</v>
      </c>
      <c r="F178" s="39">
        <v>0</v>
      </c>
      <c r="G178" s="39">
        <v>0</v>
      </c>
      <c r="H178" s="82">
        <f t="shared" si="16"/>
        <v>0</v>
      </c>
      <c r="I178" s="39" t="s">
        <v>59</v>
      </c>
      <c r="J178" s="39">
        <v>0</v>
      </c>
    </row>
    <row r="179" spans="1:11" ht="32.25" thickBot="1">
      <c r="A179" s="46" t="s">
        <v>2231</v>
      </c>
      <c r="B179" s="46" t="s">
        <v>589</v>
      </c>
      <c r="C179" s="46">
        <v>4</v>
      </c>
      <c r="D179" s="46" t="s">
        <v>2241</v>
      </c>
      <c r="E179" s="46">
        <v>20</v>
      </c>
      <c r="F179" s="46">
        <v>0</v>
      </c>
      <c r="G179" s="46">
        <v>0</v>
      </c>
      <c r="H179" s="84">
        <f t="shared" si="16"/>
        <v>0</v>
      </c>
      <c r="I179" s="46" t="s">
        <v>2108</v>
      </c>
      <c r="J179" s="46">
        <v>0</v>
      </c>
    </row>
    <row r="180" spans="1:11" s="71" customFormat="1" ht="16.5" thickBot="1">
      <c r="A180" s="74"/>
      <c r="B180" s="53"/>
      <c r="C180" s="53"/>
      <c r="D180" s="53"/>
      <c r="E180" s="53">
        <f t="shared" ref="E180:G180" si="26">SUM(E170:E179)</f>
        <v>3340</v>
      </c>
      <c r="F180" s="53">
        <f t="shared" si="26"/>
        <v>370</v>
      </c>
      <c r="G180" s="53">
        <f t="shared" si="26"/>
        <v>220</v>
      </c>
      <c r="H180" s="85">
        <f t="shared" si="16"/>
        <v>6.5868263473053898E-2</v>
      </c>
      <c r="I180" s="53"/>
      <c r="J180" s="53">
        <f>SUM(J170:J179)</f>
        <v>220</v>
      </c>
      <c r="K180" s="34"/>
    </row>
    <row r="181" spans="1:11" s="11" customFormat="1">
      <c r="A181" s="37"/>
      <c r="B181" s="37"/>
      <c r="C181" s="37"/>
      <c r="D181" s="37"/>
      <c r="E181" s="37"/>
      <c r="F181" s="37"/>
      <c r="G181" s="37"/>
      <c r="H181" s="79"/>
      <c r="I181" s="37"/>
      <c r="J181" s="37"/>
      <c r="K181" s="37"/>
    </row>
    <row r="183" spans="1:11" ht="31.5">
      <c r="A183" s="39" t="s">
        <v>2242</v>
      </c>
      <c r="B183" s="39" t="s">
        <v>5</v>
      </c>
      <c r="C183" s="39">
        <v>1</v>
      </c>
      <c r="D183" s="39" t="s">
        <v>2243</v>
      </c>
      <c r="E183" s="39">
        <v>140</v>
      </c>
      <c r="F183" s="39">
        <v>0</v>
      </c>
      <c r="G183" s="39">
        <v>0</v>
      </c>
      <c r="H183" s="82">
        <f t="shared" si="16"/>
        <v>0</v>
      </c>
      <c r="I183" s="39" t="s">
        <v>2108</v>
      </c>
      <c r="J183" s="39">
        <v>0</v>
      </c>
    </row>
    <row r="184" spans="1:11">
      <c r="A184" s="39" t="s">
        <v>2242</v>
      </c>
      <c r="B184" s="39" t="s">
        <v>5</v>
      </c>
      <c r="C184" s="39">
        <v>2</v>
      </c>
      <c r="D184" s="39" t="s">
        <v>2244</v>
      </c>
      <c r="E184" s="39">
        <v>20</v>
      </c>
      <c r="F184" s="39">
        <v>0</v>
      </c>
      <c r="G184" s="39">
        <v>0</v>
      </c>
      <c r="H184" s="82">
        <f t="shared" si="16"/>
        <v>0</v>
      </c>
      <c r="I184" s="39" t="s">
        <v>59</v>
      </c>
      <c r="J184" s="39">
        <v>0</v>
      </c>
    </row>
    <row r="185" spans="1:11" ht="47.25">
      <c r="A185" s="39" t="s">
        <v>2242</v>
      </c>
      <c r="B185" s="39" t="s">
        <v>74</v>
      </c>
      <c r="C185" s="39">
        <v>1</v>
      </c>
      <c r="D185" s="39" t="s">
        <v>2245</v>
      </c>
      <c r="E185" s="39">
        <v>40</v>
      </c>
      <c r="F185" s="39">
        <v>20</v>
      </c>
      <c r="G185" s="39">
        <v>20</v>
      </c>
      <c r="H185" s="82">
        <f t="shared" si="16"/>
        <v>0.5</v>
      </c>
      <c r="I185" s="39" t="s">
        <v>59</v>
      </c>
      <c r="J185" s="39">
        <v>20</v>
      </c>
    </row>
    <row r="186" spans="1:11" ht="31.5">
      <c r="A186" s="39" t="s">
        <v>2242</v>
      </c>
      <c r="B186" s="39" t="s">
        <v>74</v>
      </c>
      <c r="C186" s="39">
        <v>2</v>
      </c>
      <c r="D186" s="39" t="s">
        <v>2246</v>
      </c>
      <c r="E186" s="39">
        <v>50</v>
      </c>
      <c r="F186" s="39">
        <v>25</v>
      </c>
      <c r="G186" s="39">
        <v>0</v>
      </c>
      <c r="H186" s="82">
        <f t="shared" si="16"/>
        <v>0</v>
      </c>
      <c r="I186" s="39" t="s">
        <v>59</v>
      </c>
      <c r="J186" s="39">
        <v>0</v>
      </c>
    </row>
    <row r="187" spans="1:11" ht="47.25">
      <c r="A187" s="39" t="s">
        <v>2242</v>
      </c>
      <c r="B187" s="39" t="s">
        <v>87</v>
      </c>
      <c r="C187" s="39">
        <v>1</v>
      </c>
      <c r="D187" s="41" t="s">
        <v>2247</v>
      </c>
      <c r="E187" s="39">
        <v>40</v>
      </c>
      <c r="F187" s="39">
        <v>20</v>
      </c>
      <c r="G187" s="39">
        <v>20</v>
      </c>
      <c r="H187" s="82">
        <f t="shared" si="16"/>
        <v>0.5</v>
      </c>
      <c r="I187" s="39" t="s">
        <v>59</v>
      </c>
      <c r="J187" s="39">
        <v>20</v>
      </c>
    </row>
    <row r="188" spans="1:11" ht="47.25">
      <c r="A188" s="39" t="s">
        <v>2242</v>
      </c>
      <c r="B188" s="39" t="s">
        <v>87</v>
      </c>
      <c r="C188" s="39">
        <v>2</v>
      </c>
      <c r="D188" s="39" t="s">
        <v>2248</v>
      </c>
      <c r="E188" s="39">
        <v>20</v>
      </c>
      <c r="F188" s="39">
        <v>0</v>
      </c>
      <c r="G188" s="39">
        <v>0</v>
      </c>
      <c r="H188" s="82">
        <f t="shared" si="16"/>
        <v>0</v>
      </c>
      <c r="I188" s="39" t="s">
        <v>59</v>
      </c>
      <c r="J188" s="39">
        <v>0</v>
      </c>
    </row>
    <row r="189" spans="1:11" ht="31.5">
      <c r="A189" s="39" t="s">
        <v>2242</v>
      </c>
      <c r="B189" s="39" t="s">
        <v>16</v>
      </c>
      <c r="C189" s="39">
        <v>1</v>
      </c>
      <c r="D189" s="39" t="s">
        <v>2249</v>
      </c>
      <c r="E189" s="39">
        <v>30</v>
      </c>
      <c r="F189" s="39">
        <v>10</v>
      </c>
      <c r="G189" s="39">
        <v>10</v>
      </c>
      <c r="H189" s="82">
        <f t="shared" si="16"/>
        <v>0.33333333333333331</v>
      </c>
      <c r="I189" s="39" t="s">
        <v>59</v>
      </c>
      <c r="J189" s="39">
        <v>10</v>
      </c>
    </row>
    <row r="190" spans="1:11" ht="32.25" thickBot="1">
      <c r="A190" s="46" t="s">
        <v>2242</v>
      </c>
      <c r="B190" s="46" t="s">
        <v>46</v>
      </c>
      <c r="C190" s="46">
        <v>1</v>
      </c>
      <c r="D190" s="46" t="s">
        <v>2250</v>
      </c>
      <c r="E190" s="46">
        <v>50</v>
      </c>
      <c r="F190" s="46">
        <v>20</v>
      </c>
      <c r="G190" s="46">
        <v>20</v>
      </c>
      <c r="H190" s="84">
        <f t="shared" si="16"/>
        <v>0.4</v>
      </c>
      <c r="I190" s="46" t="s">
        <v>59</v>
      </c>
      <c r="J190" s="46">
        <v>20</v>
      </c>
    </row>
    <row r="191" spans="1:11" s="71" customFormat="1" ht="16.5" thickBot="1">
      <c r="A191" s="74"/>
      <c r="B191" s="53"/>
      <c r="C191" s="53"/>
      <c r="D191" s="53"/>
      <c r="E191" s="53">
        <f t="shared" ref="E191:G191" si="27">SUM(E183:E190)</f>
        <v>390</v>
      </c>
      <c r="F191" s="53">
        <f t="shared" si="27"/>
        <v>95</v>
      </c>
      <c r="G191" s="53">
        <f t="shared" si="27"/>
        <v>70</v>
      </c>
      <c r="H191" s="85">
        <f t="shared" si="16"/>
        <v>0.17948717948717949</v>
      </c>
      <c r="I191" s="53"/>
      <c r="J191" s="53">
        <f>SUM(J183:J190)</f>
        <v>70</v>
      </c>
      <c r="K191" s="34"/>
    </row>
    <row r="192" spans="1:11" s="11" customFormat="1">
      <c r="A192" s="37"/>
      <c r="B192" s="37"/>
      <c r="C192" s="37"/>
      <c r="D192" s="37"/>
      <c r="E192" s="37"/>
      <c r="F192" s="37"/>
      <c r="G192" s="37"/>
      <c r="H192" s="79"/>
      <c r="I192" s="37"/>
      <c r="J192" s="37"/>
      <c r="K192" s="37"/>
    </row>
    <row r="194" spans="1:11">
      <c r="A194" s="39" t="s">
        <v>2251</v>
      </c>
      <c r="B194" s="39" t="s">
        <v>34</v>
      </c>
      <c r="C194" s="39">
        <v>2</v>
      </c>
      <c r="D194" s="39" t="s">
        <v>2252</v>
      </c>
      <c r="E194" s="39">
        <v>4000</v>
      </c>
      <c r="F194" s="39">
        <v>500</v>
      </c>
      <c r="G194" s="39">
        <v>0</v>
      </c>
      <c r="H194" s="82">
        <f t="shared" si="16"/>
        <v>0</v>
      </c>
      <c r="I194" s="39" t="s">
        <v>59</v>
      </c>
      <c r="J194" s="39">
        <v>0</v>
      </c>
    </row>
    <row r="195" spans="1:11">
      <c r="A195" s="39" t="s">
        <v>2251</v>
      </c>
      <c r="B195" s="39" t="s">
        <v>34</v>
      </c>
      <c r="C195" s="39">
        <v>4</v>
      </c>
      <c r="D195" s="39" t="s">
        <v>2253</v>
      </c>
      <c r="E195" s="39">
        <v>1000</v>
      </c>
      <c r="F195" s="39">
        <v>0</v>
      </c>
      <c r="G195" s="39">
        <v>0</v>
      </c>
      <c r="H195" s="82">
        <f t="shared" si="16"/>
        <v>0</v>
      </c>
      <c r="I195" s="39" t="s">
        <v>59</v>
      </c>
      <c r="J195" s="39">
        <v>0</v>
      </c>
    </row>
    <row r="196" spans="1:11">
      <c r="A196" s="39" t="s">
        <v>2251</v>
      </c>
      <c r="B196" s="39" t="s">
        <v>24</v>
      </c>
      <c r="C196" s="39">
        <v>1</v>
      </c>
      <c r="D196" s="39" t="s">
        <v>2254</v>
      </c>
      <c r="E196" s="39">
        <v>50</v>
      </c>
      <c r="F196" s="39">
        <v>50</v>
      </c>
      <c r="G196" s="39">
        <v>50</v>
      </c>
      <c r="H196" s="82">
        <f t="shared" si="16"/>
        <v>1</v>
      </c>
      <c r="I196" s="39" t="s">
        <v>59</v>
      </c>
      <c r="J196" s="39">
        <v>50</v>
      </c>
    </row>
    <row r="197" spans="1:11">
      <c r="A197" s="39" t="s">
        <v>2251</v>
      </c>
      <c r="B197" s="39" t="s">
        <v>16</v>
      </c>
      <c r="C197" s="39">
        <v>3</v>
      </c>
      <c r="D197" s="39" t="s">
        <v>2255</v>
      </c>
      <c r="E197" s="39">
        <v>400</v>
      </c>
      <c r="F197" s="39">
        <v>0</v>
      </c>
      <c r="G197" s="39">
        <v>0</v>
      </c>
      <c r="H197" s="82">
        <f t="shared" si="16"/>
        <v>0</v>
      </c>
      <c r="I197" s="39" t="s">
        <v>59</v>
      </c>
      <c r="J197" s="39">
        <v>0</v>
      </c>
    </row>
    <row r="198" spans="1:11">
      <c r="A198" s="39" t="s">
        <v>2251</v>
      </c>
      <c r="B198" s="39" t="s">
        <v>589</v>
      </c>
      <c r="C198" s="39">
        <v>3</v>
      </c>
      <c r="D198" s="39" t="s">
        <v>2256</v>
      </c>
      <c r="E198" s="39">
        <v>500</v>
      </c>
      <c r="F198" s="39">
        <v>500</v>
      </c>
      <c r="G198" s="39">
        <v>50</v>
      </c>
      <c r="H198" s="82">
        <f t="shared" si="16"/>
        <v>0.1</v>
      </c>
      <c r="I198" s="39" t="s">
        <v>59</v>
      </c>
      <c r="J198" s="39">
        <v>50</v>
      </c>
    </row>
    <row r="199" spans="1:11" ht="16.5" thickBot="1">
      <c r="A199" s="46" t="s">
        <v>2251</v>
      </c>
      <c r="B199" s="46" t="s">
        <v>46</v>
      </c>
      <c r="C199" s="46">
        <v>3</v>
      </c>
      <c r="D199" s="46" t="s">
        <v>2257</v>
      </c>
      <c r="E199" s="46">
        <v>300</v>
      </c>
      <c r="F199" s="46">
        <v>300</v>
      </c>
      <c r="G199" s="46">
        <v>10</v>
      </c>
      <c r="H199" s="84">
        <f t="shared" si="16"/>
        <v>3.3333333333333333E-2</v>
      </c>
      <c r="I199" s="46" t="s">
        <v>59</v>
      </c>
      <c r="J199" s="46">
        <v>10</v>
      </c>
    </row>
    <row r="200" spans="1:11" s="71" customFormat="1" ht="16.5" thickBot="1">
      <c r="A200" s="74"/>
      <c r="B200" s="53"/>
      <c r="C200" s="53"/>
      <c r="D200" s="53"/>
      <c r="E200" s="53">
        <f t="shared" ref="E200:G200" si="28">SUM(E194:E199)</f>
        <v>6250</v>
      </c>
      <c r="F200" s="53">
        <f t="shared" si="28"/>
        <v>1350</v>
      </c>
      <c r="G200" s="53">
        <f t="shared" si="28"/>
        <v>110</v>
      </c>
      <c r="H200" s="85">
        <f t="shared" si="16"/>
        <v>1.7600000000000001E-2</v>
      </c>
      <c r="I200" s="53"/>
      <c r="J200" s="53">
        <f>SUM(J194:J199)</f>
        <v>110</v>
      </c>
      <c r="K200" s="34"/>
    </row>
    <row r="201" spans="1:11" s="11" customFormat="1">
      <c r="A201" s="37"/>
      <c r="B201" s="37"/>
      <c r="C201" s="37"/>
      <c r="D201" s="37"/>
      <c r="E201" s="37"/>
      <c r="F201" s="37"/>
      <c r="G201" s="37"/>
      <c r="H201" s="79"/>
      <c r="I201" s="37"/>
      <c r="J201" s="37"/>
      <c r="K201" s="37"/>
    </row>
    <row r="203" spans="1:11">
      <c r="A203" s="39" t="s">
        <v>2258</v>
      </c>
      <c r="B203" s="39" t="s">
        <v>87</v>
      </c>
      <c r="C203" s="39">
        <v>2</v>
      </c>
      <c r="D203" s="39" t="s">
        <v>2259</v>
      </c>
      <c r="E203" s="39">
        <v>300</v>
      </c>
      <c r="F203" s="39">
        <v>150</v>
      </c>
      <c r="G203" s="39">
        <v>0</v>
      </c>
      <c r="H203" s="82">
        <f t="shared" si="16"/>
        <v>0</v>
      </c>
      <c r="I203" s="39" t="s">
        <v>2260</v>
      </c>
      <c r="J203" s="39">
        <v>0</v>
      </c>
    </row>
    <row r="204" spans="1:11">
      <c r="A204" s="39" t="s">
        <v>2258</v>
      </c>
      <c r="B204" s="39" t="s">
        <v>16</v>
      </c>
      <c r="C204" s="39">
        <v>1</v>
      </c>
      <c r="D204" s="39" t="s">
        <v>2261</v>
      </c>
      <c r="E204" s="39">
        <v>650</v>
      </c>
      <c r="F204" s="39">
        <v>400</v>
      </c>
      <c r="G204" s="39">
        <v>0</v>
      </c>
      <c r="H204" s="82">
        <f t="shared" si="16"/>
        <v>0</v>
      </c>
      <c r="I204" s="39" t="s">
        <v>2260</v>
      </c>
      <c r="J204" s="39">
        <v>0</v>
      </c>
    </row>
    <row r="205" spans="1:11" s="4" customFormat="1">
      <c r="A205" s="73"/>
      <c r="B205" s="73"/>
      <c r="C205" s="73"/>
      <c r="D205" s="73"/>
      <c r="E205" s="73">
        <f t="shared" ref="E205:G205" si="29">SUM(E203:E204)</f>
        <v>950</v>
      </c>
      <c r="F205" s="73">
        <f t="shared" si="29"/>
        <v>550</v>
      </c>
      <c r="G205" s="73">
        <f t="shared" si="29"/>
        <v>0</v>
      </c>
      <c r="H205" s="83">
        <f t="shared" si="16"/>
        <v>0</v>
      </c>
      <c r="I205" s="73"/>
      <c r="J205" s="73">
        <f>SUM(J203:J204)</f>
        <v>0</v>
      </c>
      <c r="K205" s="31"/>
    </row>
    <row r="207" spans="1:11">
      <c r="A207" s="39" t="s">
        <v>2262</v>
      </c>
      <c r="B207" s="39" t="s">
        <v>5</v>
      </c>
      <c r="C207" s="39">
        <v>3</v>
      </c>
      <c r="D207" s="39" t="s">
        <v>2263</v>
      </c>
      <c r="E207" s="39">
        <v>500</v>
      </c>
      <c r="F207" s="39">
        <v>75</v>
      </c>
      <c r="G207" s="39">
        <v>0</v>
      </c>
      <c r="H207" s="82">
        <f t="shared" si="16"/>
        <v>0</v>
      </c>
      <c r="I207" s="39" t="s">
        <v>2196</v>
      </c>
      <c r="J207" s="39">
        <v>0</v>
      </c>
    </row>
    <row r="208" spans="1:11">
      <c r="A208" s="39" t="s">
        <v>2262</v>
      </c>
      <c r="B208" s="39" t="s">
        <v>74</v>
      </c>
      <c r="C208" s="39">
        <v>4</v>
      </c>
      <c r="D208" s="39" t="s">
        <v>2264</v>
      </c>
      <c r="E208" s="39">
        <v>150</v>
      </c>
      <c r="F208" s="39">
        <v>30</v>
      </c>
      <c r="G208" s="39">
        <v>0</v>
      </c>
      <c r="H208" s="82">
        <f t="shared" si="16"/>
        <v>0</v>
      </c>
      <c r="I208" s="39" t="s">
        <v>2196</v>
      </c>
      <c r="J208" s="39">
        <v>0</v>
      </c>
    </row>
    <row r="209" spans="1:11">
      <c r="A209" s="39" t="s">
        <v>2262</v>
      </c>
      <c r="B209" s="39" t="s">
        <v>14</v>
      </c>
      <c r="C209" s="39">
        <v>2</v>
      </c>
      <c r="D209" s="39" t="s">
        <v>2265</v>
      </c>
      <c r="E209" s="39">
        <v>1500</v>
      </c>
      <c r="F209" s="39">
        <v>100</v>
      </c>
      <c r="G209" s="39">
        <v>50</v>
      </c>
      <c r="H209" s="82">
        <f t="shared" si="16"/>
        <v>3.3333333333333333E-2</v>
      </c>
      <c r="I209" s="39" t="s">
        <v>59</v>
      </c>
      <c r="J209" s="39">
        <v>50</v>
      </c>
    </row>
    <row r="210" spans="1:11" ht="47.25">
      <c r="A210" s="39" t="s">
        <v>2262</v>
      </c>
      <c r="B210" s="39" t="s">
        <v>87</v>
      </c>
      <c r="C210" s="39">
        <v>3</v>
      </c>
      <c r="D210" s="41" t="s">
        <v>2266</v>
      </c>
      <c r="E210" s="39">
        <v>8500</v>
      </c>
      <c r="F210" s="39">
        <v>200</v>
      </c>
      <c r="G210" s="39">
        <v>50</v>
      </c>
      <c r="H210" s="82">
        <f t="shared" si="16"/>
        <v>5.8823529411764705E-3</v>
      </c>
      <c r="I210" s="39" t="s">
        <v>59</v>
      </c>
      <c r="J210" s="39">
        <v>50</v>
      </c>
    </row>
    <row r="211" spans="1:11" ht="31.5">
      <c r="A211" s="39" t="s">
        <v>2262</v>
      </c>
      <c r="B211" s="39" t="s">
        <v>16</v>
      </c>
      <c r="C211" s="39">
        <v>1</v>
      </c>
      <c r="D211" s="39" t="s">
        <v>2267</v>
      </c>
      <c r="E211" s="39">
        <v>1500</v>
      </c>
      <c r="F211" s="39">
        <v>200</v>
      </c>
      <c r="G211" s="39">
        <v>40</v>
      </c>
      <c r="H211" s="82">
        <f t="shared" si="16"/>
        <v>2.6666666666666668E-2</v>
      </c>
      <c r="I211" s="39" t="s">
        <v>59</v>
      </c>
      <c r="J211" s="39">
        <v>40</v>
      </c>
    </row>
    <row r="212" spans="1:11">
      <c r="A212" s="39" t="s">
        <v>2262</v>
      </c>
      <c r="B212" s="39" t="s">
        <v>16</v>
      </c>
      <c r="C212" s="39">
        <v>2</v>
      </c>
      <c r="D212" s="39" t="s">
        <v>2268</v>
      </c>
      <c r="E212" s="39">
        <v>100</v>
      </c>
      <c r="F212" s="39">
        <v>20</v>
      </c>
      <c r="G212" s="39">
        <v>0</v>
      </c>
      <c r="H212" s="82">
        <f t="shared" si="16"/>
        <v>0</v>
      </c>
      <c r="I212" s="39" t="s">
        <v>59</v>
      </c>
      <c r="J212" s="39">
        <v>0</v>
      </c>
    </row>
    <row r="213" spans="1:11" ht="16.5" thickBot="1">
      <c r="A213" s="46" t="s">
        <v>2262</v>
      </c>
      <c r="B213" s="46" t="s">
        <v>16</v>
      </c>
      <c r="C213" s="46">
        <v>3</v>
      </c>
      <c r="D213" s="46" t="s">
        <v>2269</v>
      </c>
      <c r="E213" s="46">
        <v>20</v>
      </c>
      <c r="F213" s="46">
        <v>5</v>
      </c>
      <c r="G213" s="46">
        <v>0</v>
      </c>
      <c r="H213" s="84">
        <f t="shared" ref="H213:H316" si="30">IF(E213=0,"",G213/E213)</f>
        <v>0</v>
      </c>
      <c r="I213" s="46" t="s">
        <v>59</v>
      </c>
      <c r="J213" s="46">
        <v>0</v>
      </c>
    </row>
    <row r="214" spans="1:11" s="71" customFormat="1" ht="16.5" thickBot="1">
      <c r="A214" s="74"/>
      <c r="B214" s="53"/>
      <c r="C214" s="53"/>
      <c r="D214" s="53"/>
      <c r="E214" s="53">
        <f t="shared" ref="E214:G214" si="31">SUM(E207:E213)</f>
        <v>12270</v>
      </c>
      <c r="F214" s="53">
        <f t="shared" si="31"/>
        <v>630</v>
      </c>
      <c r="G214" s="53">
        <f t="shared" si="31"/>
        <v>140</v>
      </c>
      <c r="H214" s="85">
        <f t="shared" si="30"/>
        <v>1.1409942950285249E-2</v>
      </c>
      <c r="I214" s="53"/>
      <c r="J214" s="53">
        <f>SUM(J207:J213)</f>
        <v>140</v>
      </c>
      <c r="K214" s="34"/>
    </row>
    <row r="215" spans="1:11" s="11" customFormat="1">
      <c r="A215" s="37"/>
      <c r="B215" s="37"/>
      <c r="C215" s="37"/>
      <c r="D215" s="37"/>
      <c r="E215" s="37"/>
      <c r="F215" s="37"/>
      <c r="G215" s="37"/>
      <c r="H215" s="79"/>
      <c r="I215" s="37"/>
      <c r="J215" s="37"/>
      <c r="K215" s="37"/>
    </row>
    <row r="217" spans="1:11">
      <c r="A217" s="39" t="s">
        <v>2270</v>
      </c>
      <c r="B217" s="39" t="s">
        <v>37</v>
      </c>
      <c r="C217" s="39">
        <v>1</v>
      </c>
      <c r="D217" s="39" t="s">
        <v>2271</v>
      </c>
      <c r="E217" s="39">
        <v>242.83</v>
      </c>
      <c r="F217" s="39">
        <v>97.13</v>
      </c>
      <c r="G217" s="39">
        <v>30</v>
      </c>
      <c r="H217" s="82">
        <f t="shared" si="30"/>
        <v>0.12354321953630111</v>
      </c>
      <c r="I217" s="39" t="s">
        <v>59</v>
      </c>
      <c r="J217" s="39">
        <v>30</v>
      </c>
    </row>
    <row r="218" spans="1:11">
      <c r="A218" s="39" t="s">
        <v>2270</v>
      </c>
      <c r="B218" s="39" t="s">
        <v>37</v>
      </c>
      <c r="C218" s="39">
        <v>2</v>
      </c>
      <c r="D218" s="39" t="s">
        <v>2272</v>
      </c>
      <c r="E218" s="39">
        <v>180</v>
      </c>
      <c r="F218" s="39">
        <v>72</v>
      </c>
      <c r="G218" s="39">
        <v>0</v>
      </c>
      <c r="H218" s="82">
        <f t="shared" si="30"/>
        <v>0</v>
      </c>
      <c r="I218" s="39" t="s">
        <v>59</v>
      </c>
      <c r="J218" s="39">
        <v>0</v>
      </c>
    </row>
    <row r="219" spans="1:11">
      <c r="A219" s="39" t="s">
        <v>2270</v>
      </c>
      <c r="B219" s="39" t="s">
        <v>37</v>
      </c>
      <c r="C219" s="39">
        <v>3</v>
      </c>
      <c r="D219" s="39" t="s">
        <v>2273</v>
      </c>
      <c r="E219" s="39">
        <v>255</v>
      </c>
      <c r="F219" s="39">
        <v>90</v>
      </c>
      <c r="G219" s="39">
        <v>0</v>
      </c>
      <c r="H219" s="82">
        <f t="shared" si="30"/>
        <v>0</v>
      </c>
      <c r="I219" s="39" t="s">
        <v>59</v>
      </c>
      <c r="J219" s="39">
        <v>0</v>
      </c>
    </row>
    <row r="220" spans="1:11">
      <c r="A220" s="39" t="s">
        <v>2270</v>
      </c>
      <c r="B220" s="39" t="s">
        <v>14</v>
      </c>
      <c r="C220" s="39">
        <v>1</v>
      </c>
      <c r="D220" s="39" t="s">
        <v>2274</v>
      </c>
      <c r="E220" s="39">
        <v>230</v>
      </c>
      <c r="F220" s="39">
        <v>90</v>
      </c>
      <c r="G220" s="39">
        <v>30</v>
      </c>
      <c r="H220" s="82">
        <f t="shared" si="30"/>
        <v>0.13043478260869565</v>
      </c>
      <c r="I220" s="39" t="s">
        <v>59</v>
      </c>
      <c r="J220" s="39">
        <v>30</v>
      </c>
    </row>
    <row r="221" spans="1:11">
      <c r="A221" s="39" t="s">
        <v>2270</v>
      </c>
      <c r="B221" s="39" t="s">
        <v>87</v>
      </c>
      <c r="C221" s="39">
        <v>1</v>
      </c>
      <c r="D221" s="39" t="s">
        <v>2275</v>
      </c>
      <c r="E221" s="39">
        <v>1770</v>
      </c>
      <c r="F221" s="39">
        <v>500</v>
      </c>
      <c r="G221" s="39">
        <v>40</v>
      </c>
      <c r="H221" s="82">
        <f t="shared" si="30"/>
        <v>2.2598870056497175E-2</v>
      </c>
      <c r="I221" s="39" t="s">
        <v>59</v>
      </c>
      <c r="J221" s="39">
        <v>40</v>
      </c>
    </row>
    <row r="222" spans="1:11">
      <c r="A222" s="39" t="s">
        <v>2270</v>
      </c>
      <c r="B222" s="39" t="s">
        <v>64</v>
      </c>
      <c r="C222" s="39">
        <v>1</v>
      </c>
      <c r="D222" s="39" t="s">
        <v>2276</v>
      </c>
      <c r="E222" s="39">
        <v>100</v>
      </c>
      <c r="F222" s="39">
        <v>40</v>
      </c>
      <c r="G222" s="39">
        <v>0</v>
      </c>
      <c r="H222" s="82">
        <f t="shared" si="30"/>
        <v>0</v>
      </c>
      <c r="I222" s="39" t="s">
        <v>59</v>
      </c>
      <c r="J222" s="39">
        <v>0</v>
      </c>
    </row>
    <row r="223" spans="1:11">
      <c r="A223" s="39" t="s">
        <v>2270</v>
      </c>
      <c r="B223" s="39" t="s">
        <v>16</v>
      </c>
      <c r="C223" s="39">
        <v>1</v>
      </c>
      <c r="D223" s="39" t="s">
        <v>2277</v>
      </c>
      <c r="E223" s="39">
        <v>300</v>
      </c>
      <c r="F223" s="39">
        <v>120</v>
      </c>
      <c r="G223" s="39">
        <v>10</v>
      </c>
      <c r="H223" s="82">
        <f t="shared" si="30"/>
        <v>3.3333333333333333E-2</v>
      </c>
      <c r="I223" s="39" t="s">
        <v>59</v>
      </c>
      <c r="J223" s="39">
        <v>10</v>
      </c>
    </row>
    <row r="224" spans="1:11" ht="16.5" thickBot="1">
      <c r="A224" s="46" t="s">
        <v>2270</v>
      </c>
      <c r="B224" s="46" t="s">
        <v>589</v>
      </c>
      <c r="C224" s="46">
        <v>1</v>
      </c>
      <c r="D224" s="46" t="s">
        <v>2278</v>
      </c>
      <c r="E224" s="46">
        <v>200</v>
      </c>
      <c r="F224" s="46">
        <v>80</v>
      </c>
      <c r="G224" s="46">
        <v>80</v>
      </c>
      <c r="H224" s="84">
        <f t="shared" si="30"/>
        <v>0.4</v>
      </c>
      <c r="I224" s="46" t="s">
        <v>59</v>
      </c>
      <c r="J224" s="46">
        <v>80</v>
      </c>
    </row>
    <row r="225" spans="1:11" s="71" customFormat="1" ht="16.5" thickBot="1">
      <c r="A225" s="74"/>
      <c r="B225" s="53"/>
      <c r="C225" s="53"/>
      <c r="D225" s="53"/>
      <c r="E225" s="53">
        <f t="shared" ref="E225:G225" si="32">SUM(E217:E224)</f>
        <v>3277.83</v>
      </c>
      <c r="F225" s="53">
        <f t="shared" si="32"/>
        <v>1089.1300000000001</v>
      </c>
      <c r="G225" s="53">
        <f t="shared" si="32"/>
        <v>190</v>
      </c>
      <c r="H225" s="85">
        <f t="shared" si="30"/>
        <v>5.7965178181906933E-2</v>
      </c>
      <c r="I225" s="53"/>
      <c r="J225" s="53">
        <f>SUM(J217:J224)</f>
        <v>190</v>
      </c>
      <c r="K225" s="34"/>
    </row>
    <row r="227" spans="1:11" ht="110.25">
      <c r="A227" s="39" t="s">
        <v>2279</v>
      </c>
      <c r="B227" s="39" t="s">
        <v>74</v>
      </c>
      <c r="C227" s="39">
        <v>1</v>
      </c>
      <c r="D227" s="41" t="s">
        <v>2280</v>
      </c>
      <c r="E227" s="39">
        <v>160</v>
      </c>
      <c r="F227" s="39">
        <v>64</v>
      </c>
      <c r="G227" s="39">
        <v>60</v>
      </c>
      <c r="H227" s="82">
        <f t="shared" si="30"/>
        <v>0.375</v>
      </c>
      <c r="I227" s="39" t="s">
        <v>59</v>
      </c>
      <c r="J227" s="39">
        <v>60</v>
      </c>
    </row>
    <row r="228" spans="1:11" ht="47.25">
      <c r="A228" s="39" t="s">
        <v>2279</v>
      </c>
      <c r="B228" s="39" t="s">
        <v>16</v>
      </c>
      <c r="C228" s="39">
        <v>2</v>
      </c>
      <c r="D228" s="41" t="s">
        <v>2281</v>
      </c>
      <c r="E228" s="39">
        <v>20</v>
      </c>
      <c r="F228" s="39">
        <v>8</v>
      </c>
      <c r="G228" s="39">
        <v>0</v>
      </c>
      <c r="H228" s="82">
        <f t="shared" si="30"/>
        <v>0</v>
      </c>
      <c r="I228" s="39" t="s">
        <v>59</v>
      </c>
      <c r="J228" s="39">
        <v>0</v>
      </c>
    </row>
    <row r="229" spans="1:11" ht="79.5" thickBot="1">
      <c r="A229" s="46" t="s">
        <v>2279</v>
      </c>
      <c r="B229" s="46" t="s">
        <v>46</v>
      </c>
      <c r="C229" s="46">
        <v>1</v>
      </c>
      <c r="D229" s="48" t="s">
        <v>2282</v>
      </c>
      <c r="E229" s="46">
        <v>325</v>
      </c>
      <c r="F229" s="46">
        <v>130</v>
      </c>
      <c r="G229" s="46">
        <v>120</v>
      </c>
      <c r="H229" s="84">
        <f t="shared" si="30"/>
        <v>0.36923076923076925</v>
      </c>
      <c r="I229" s="46" t="s">
        <v>59</v>
      </c>
      <c r="J229" s="46">
        <v>120</v>
      </c>
    </row>
    <row r="230" spans="1:11" s="71" customFormat="1" ht="16.5" thickBot="1">
      <c r="A230" s="74"/>
      <c r="B230" s="53"/>
      <c r="C230" s="53"/>
      <c r="D230" s="50"/>
      <c r="E230" s="53">
        <f t="shared" ref="E230:G230" si="33">SUM(E227:E229)</f>
        <v>505</v>
      </c>
      <c r="F230" s="53">
        <f t="shared" si="33"/>
        <v>202</v>
      </c>
      <c r="G230" s="53">
        <f t="shared" si="33"/>
        <v>180</v>
      </c>
      <c r="H230" s="85">
        <f t="shared" si="30"/>
        <v>0.35643564356435642</v>
      </c>
      <c r="I230" s="53"/>
      <c r="J230" s="53">
        <f>SUM(J227:J229)</f>
        <v>180</v>
      </c>
      <c r="K230" s="34"/>
    </row>
    <row r="231" spans="1:11">
      <c r="D231" s="29"/>
    </row>
    <row r="232" spans="1:11" ht="63">
      <c r="A232" s="39" t="s">
        <v>2283</v>
      </c>
      <c r="B232" s="39" t="s">
        <v>74</v>
      </c>
      <c r="C232" s="39">
        <v>2</v>
      </c>
      <c r="D232" s="41" t="s">
        <v>2284</v>
      </c>
      <c r="E232" s="39">
        <v>50</v>
      </c>
      <c r="F232" s="39">
        <v>50</v>
      </c>
      <c r="G232" s="39">
        <v>20</v>
      </c>
      <c r="H232" s="82">
        <f t="shared" si="30"/>
        <v>0.4</v>
      </c>
      <c r="I232" s="39" t="s">
        <v>59</v>
      </c>
      <c r="J232" s="39">
        <v>20</v>
      </c>
    </row>
    <row r="233" spans="1:11">
      <c r="A233" s="39" t="s">
        <v>2283</v>
      </c>
      <c r="B233" s="39" t="s">
        <v>16</v>
      </c>
      <c r="C233" s="39">
        <v>1</v>
      </c>
      <c r="D233" s="39" t="s">
        <v>2285</v>
      </c>
      <c r="E233" s="39">
        <v>30</v>
      </c>
      <c r="F233" s="39">
        <v>30</v>
      </c>
      <c r="G233" s="39">
        <v>10</v>
      </c>
      <c r="H233" s="82">
        <f t="shared" si="30"/>
        <v>0.33333333333333331</v>
      </c>
      <c r="I233" s="39" t="s">
        <v>59</v>
      </c>
      <c r="J233" s="39">
        <v>10</v>
      </c>
    </row>
    <row r="234" spans="1:11" ht="32.25" thickBot="1">
      <c r="A234" s="46" t="s">
        <v>2283</v>
      </c>
      <c r="B234" s="46" t="s">
        <v>589</v>
      </c>
      <c r="C234" s="46">
        <v>2</v>
      </c>
      <c r="D234" s="46" t="s">
        <v>2286</v>
      </c>
      <c r="E234" s="46">
        <v>50</v>
      </c>
      <c r="F234" s="46">
        <v>50</v>
      </c>
      <c r="G234" s="46">
        <v>15</v>
      </c>
      <c r="H234" s="84">
        <f t="shared" si="30"/>
        <v>0.3</v>
      </c>
      <c r="I234" s="46" t="s">
        <v>59</v>
      </c>
      <c r="J234" s="46">
        <v>15</v>
      </c>
    </row>
    <row r="235" spans="1:11" s="71" customFormat="1" ht="16.5" thickBot="1">
      <c r="A235" s="74"/>
      <c r="B235" s="53"/>
      <c r="C235" s="53"/>
      <c r="D235" s="53"/>
      <c r="E235" s="53">
        <f t="shared" ref="E235:G235" si="34">SUM(E232:E234)</f>
        <v>130</v>
      </c>
      <c r="F235" s="53">
        <f t="shared" si="34"/>
        <v>130</v>
      </c>
      <c r="G235" s="53">
        <f t="shared" si="34"/>
        <v>45</v>
      </c>
      <c r="H235" s="85">
        <f t="shared" si="30"/>
        <v>0.34615384615384615</v>
      </c>
      <c r="I235" s="53"/>
      <c r="J235" s="53">
        <f>SUM(J232:J234)</f>
        <v>45</v>
      </c>
      <c r="K235" s="34"/>
    </row>
    <row r="236" spans="1:11" s="11" customFormat="1">
      <c r="A236" s="37"/>
      <c r="B236" s="37"/>
      <c r="C236" s="37"/>
      <c r="D236" s="37"/>
      <c r="E236" s="37"/>
      <c r="F236" s="37"/>
      <c r="G236" s="37"/>
      <c r="H236" s="79"/>
      <c r="I236" s="37"/>
      <c r="J236" s="37"/>
      <c r="K236" s="37"/>
    </row>
    <row r="238" spans="1:11" ht="16.5" thickBot="1">
      <c r="A238" s="46" t="s">
        <v>2287</v>
      </c>
      <c r="B238" s="46" t="s">
        <v>74</v>
      </c>
      <c r="C238" s="46">
        <v>1</v>
      </c>
      <c r="D238" s="46" t="s">
        <v>2288</v>
      </c>
      <c r="E238" s="46">
        <v>0</v>
      </c>
      <c r="F238" s="46">
        <v>0</v>
      </c>
      <c r="G238" s="46">
        <v>0</v>
      </c>
      <c r="H238" s="84" t="str">
        <f t="shared" si="30"/>
        <v/>
      </c>
      <c r="I238" s="46" t="s">
        <v>2108</v>
      </c>
      <c r="J238" s="46">
        <v>0</v>
      </c>
    </row>
    <row r="239" spans="1:11" s="71" customFormat="1" ht="16.5" thickBot="1">
      <c r="A239" s="74"/>
      <c r="B239" s="53"/>
      <c r="C239" s="53"/>
      <c r="D239" s="53"/>
      <c r="E239" s="53">
        <f t="shared" ref="E239:G239" si="35">SUM(E238)</f>
        <v>0</v>
      </c>
      <c r="F239" s="53">
        <f t="shared" si="35"/>
        <v>0</v>
      </c>
      <c r="G239" s="53">
        <f t="shared" si="35"/>
        <v>0</v>
      </c>
      <c r="H239" s="85" t="str">
        <f t="shared" si="30"/>
        <v/>
      </c>
      <c r="I239" s="53"/>
      <c r="J239" s="53">
        <f>SUM(J238)</f>
        <v>0</v>
      </c>
      <c r="K239" s="34"/>
    </row>
    <row r="240" spans="1:11" s="11" customFormat="1">
      <c r="A240" s="37"/>
      <c r="B240" s="37"/>
      <c r="C240" s="37"/>
      <c r="D240" s="37"/>
      <c r="E240" s="37"/>
      <c r="F240" s="37"/>
      <c r="G240" s="37"/>
      <c r="H240" s="79"/>
      <c r="I240" s="37"/>
      <c r="J240" s="37"/>
      <c r="K240" s="37"/>
    </row>
    <row r="242" spans="1:11">
      <c r="A242" s="39" t="s">
        <v>2289</v>
      </c>
      <c r="B242" s="39" t="s">
        <v>5</v>
      </c>
      <c r="C242" s="39">
        <v>2</v>
      </c>
      <c r="D242" s="39" t="s">
        <v>2290</v>
      </c>
      <c r="E242" s="39">
        <v>100</v>
      </c>
      <c r="F242" s="39">
        <v>30</v>
      </c>
      <c r="G242" s="39">
        <v>0</v>
      </c>
      <c r="H242" s="82">
        <f t="shared" si="30"/>
        <v>0</v>
      </c>
      <c r="I242" s="39" t="s">
        <v>2108</v>
      </c>
      <c r="J242" s="39">
        <v>0</v>
      </c>
    </row>
    <row r="243" spans="1:11">
      <c r="A243" s="39" t="s">
        <v>2289</v>
      </c>
      <c r="B243" s="39" t="s">
        <v>16</v>
      </c>
      <c r="C243" s="39">
        <v>2</v>
      </c>
      <c r="D243" s="39" t="s">
        <v>2291</v>
      </c>
      <c r="E243" s="39">
        <v>20</v>
      </c>
      <c r="F243" s="39">
        <v>5</v>
      </c>
      <c r="G243" s="39">
        <v>5</v>
      </c>
      <c r="H243" s="82">
        <f t="shared" si="30"/>
        <v>0.25</v>
      </c>
      <c r="I243" s="39" t="s">
        <v>59</v>
      </c>
      <c r="J243" s="39">
        <v>5</v>
      </c>
    </row>
    <row r="244" spans="1:11" ht="16.5" thickBot="1">
      <c r="A244" s="46" t="s">
        <v>2289</v>
      </c>
      <c r="B244" s="46" t="s">
        <v>589</v>
      </c>
      <c r="C244" s="46">
        <v>2</v>
      </c>
      <c r="D244" s="46" t="s">
        <v>2292</v>
      </c>
      <c r="E244" s="46">
        <v>100</v>
      </c>
      <c r="F244" s="46">
        <v>40</v>
      </c>
      <c r="G244" s="46">
        <v>30</v>
      </c>
      <c r="H244" s="84">
        <f t="shared" si="30"/>
        <v>0.3</v>
      </c>
      <c r="I244" s="46" t="s">
        <v>59</v>
      </c>
      <c r="J244" s="46">
        <v>30</v>
      </c>
    </row>
    <row r="245" spans="1:11" s="71" customFormat="1" ht="16.5" thickBot="1">
      <c r="A245" s="74"/>
      <c r="B245" s="53"/>
      <c r="C245" s="53"/>
      <c r="D245" s="53"/>
      <c r="E245" s="53">
        <f t="shared" ref="E245:G245" si="36">SUM(E242:E244)</f>
        <v>220</v>
      </c>
      <c r="F245" s="53">
        <f t="shared" si="36"/>
        <v>75</v>
      </c>
      <c r="G245" s="53">
        <f t="shared" si="36"/>
        <v>35</v>
      </c>
      <c r="H245" s="85">
        <f t="shared" si="30"/>
        <v>0.15909090909090909</v>
      </c>
      <c r="I245" s="53"/>
      <c r="J245" s="53">
        <f>SUM(J242:J244)</f>
        <v>35</v>
      </c>
      <c r="K245" s="34"/>
    </row>
    <row r="246" spans="1:11" s="11" customFormat="1">
      <c r="A246" s="37"/>
      <c r="B246" s="37"/>
      <c r="C246" s="37"/>
      <c r="D246" s="37"/>
      <c r="E246" s="37"/>
      <c r="F246" s="37"/>
      <c r="G246" s="37"/>
      <c r="H246" s="79"/>
      <c r="I246" s="37"/>
      <c r="J246" s="37"/>
      <c r="K246" s="37"/>
    </row>
    <row r="248" spans="1:11" ht="31.5">
      <c r="A248" s="39" t="s">
        <v>2293</v>
      </c>
      <c r="B248" s="39" t="s">
        <v>10</v>
      </c>
      <c r="C248" s="39">
        <v>3</v>
      </c>
      <c r="D248" s="39" t="s">
        <v>2294</v>
      </c>
      <c r="E248" s="39">
        <v>25</v>
      </c>
      <c r="F248" s="39">
        <v>22</v>
      </c>
      <c r="G248" s="39">
        <v>22</v>
      </c>
      <c r="H248" s="82">
        <f t="shared" si="30"/>
        <v>0.88</v>
      </c>
      <c r="I248" s="39" t="s">
        <v>59</v>
      </c>
      <c r="J248" s="39">
        <v>22</v>
      </c>
    </row>
    <row r="249" spans="1:11" ht="63">
      <c r="A249" s="39" t="s">
        <v>2293</v>
      </c>
      <c r="B249" s="39" t="s">
        <v>24</v>
      </c>
      <c r="C249" s="39">
        <v>1</v>
      </c>
      <c r="D249" s="41" t="s">
        <v>2295</v>
      </c>
      <c r="E249" s="39">
        <v>1350</v>
      </c>
      <c r="F249" s="39">
        <v>700</v>
      </c>
      <c r="G249" s="39">
        <v>350</v>
      </c>
      <c r="H249" s="82">
        <f t="shared" si="30"/>
        <v>0.25925925925925924</v>
      </c>
      <c r="I249" s="39" t="s">
        <v>59</v>
      </c>
      <c r="J249" s="39">
        <v>350</v>
      </c>
    </row>
    <row r="250" spans="1:11" ht="31.5">
      <c r="A250" s="39" t="s">
        <v>2293</v>
      </c>
      <c r="B250" s="39" t="s">
        <v>87</v>
      </c>
      <c r="C250" s="39">
        <v>2</v>
      </c>
      <c r="D250" s="39" t="s">
        <v>2296</v>
      </c>
      <c r="E250" s="39">
        <v>640</v>
      </c>
      <c r="F250" s="39">
        <v>300</v>
      </c>
      <c r="G250" s="39">
        <v>30</v>
      </c>
      <c r="H250" s="82">
        <f t="shared" si="30"/>
        <v>4.6875E-2</v>
      </c>
      <c r="I250" s="39" t="s">
        <v>59</v>
      </c>
      <c r="J250" s="39">
        <v>30</v>
      </c>
    </row>
    <row r="251" spans="1:11" ht="16.5" thickBot="1">
      <c r="A251" s="46" t="s">
        <v>2293</v>
      </c>
      <c r="B251" s="46" t="s">
        <v>46</v>
      </c>
      <c r="C251" s="46">
        <v>2</v>
      </c>
      <c r="D251" s="46" t="s">
        <v>2297</v>
      </c>
      <c r="E251" s="46">
        <v>500</v>
      </c>
      <c r="F251" s="46">
        <v>0</v>
      </c>
      <c r="G251" s="46">
        <v>0</v>
      </c>
      <c r="H251" s="84">
        <f t="shared" si="30"/>
        <v>0</v>
      </c>
      <c r="I251" s="46" t="s">
        <v>2108</v>
      </c>
      <c r="J251" s="46">
        <v>0</v>
      </c>
    </row>
    <row r="252" spans="1:11" s="71" customFormat="1" ht="16.5" thickBot="1">
      <c r="A252" s="74"/>
      <c r="B252" s="53"/>
      <c r="C252" s="53"/>
      <c r="D252" s="53"/>
      <c r="E252" s="53">
        <f t="shared" ref="E252:G252" si="37">SUM(E248:E251)</f>
        <v>2515</v>
      </c>
      <c r="F252" s="53">
        <f t="shared" si="37"/>
        <v>1022</v>
      </c>
      <c r="G252" s="53">
        <f t="shared" si="37"/>
        <v>402</v>
      </c>
      <c r="H252" s="85">
        <f t="shared" si="30"/>
        <v>0.15984095427435388</v>
      </c>
      <c r="I252" s="53"/>
      <c r="J252" s="53">
        <f>SUM(J248:J251)</f>
        <v>402</v>
      </c>
      <c r="K252" s="34"/>
    </row>
    <row r="253" spans="1:11" s="11" customFormat="1">
      <c r="A253" s="37"/>
      <c r="B253" s="37"/>
      <c r="C253" s="37"/>
      <c r="D253" s="37"/>
      <c r="E253" s="37"/>
      <c r="F253" s="37"/>
      <c r="G253" s="37"/>
      <c r="H253" s="79"/>
      <c r="I253" s="37"/>
      <c r="J253" s="37"/>
      <c r="K253" s="37"/>
    </row>
    <row r="255" spans="1:11">
      <c r="A255" s="39" t="s">
        <v>2298</v>
      </c>
      <c r="B255" s="39" t="s">
        <v>74</v>
      </c>
      <c r="C255" s="39">
        <v>3</v>
      </c>
      <c r="D255" s="39" t="s">
        <v>2299</v>
      </c>
      <c r="E255" s="39">
        <v>79</v>
      </c>
      <c r="F255" s="39">
        <v>0</v>
      </c>
      <c r="G255" s="39">
        <v>30</v>
      </c>
      <c r="H255" s="82">
        <f t="shared" si="30"/>
        <v>0.379746835443038</v>
      </c>
      <c r="I255" s="39" t="s">
        <v>59</v>
      </c>
      <c r="J255" s="39">
        <v>30</v>
      </c>
    </row>
    <row r="256" spans="1:11">
      <c r="A256" s="39" t="s">
        <v>2298</v>
      </c>
      <c r="B256" s="39" t="s">
        <v>14</v>
      </c>
      <c r="C256" s="39">
        <v>2</v>
      </c>
      <c r="D256" s="39" t="s">
        <v>2300</v>
      </c>
      <c r="E256" s="39">
        <v>280</v>
      </c>
      <c r="F256" s="39">
        <v>0</v>
      </c>
      <c r="G256" s="39">
        <v>0</v>
      </c>
      <c r="H256" s="82">
        <f t="shared" si="30"/>
        <v>0</v>
      </c>
      <c r="I256" s="39" t="s">
        <v>59</v>
      </c>
      <c r="J256" s="39">
        <v>0</v>
      </c>
    </row>
    <row r="257" spans="1:11">
      <c r="A257" s="39" t="s">
        <v>2298</v>
      </c>
      <c r="B257" s="39" t="s">
        <v>14</v>
      </c>
      <c r="C257" s="39">
        <v>4</v>
      </c>
      <c r="D257" s="39" t="s">
        <v>2301</v>
      </c>
      <c r="E257" s="39">
        <v>22.28</v>
      </c>
      <c r="F257" s="39">
        <v>0</v>
      </c>
      <c r="G257" s="39">
        <v>0</v>
      </c>
      <c r="H257" s="82">
        <f t="shared" si="30"/>
        <v>0</v>
      </c>
      <c r="I257" s="39" t="s">
        <v>59</v>
      </c>
      <c r="J257" s="39">
        <v>0</v>
      </c>
    </row>
    <row r="258" spans="1:11" ht="16.5" thickBot="1">
      <c r="A258" s="46" t="s">
        <v>2298</v>
      </c>
      <c r="B258" s="46" t="s">
        <v>16</v>
      </c>
      <c r="C258" s="46">
        <v>1</v>
      </c>
      <c r="D258" s="46" t="s">
        <v>2302</v>
      </c>
      <c r="E258" s="46">
        <v>110</v>
      </c>
      <c r="F258" s="46">
        <v>0</v>
      </c>
      <c r="G258" s="46">
        <v>30</v>
      </c>
      <c r="H258" s="84">
        <f t="shared" si="30"/>
        <v>0.27272727272727271</v>
      </c>
      <c r="I258" s="46" t="s">
        <v>59</v>
      </c>
      <c r="J258" s="46">
        <v>30</v>
      </c>
    </row>
    <row r="259" spans="1:11" s="71" customFormat="1" ht="16.5" thickBot="1">
      <c r="A259" s="74"/>
      <c r="B259" s="53"/>
      <c r="C259" s="53"/>
      <c r="D259" s="53"/>
      <c r="E259" s="53">
        <f t="shared" ref="E259:G259" si="38">SUM(E255:E258)</f>
        <v>491.28</v>
      </c>
      <c r="F259" s="53">
        <f t="shared" si="38"/>
        <v>0</v>
      </c>
      <c r="G259" s="53">
        <f t="shared" si="38"/>
        <v>60</v>
      </c>
      <c r="H259" s="85">
        <f t="shared" si="30"/>
        <v>0.12212994626282365</v>
      </c>
      <c r="I259" s="53"/>
      <c r="J259" s="53">
        <f>SUM(J255:J258)</f>
        <v>60</v>
      </c>
      <c r="K259" s="34"/>
    </row>
    <row r="260" spans="1:11" s="11" customFormat="1">
      <c r="A260" s="37"/>
      <c r="B260" s="37"/>
      <c r="C260" s="37"/>
      <c r="D260" s="37"/>
      <c r="E260" s="37"/>
      <c r="F260" s="37"/>
      <c r="G260" s="37"/>
      <c r="H260" s="79"/>
      <c r="I260" s="37"/>
      <c r="J260" s="37"/>
      <c r="K260" s="37"/>
    </row>
    <row r="262" spans="1:11" ht="16.5" thickBot="1">
      <c r="A262" s="46" t="s">
        <v>2303</v>
      </c>
      <c r="B262" s="46" t="s">
        <v>589</v>
      </c>
      <c r="C262" s="46">
        <v>1</v>
      </c>
      <c r="D262" s="46" t="s">
        <v>2304</v>
      </c>
      <c r="E262" s="46">
        <v>40</v>
      </c>
      <c r="F262" s="46">
        <v>10</v>
      </c>
      <c r="G262" s="46">
        <v>10</v>
      </c>
      <c r="H262" s="84">
        <f t="shared" si="30"/>
        <v>0.25</v>
      </c>
      <c r="I262" s="46" t="s">
        <v>59</v>
      </c>
      <c r="J262" s="46">
        <v>10</v>
      </c>
    </row>
    <row r="263" spans="1:11" s="71" customFormat="1" ht="16.5" thickBot="1">
      <c r="A263" s="74"/>
      <c r="B263" s="53"/>
      <c r="C263" s="53"/>
      <c r="D263" s="53"/>
      <c r="E263" s="53">
        <f t="shared" ref="E263:G263" si="39">SUM(E262)</f>
        <v>40</v>
      </c>
      <c r="F263" s="53">
        <f t="shared" si="39"/>
        <v>10</v>
      </c>
      <c r="G263" s="53">
        <f t="shared" si="39"/>
        <v>10</v>
      </c>
      <c r="H263" s="85">
        <f t="shared" si="30"/>
        <v>0.25</v>
      </c>
      <c r="I263" s="53"/>
      <c r="J263" s="53">
        <f>SUM(J262)</f>
        <v>10</v>
      </c>
      <c r="K263" s="34"/>
    </row>
    <row r="264" spans="1:11" s="11" customFormat="1">
      <c r="A264" s="37"/>
      <c r="B264" s="37"/>
      <c r="C264" s="37"/>
      <c r="D264" s="37"/>
      <c r="E264" s="37"/>
      <c r="F264" s="37"/>
      <c r="G264" s="37"/>
      <c r="H264" s="79"/>
      <c r="I264" s="37"/>
      <c r="J264" s="37"/>
      <c r="K264" s="37"/>
    </row>
    <row r="265" spans="1:11" s="11" customFormat="1">
      <c r="A265" s="37"/>
      <c r="B265" s="37"/>
      <c r="C265" s="37"/>
      <c r="D265" s="37"/>
      <c r="E265" s="37"/>
      <c r="F265" s="37"/>
      <c r="G265" s="37"/>
      <c r="H265" s="79"/>
      <c r="I265" s="37"/>
      <c r="J265" s="37"/>
      <c r="K265" s="37"/>
    </row>
    <row r="266" spans="1:11" ht="31.5">
      <c r="A266" s="39" t="s">
        <v>2305</v>
      </c>
      <c r="B266" s="39" t="s">
        <v>14</v>
      </c>
      <c r="C266" s="39">
        <v>2</v>
      </c>
      <c r="D266" s="39" t="s">
        <v>2306</v>
      </c>
      <c r="E266" s="39">
        <v>20</v>
      </c>
      <c r="F266" s="39">
        <v>10</v>
      </c>
      <c r="G266" s="39">
        <v>0</v>
      </c>
      <c r="H266" s="82">
        <f t="shared" si="30"/>
        <v>0</v>
      </c>
      <c r="I266" s="39" t="s">
        <v>59</v>
      </c>
      <c r="J266" s="39">
        <v>0</v>
      </c>
    </row>
    <row r="267" spans="1:11" ht="16.5" thickBot="1">
      <c r="A267" s="46" t="s">
        <v>2305</v>
      </c>
      <c r="B267" s="46" t="s">
        <v>46</v>
      </c>
      <c r="C267" s="46">
        <v>1</v>
      </c>
      <c r="D267" s="46" t="s">
        <v>2307</v>
      </c>
      <c r="E267" s="46">
        <v>100</v>
      </c>
      <c r="F267" s="46">
        <v>70</v>
      </c>
      <c r="G267" s="46">
        <v>50</v>
      </c>
      <c r="H267" s="84">
        <f t="shared" si="30"/>
        <v>0.5</v>
      </c>
      <c r="I267" s="46" t="s">
        <v>59</v>
      </c>
      <c r="J267" s="46">
        <v>50</v>
      </c>
    </row>
    <row r="268" spans="1:11" s="71" customFormat="1" ht="16.5" thickBot="1">
      <c r="A268" s="74"/>
      <c r="B268" s="53"/>
      <c r="C268" s="53"/>
      <c r="D268" s="53"/>
      <c r="E268" s="53">
        <f t="shared" ref="E268:G268" si="40">SUM(E266:E267)</f>
        <v>120</v>
      </c>
      <c r="F268" s="53">
        <f t="shared" si="40"/>
        <v>80</v>
      </c>
      <c r="G268" s="53">
        <f t="shared" si="40"/>
        <v>50</v>
      </c>
      <c r="H268" s="85">
        <f t="shared" si="30"/>
        <v>0.41666666666666669</v>
      </c>
      <c r="I268" s="53"/>
      <c r="J268" s="53">
        <f>SUM(J266:J267)</f>
        <v>50</v>
      </c>
      <c r="K268" s="34"/>
    </row>
    <row r="269" spans="1:11" s="11" customFormat="1">
      <c r="A269" s="37"/>
      <c r="B269" s="37"/>
      <c r="C269" s="37"/>
      <c r="D269" s="37"/>
      <c r="E269" s="37"/>
      <c r="F269" s="37"/>
      <c r="G269" s="37"/>
      <c r="H269" s="79"/>
      <c r="I269" s="37"/>
      <c r="J269" s="37"/>
      <c r="K269" s="37"/>
    </row>
    <row r="271" spans="1:11">
      <c r="A271" s="39" t="s">
        <v>2308</v>
      </c>
      <c r="B271" s="39" t="s">
        <v>5</v>
      </c>
      <c r="C271" s="39">
        <v>3</v>
      </c>
      <c r="D271" s="39" t="s">
        <v>2309</v>
      </c>
      <c r="E271" s="39">
        <v>200</v>
      </c>
      <c r="F271" s="39">
        <v>50</v>
      </c>
      <c r="G271" s="39">
        <v>0</v>
      </c>
      <c r="H271" s="82">
        <f t="shared" si="30"/>
        <v>0</v>
      </c>
      <c r="I271" s="39" t="s">
        <v>2108</v>
      </c>
      <c r="J271" s="39">
        <v>0</v>
      </c>
    </row>
    <row r="272" spans="1:11">
      <c r="A272" s="39" t="s">
        <v>2308</v>
      </c>
      <c r="B272" s="39" t="s">
        <v>37</v>
      </c>
      <c r="C272" s="39">
        <v>1</v>
      </c>
      <c r="D272" s="39" t="s">
        <v>2310</v>
      </c>
      <c r="E272" s="39">
        <v>1000</v>
      </c>
      <c r="F272" s="39">
        <v>100</v>
      </c>
      <c r="G272" s="39">
        <v>60</v>
      </c>
      <c r="H272" s="82">
        <f t="shared" si="30"/>
        <v>0.06</v>
      </c>
      <c r="I272" s="39" t="s">
        <v>59</v>
      </c>
      <c r="J272" s="39">
        <v>60</v>
      </c>
    </row>
    <row r="273" spans="1:11">
      <c r="A273" s="39" t="s">
        <v>2308</v>
      </c>
      <c r="B273" s="39" t="s">
        <v>14</v>
      </c>
      <c r="C273" s="39">
        <v>2</v>
      </c>
      <c r="D273" s="39" t="s">
        <v>2311</v>
      </c>
      <c r="E273" s="39">
        <v>300</v>
      </c>
      <c r="F273" s="39">
        <v>100</v>
      </c>
      <c r="G273" s="39">
        <v>70</v>
      </c>
      <c r="H273" s="82">
        <f t="shared" si="30"/>
        <v>0.23333333333333334</v>
      </c>
      <c r="I273" s="39" t="s">
        <v>59</v>
      </c>
      <c r="J273" s="39">
        <v>70</v>
      </c>
    </row>
    <row r="274" spans="1:11">
      <c r="A274" s="39" t="s">
        <v>2308</v>
      </c>
      <c r="B274" s="39" t="s">
        <v>87</v>
      </c>
      <c r="C274" s="39">
        <v>1</v>
      </c>
      <c r="D274" s="39" t="s">
        <v>2312</v>
      </c>
      <c r="E274" s="39">
        <v>20000</v>
      </c>
      <c r="F274" s="39">
        <v>1000</v>
      </c>
      <c r="G274" s="39">
        <v>0</v>
      </c>
      <c r="H274" s="82">
        <f t="shared" si="30"/>
        <v>0</v>
      </c>
      <c r="I274" s="39" t="s">
        <v>59</v>
      </c>
      <c r="J274" s="39">
        <v>0</v>
      </c>
    </row>
    <row r="275" spans="1:11">
      <c r="A275" s="39" t="s">
        <v>2308</v>
      </c>
      <c r="B275" s="39" t="s">
        <v>87</v>
      </c>
      <c r="C275" s="39">
        <v>2</v>
      </c>
      <c r="D275" s="39" t="s">
        <v>2313</v>
      </c>
      <c r="E275" s="39">
        <v>1000</v>
      </c>
      <c r="F275" s="39">
        <v>100</v>
      </c>
      <c r="G275" s="39">
        <v>100</v>
      </c>
      <c r="H275" s="82">
        <f t="shared" si="30"/>
        <v>0.1</v>
      </c>
      <c r="I275" s="39" t="s">
        <v>59</v>
      </c>
      <c r="J275" s="39">
        <v>100</v>
      </c>
    </row>
    <row r="276" spans="1:11">
      <c r="A276" s="39" t="s">
        <v>2308</v>
      </c>
      <c r="B276" s="39" t="s">
        <v>16</v>
      </c>
      <c r="C276" s="39">
        <v>1</v>
      </c>
      <c r="D276" s="39" t="s">
        <v>2314</v>
      </c>
      <c r="E276" s="39">
        <v>3000</v>
      </c>
      <c r="F276" s="39">
        <v>100</v>
      </c>
      <c r="G276" s="39">
        <v>20</v>
      </c>
      <c r="H276" s="82">
        <f t="shared" si="30"/>
        <v>6.6666666666666671E-3</v>
      </c>
      <c r="I276" s="39" t="s">
        <v>59</v>
      </c>
      <c r="J276" s="39">
        <v>20</v>
      </c>
    </row>
    <row r="277" spans="1:11">
      <c r="A277" s="39" t="s">
        <v>2308</v>
      </c>
      <c r="B277" s="39" t="s">
        <v>16</v>
      </c>
      <c r="C277" s="39">
        <v>2</v>
      </c>
      <c r="D277" s="39" t="s">
        <v>2315</v>
      </c>
      <c r="E277" s="39">
        <v>200</v>
      </c>
      <c r="F277" s="39">
        <v>0</v>
      </c>
      <c r="G277" s="39">
        <v>0</v>
      </c>
      <c r="H277" s="82">
        <f t="shared" si="30"/>
        <v>0</v>
      </c>
      <c r="I277" s="39" t="s">
        <v>59</v>
      </c>
      <c r="J277" s="39">
        <v>0</v>
      </c>
    </row>
    <row r="278" spans="1:11">
      <c r="A278" s="39" t="s">
        <v>2308</v>
      </c>
      <c r="B278" s="39" t="s">
        <v>589</v>
      </c>
      <c r="C278" s="39">
        <v>3</v>
      </c>
      <c r="D278" s="39" t="s">
        <v>2316</v>
      </c>
      <c r="E278" s="39">
        <v>1000</v>
      </c>
      <c r="F278" s="39">
        <v>100</v>
      </c>
      <c r="G278" s="39">
        <v>0</v>
      </c>
      <c r="H278" s="82">
        <f t="shared" si="30"/>
        <v>0</v>
      </c>
      <c r="I278" s="39" t="s">
        <v>2108</v>
      </c>
      <c r="J278" s="39">
        <v>0</v>
      </c>
    </row>
    <row r="279" spans="1:11" ht="16.5" thickBot="1">
      <c r="A279" s="46" t="s">
        <v>2308</v>
      </c>
      <c r="B279" s="46" t="s">
        <v>46</v>
      </c>
      <c r="C279" s="46">
        <v>1</v>
      </c>
      <c r="D279" s="46" t="s">
        <v>2317</v>
      </c>
      <c r="E279" s="46">
        <v>200</v>
      </c>
      <c r="F279" s="46">
        <v>100</v>
      </c>
      <c r="G279" s="46">
        <v>0</v>
      </c>
      <c r="H279" s="84">
        <f t="shared" si="30"/>
        <v>0</v>
      </c>
      <c r="I279" s="46" t="s">
        <v>59</v>
      </c>
      <c r="J279" s="46">
        <v>0</v>
      </c>
    </row>
    <row r="280" spans="1:11" s="71" customFormat="1" ht="16.5" thickBot="1">
      <c r="A280" s="74"/>
      <c r="B280" s="53"/>
      <c r="C280" s="53"/>
      <c r="D280" s="53"/>
      <c r="E280" s="53">
        <f t="shared" ref="E280:G280" si="41">SUM(E271:E279)</f>
        <v>26900</v>
      </c>
      <c r="F280" s="53">
        <f t="shared" si="41"/>
        <v>1650</v>
      </c>
      <c r="G280" s="53">
        <f t="shared" si="41"/>
        <v>250</v>
      </c>
      <c r="H280" s="85">
        <f t="shared" si="30"/>
        <v>9.2936802973977699E-3</v>
      </c>
      <c r="I280" s="53"/>
      <c r="J280" s="53">
        <f>SUM(J271:J279)</f>
        <v>250</v>
      </c>
      <c r="K280" s="34"/>
    </row>
    <row r="281" spans="1:11" s="11" customFormat="1">
      <c r="A281" s="37"/>
      <c r="B281" s="37"/>
      <c r="C281" s="37"/>
      <c r="D281" s="37"/>
      <c r="E281" s="37"/>
      <c r="F281" s="37"/>
      <c r="G281" s="37"/>
      <c r="H281" s="79"/>
      <c r="I281" s="37"/>
      <c r="J281" s="37"/>
      <c r="K281" s="37"/>
    </row>
    <row r="283" spans="1:11">
      <c r="A283" s="39" t="s">
        <v>2318</v>
      </c>
      <c r="B283" s="39" t="s">
        <v>14</v>
      </c>
      <c r="C283" s="39">
        <v>2</v>
      </c>
      <c r="D283" s="39" t="s">
        <v>2319</v>
      </c>
      <c r="E283" s="39">
        <v>100</v>
      </c>
      <c r="F283" s="39">
        <v>50</v>
      </c>
      <c r="G283" s="39">
        <v>20</v>
      </c>
      <c r="H283" s="82">
        <f t="shared" si="30"/>
        <v>0.2</v>
      </c>
      <c r="I283" s="39" t="s">
        <v>59</v>
      </c>
      <c r="J283" s="39">
        <v>20</v>
      </c>
    </row>
    <row r="284" spans="1:11">
      <c r="A284" s="39" t="s">
        <v>2318</v>
      </c>
      <c r="B284" s="39" t="s">
        <v>16</v>
      </c>
      <c r="C284" s="39">
        <v>3</v>
      </c>
      <c r="D284" s="39" t="s">
        <v>2320</v>
      </c>
      <c r="E284" s="39">
        <v>20</v>
      </c>
      <c r="F284" s="39">
        <v>8</v>
      </c>
      <c r="G284" s="39">
        <v>0</v>
      </c>
      <c r="H284" s="82">
        <f t="shared" si="30"/>
        <v>0</v>
      </c>
      <c r="I284" s="39" t="s">
        <v>59</v>
      </c>
      <c r="J284" s="39">
        <v>0</v>
      </c>
    </row>
    <row r="285" spans="1:11" ht="16.5" thickBot="1">
      <c r="A285" s="46" t="s">
        <v>2318</v>
      </c>
      <c r="B285" s="46" t="s">
        <v>46</v>
      </c>
      <c r="C285" s="46">
        <v>3</v>
      </c>
      <c r="D285" s="46" t="s">
        <v>2321</v>
      </c>
      <c r="E285" s="46">
        <v>20</v>
      </c>
      <c r="F285" s="46">
        <v>8</v>
      </c>
      <c r="G285" s="46">
        <v>4</v>
      </c>
      <c r="H285" s="84">
        <f t="shared" si="30"/>
        <v>0.2</v>
      </c>
      <c r="I285" s="46" t="s">
        <v>59</v>
      </c>
      <c r="J285" s="46">
        <v>4</v>
      </c>
    </row>
    <row r="286" spans="1:11" s="71" customFormat="1" ht="16.5" thickBot="1">
      <c r="A286" s="74"/>
      <c r="B286" s="53"/>
      <c r="C286" s="53"/>
      <c r="D286" s="53"/>
      <c r="E286" s="53">
        <f t="shared" ref="E286:G286" si="42">SUM(E283:E285)</f>
        <v>140</v>
      </c>
      <c r="F286" s="53">
        <f t="shared" si="42"/>
        <v>66</v>
      </c>
      <c r="G286" s="53">
        <f t="shared" si="42"/>
        <v>24</v>
      </c>
      <c r="H286" s="85">
        <f t="shared" si="30"/>
        <v>0.17142857142857143</v>
      </c>
      <c r="I286" s="53"/>
      <c r="J286" s="53">
        <f>SUM(J283:J285)</f>
        <v>24</v>
      </c>
      <c r="K286" s="34"/>
    </row>
    <row r="287" spans="1:11" s="11" customFormat="1">
      <c r="A287" s="37"/>
      <c r="B287" s="37"/>
      <c r="C287" s="37"/>
      <c r="D287" s="37"/>
      <c r="E287" s="37"/>
      <c r="F287" s="37"/>
      <c r="G287" s="37"/>
      <c r="H287" s="79"/>
      <c r="I287" s="37"/>
      <c r="J287" s="37"/>
      <c r="K287" s="37"/>
    </row>
    <row r="289" spans="1:11">
      <c r="A289" s="39" t="s">
        <v>2322</v>
      </c>
      <c r="B289" s="39" t="s">
        <v>34</v>
      </c>
      <c r="C289" s="39">
        <v>5</v>
      </c>
      <c r="D289" s="39" t="s">
        <v>2323</v>
      </c>
      <c r="E289" s="39">
        <v>400</v>
      </c>
      <c r="F289" s="39">
        <v>300</v>
      </c>
      <c r="G289" s="39">
        <v>0</v>
      </c>
      <c r="H289" s="82">
        <f t="shared" si="30"/>
        <v>0</v>
      </c>
      <c r="I289" s="39" t="s">
        <v>59</v>
      </c>
      <c r="J289" s="39">
        <v>0</v>
      </c>
    </row>
    <row r="290" spans="1:11">
      <c r="A290" s="39" t="s">
        <v>2322</v>
      </c>
      <c r="B290" s="39" t="s">
        <v>24</v>
      </c>
      <c r="C290" s="39">
        <v>1</v>
      </c>
      <c r="D290" s="39" t="s">
        <v>2324</v>
      </c>
      <c r="E290" s="39">
        <v>5000</v>
      </c>
      <c r="F290" s="39">
        <v>2000</v>
      </c>
      <c r="G290" s="39">
        <v>0</v>
      </c>
      <c r="H290" s="82">
        <f t="shared" si="30"/>
        <v>0</v>
      </c>
      <c r="I290" s="39" t="s">
        <v>59</v>
      </c>
      <c r="J290" s="39">
        <v>0</v>
      </c>
    </row>
    <row r="291" spans="1:11">
      <c r="A291" s="39" t="s">
        <v>2322</v>
      </c>
      <c r="B291" s="39" t="s">
        <v>24</v>
      </c>
      <c r="C291" s="39">
        <v>2</v>
      </c>
      <c r="D291" s="39" t="s">
        <v>2325</v>
      </c>
      <c r="E291" s="39">
        <v>500</v>
      </c>
      <c r="F291" s="39">
        <v>300</v>
      </c>
      <c r="G291" s="39">
        <v>50</v>
      </c>
      <c r="H291" s="82">
        <f t="shared" si="30"/>
        <v>0.1</v>
      </c>
      <c r="I291" s="39" t="s">
        <v>59</v>
      </c>
      <c r="J291" s="39">
        <v>50</v>
      </c>
    </row>
    <row r="292" spans="1:11">
      <c r="A292" s="39" t="s">
        <v>2322</v>
      </c>
      <c r="B292" s="39" t="s">
        <v>74</v>
      </c>
      <c r="C292" s="39">
        <v>3</v>
      </c>
      <c r="D292" s="39" t="s">
        <v>2326</v>
      </c>
      <c r="E292" s="39">
        <v>200</v>
      </c>
      <c r="F292" s="39">
        <v>100</v>
      </c>
      <c r="G292" s="39">
        <v>0</v>
      </c>
      <c r="H292" s="82">
        <f t="shared" si="30"/>
        <v>0</v>
      </c>
      <c r="I292" s="39" t="s">
        <v>59</v>
      </c>
      <c r="J292" s="39">
        <v>0</v>
      </c>
    </row>
    <row r="293" spans="1:11">
      <c r="A293" s="39" t="s">
        <v>2322</v>
      </c>
      <c r="B293" s="39" t="s">
        <v>16</v>
      </c>
      <c r="C293" s="39">
        <v>5</v>
      </c>
      <c r="D293" s="39" t="s">
        <v>2327</v>
      </c>
      <c r="E293" s="39">
        <v>500</v>
      </c>
      <c r="F293" s="39">
        <v>500</v>
      </c>
      <c r="G293" s="39">
        <v>0</v>
      </c>
      <c r="H293" s="82">
        <f t="shared" si="30"/>
        <v>0</v>
      </c>
      <c r="I293" s="39" t="s">
        <v>59</v>
      </c>
      <c r="J293" s="39">
        <v>0</v>
      </c>
    </row>
    <row r="294" spans="1:11" ht="16.5" thickBot="1">
      <c r="A294" s="46" t="s">
        <v>2322</v>
      </c>
      <c r="B294" s="46" t="s">
        <v>46</v>
      </c>
      <c r="C294" s="46">
        <v>4</v>
      </c>
      <c r="D294" s="46" t="s">
        <v>2328</v>
      </c>
      <c r="E294" s="46">
        <v>800</v>
      </c>
      <c r="F294" s="46">
        <v>600</v>
      </c>
      <c r="G294" s="46">
        <v>0</v>
      </c>
      <c r="H294" s="84">
        <f t="shared" si="30"/>
        <v>0</v>
      </c>
      <c r="I294" s="46" t="s">
        <v>59</v>
      </c>
      <c r="J294" s="46">
        <v>0</v>
      </c>
    </row>
    <row r="295" spans="1:11" s="71" customFormat="1" ht="16.5" thickBot="1">
      <c r="A295" s="74"/>
      <c r="B295" s="53"/>
      <c r="C295" s="53"/>
      <c r="D295" s="53"/>
      <c r="E295" s="53">
        <f t="shared" ref="E295:G295" si="43">SUM(E289:E294)</f>
        <v>7400</v>
      </c>
      <c r="F295" s="53">
        <f t="shared" si="43"/>
        <v>3800</v>
      </c>
      <c r="G295" s="53">
        <f t="shared" si="43"/>
        <v>50</v>
      </c>
      <c r="H295" s="85">
        <f t="shared" si="30"/>
        <v>6.7567567567567571E-3</v>
      </c>
      <c r="I295" s="53"/>
      <c r="J295" s="53">
        <f>SUM(J289:J294)</f>
        <v>50</v>
      </c>
      <c r="K295" s="34"/>
    </row>
    <row r="296" spans="1:11" s="11" customFormat="1">
      <c r="A296" s="37"/>
      <c r="B296" s="37"/>
      <c r="C296" s="37"/>
      <c r="D296" s="37"/>
      <c r="E296" s="37"/>
      <c r="F296" s="37"/>
      <c r="G296" s="37"/>
      <c r="H296" s="79"/>
      <c r="I296" s="37"/>
      <c r="J296" s="37"/>
      <c r="K296" s="37"/>
    </row>
    <row r="298" spans="1:11" ht="94.5">
      <c r="A298" s="39" t="s">
        <v>2329</v>
      </c>
      <c r="B298" s="39" t="s">
        <v>5</v>
      </c>
      <c r="C298" s="39">
        <v>5</v>
      </c>
      <c r="D298" s="41" t="s">
        <v>2330</v>
      </c>
      <c r="E298" s="39">
        <v>75</v>
      </c>
      <c r="F298" s="39">
        <v>0</v>
      </c>
      <c r="G298" s="39">
        <v>0</v>
      </c>
      <c r="H298" s="82">
        <f t="shared" si="30"/>
        <v>0</v>
      </c>
      <c r="I298" s="39" t="s">
        <v>59</v>
      </c>
      <c r="J298" s="39">
        <v>0</v>
      </c>
    </row>
    <row r="299" spans="1:11" ht="173.25">
      <c r="A299" s="39" t="s">
        <v>2329</v>
      </c>
      <c r="B299" s="39" t="s">
        <v>37</v>
      </c>
      <c r="C299" s="39">
        <v>1</v>
      </c>
      <c r="D299" s="41" t="s">
        <v>2331</v>
      </c>
      <c r="E299" s="39">
        <v>1500</v>
      </c>
      <c r="F299" s="39">
        <v>500</v>
      </c>
      <c r="G299" s="39">
        <v>400</v>
      </c>
      <c r="H299" s="82">
        <f t="shared" si="30"/>
        <v>0.26666666666666666</v>
      </c>
      <c r="I299" s="39" t="s">
        <v>59</v>
      </c>
      <c r="J299" s="39">
        <v>400</v>
      </c>
    </row>
    <row r="300" spans="1:11" ht="173.25">
      <c r="A300" s="39" t="s">
        <v>2329</v>
      </c>
      <c r="B300" s="39" t="s">
        <v>74</v>
      </c>
      <c r="C300" s="39">
        <v>2</v>
      </c>
      <c r="D300" s="41" t="s">
        <v>2332</v>
      </c>
      <c r="E300" s="39">
        <v>400</v>
      </c>
      <c r="F300" s="39">
        <v>0</v>
      </c>
      <c r="G300" s="39">
        <v>0</v>
      </c>
      <c r="H300" s="82">
        <f t="shared" si="30"/>
        <v>0</v>
      </c>
      <c r="I300" s="39" t="s">
        <v>59</v>
      </c>
      <c r="J300" s="39">
        <v>0</v>
      </c>
    </row>
    <row r="301" spans="1:11" ht="173.25">
      <c r="A301" s="39" t="s">
        <v>2329</v>
      </c>
      <c r="B301" s="39" t="s">
        <v>14</v>
      </c>
      <c r="C301" s="39">
        <v>2</v>
      </c>
      <c r="D301" s="41" t="s">
        <v>2333</v>
      </c>
      <c r="E301" s="39">
        <v>400</v>
      </c>
      <c r="F301" s="39">
        <v>200</v>
      </c>
      <c r="G301" s="39">
        <v>0</v>
      </c>
      <c r="H301" s="82">
        <f t="shared" si="30"/>
        <v>0</v>
      </c>
      <c r="I301" s="39" t="s">
        <v>59</v>
      </c>
      <c r="J301" s="39">
        <v>0</v>
      </c>
    </row>
    <row r="302" spans="1:11" ht="173.25">
      <c r="A302" s="39" t="s">
        <v>2329</v>
      </c>
      <c r="B302" s="39" t="s">
        <v>14</v>
      </c>
      <c r="C302" s="39">
        <v>3</v>
      </c>
      <c r="D302" s="41" t="s">
        <v>2334</v>
      </c>
      <c r="E302" s="39">
        <v>400</v>
      </c>
      <c r="F302" s="39">
        <v>100</v>
      </c>
      <c r="G302" s="39">
        <v>0</v>
      </c>
      <c r="H302" s="82">
        <f t="shared" si="30"/>
        <v>0</v>
      </c>
      <c r="I302" s="39" t="s">
        <v>59</v>
      </c>
      <c r="J302" s="39">
        <v>0</v>
      </c>
    </row>
    <row r="303" spans="1:11">
      <c r="A303" s="39" t="s">
        <v>2329</v>
      </c>
      <c r="B303" s="39" t="s">
        <v>64</v>
      </c>
      <c r="C303" s="39">
        <v>2</v>
      </c>
      <c r="D303" s="39" t="s">
        <v>2335</v>
      </c>
      <c r="E303" s="39">
        <v>250</v>
      </c>
      <c r="F303" s="39">
        <v>100</v>
      </c>
      <c r="G303" s="39">
        <v>0</v>
      </c>
      <c r="H303" s="82">
        <f t="shared" si="30"/>
        <v>0</v>
      </c>
      <c r="I303" s="39" t="s">
        <v>59</v>
      </c>
      <c r="J303" s="39">
        <v>0</v>
      </c>
    </row>
    <row r="304" spans="1:11" ht="173.25">
      <c r="A304" s="39" t="s">
        <v>2329</v>
      </c>
      <c r="B304" s="39" t="s">
        <v>16</v>
      </c>
      <c r="C304" s="39">
        <v>2</v>
      </c>
      <c r="D304" s="41" t="s">
        <v>2336</v>
      </c>
      <c r="E304" s="39">
        <v>100</v>
      </c>
      <c r="F304" s="39">
        <v>20</v>
      </c>
      <c r="G304" s="39">
        <v>0</v>
      </c>
      <c r="H304" s="82">
        <f t="shared" si="30"/>
        <v>0</v>
      </c>
      <c r="I304" s="39" t="s">
        <v>59</v>
      </c>
      <c r="J304" s="39">
        <v>0</v>
      </c>
    </row>
    <row r="305" spans="1:11" ht="141.75">
      <c r="A305" s="39" t="s">
        <v>2329</v>
      </c>
      <c r="B305" s="39" t="s">
        <v>16</v>
      </c>
      <c r="C305" s="39">
        <v>3</v>
      </c>
      <c r="D305" s="41" t="s">
        <v>2337</v>
      </c>
      <c r="E305" s="39">
        <v>100</v>
      </c>
      <c r="F305" s="39">
        <v>20</v>
      </c>
      <c r="G305" s="39">
        <v>0</v>
      </c>
      <c r="H305" s="82">
        <f t="shared" si="30"/>
        <v>0</v>
      </c>
      <c r="I305" s="39" t="s">
        <v>59</v>
      </c>
      <c r="J305" s="39">
        <v>0</v>
      </c>
    </row>
    <row r="306" spans="1:11" ht="78.75">
      <c r="A306" s="39" t="s">
        <v>2329</v>
      </c>
      <c r="B306" s="39" t="s">
        <v>16</v>
      </c>
      <c r="C306" s="39">
        <v>4</v>
      </c>
      <c r="D306" s="41" t="s">
        <v>2338</v>
      </c>
      <c r="E306" s="39">
        <v>30</v>
      </c>
      <c r="F306" s="39">
        <v>0</v>
      </c>
      <c r="G306" s="39">
        <v>0</v>
      </c>
      <c r="H306" s="82">
        <f t="shared" si="30"/>
        <v>0</v>
      </c>
      <c r="I306" s="39" t="s">
        <v>59</v>
      </c>
      <c r="J306" s="39">
        <v>0</v>
      </c>
    </row>
    <row r="307" spans="1:11" ht="173.25">
      <c r="A307" s="39" t="s">
        <v>2329</v>
      </c>
      <c r="B307" s="39" t="s">
        <v>589</v>
      </c>
      <c r="C307" s="39">
        <v>2</v>
      </c>
      <c r="D307" s="41" t="s">
        <v>2339</v>
      </c>
      <c r="E307" s="39">
        <v>150</v>
      </c>
      <c r="F307" s="39">
        <v>40</v>
      </c>
      <c r="G307" s="39">
        <v>30</v>
      </c>
      <c r="H307" s="82">
        <f t="shared" si="30"/>
        <v>0.2</v>
      </c>
      <c r="I307" s="39" t="s">
        <v>59</v>
      </c>
      <c r="J307" s="39">
        <v>30</v>
      </c>
    </row>
    <row r="308" spans="1:11" ht="173.25">
      <c r="A308" s="39" t="s">
        <v>2329</v>
      </c>
      <c r="B308" s="39" t="s">
        <v>46</v>
      </c>
      <c r="C308" s="39">
        <v>1</v>
      </c>
      <c r="D308" s="41" t="s">
        <v>2340</v>
      </c>
      <c r="E308" s="39">
        <v>370</v>
      </c>
      <c r="F308" s="39">
        <v>125</v>
      </c>
      <c r="G308" s="39">
        <v>96</v>
      </c>
      <c r="H308" s="82">
        <f t="shared" si="30"/>
        <v>0.25945945945945947</v>
      </c>
      <c r="I308" s="39" t="s">
        <v>59</v>
      </c>
      <c r="J308" s="39">
        <v>96</v>
      </c>
    </row>
    <row r="309" spans="1:11" ht="126.75" thickBot="1">
      <c r="A309" s="46" t="s">
        <v>2329</v>
      </c>
      <c r="B309" s="46" t="s">
        <v>46</v>
      </c>
      <c r="C309" s="46">
        <v>4</v>
      </c>
      <c r="D309" s="48" t="s">
        <v>2341</v>
      </c>
      <c r="E309" s="46">
        <v>60</v>
      </c>
      <c r="F309" s="46">
        <v>0</v>
      </c>
      <c r="G309" s="46">
        <v>0</v>
      </c>
      <c r="H309" s="84">
        <f t="shared" si="30"/>
        <v>0</v>
      </c>
      <c r="I309" s="46" t="s">
        <v>59</v>
      </c>
      <c r="J309" s="46">
        <v>0</v>
      </c>
    </row>
    <row r="310" spans="1:11" s="71" customFormat="1" ht="16.5" thickBot="1">
      <c r="A310" s="74"/>
      <c r="B310" s="53"/>
      <c r="C310" s="53"/>
      <c r="D310" s="50"/>
      <c r="E310" s="53">
        <f t="shared" ref="E310:G310" si="44">SUM(E298:E309)</f>
        <v>3835</v>
      </c>
      <c r="F310" s="53">
        <f t="shared" si="44"/>
        <v>1105</v>
      </c>
      <c r="G310" s="53">
        <f t="shared" si="44"/>
        <v>526</v>
      </c>
      <c r="H310" s="85">
        <f t="shared" si="30"/>
        <v>0.13715775749674056</v>
      </c>
      <c r="I310" s="53"/>
      <c r="J310" s="53">
        <f>SUM(J298:J309)</f>
        <v>526</v>
      </c>
      <c r="K310" s="34"/>
    </row>
    <row r="311" spans="1:11" s="11" customFormat="1">
      <c r="A311" s="37"/>
      <c r="B311" s="37"/>
      <c r="C311" s="37"/>
      <c r="D311" s="54"/>
      <c r="E311" s="37"/>
      <c r="F311" s="37"/>
      <c r="G311" s="37"/>
      <c r="H311" s="79"/>
      <c r="I311" s="37"/>
      <c r="J311" s="37"/>
      <c r="K311" s="37"/>
    </row>
    <row r="312" spans="1:11">
      <c r="D312" s="29"/>
    </row>
    <row r="313" spans="1:11">
      <c r="A313" s="39" t="s">
        <v>2342</v>
      </c>
      <c r="B313" s="39" t="s">
        <v>10</v>
      </c>
      <c r="C313" s="39">
        <v>3</v>
      </c>
      <c r="D313" s="39"/>
      <c r="E313" s="39">
        <v>0</v>
      </c>
      <c r="F313" s="39">
        <v>0</v>
      </c>
      <c r="G313" s="39">
        <v>0</v>
      </c>
      <c r="H313" s="82" t="str">
        <f t="shared" si="30"/>
        <v/>
      </c>
      <c r="I313" s="39" t="s">
        <v>59</v>
      </c>
      <c r="J313" s="39">
        <v>0</v>
      </c>
    </row>
    <row r="314" spans="1:11" ht="31.5">
      <c r="A314" s="39" t="s">
        <v>2342</v>
      </c>
      <c r="B314" s="39" t="s">
        <v>24</v>
      </c>
      <c r="C314" s="39">
        <v>2</v>
      </c>
      <c r="D314" s="39" t="s">
        <v>2343</v>
      </c>
      <c r="E314" s="39">
        <v>280</v>
      </c>
      <c r="F314" s="39">
        <v>112</v>
      </c>
      <c r="G314" s="39">
        <v>60</v>
      </c>
      <c r="H314" s="82">
        <f t="shared" si="30"/>
        <v>0.21428571428571427</v>
      </c>
      <c r="I314" s="39" t="s">
        <v>59</v>
      </c>
      <c r="J314" s="39">
        <v>60</v>
      </c>
    </row>
    <row r="315" spans="1:11" ht="47.25">
      <c r="A315" s="39" t="s">
        <v>2342</v>
      </c>
      <c r="B315" s="39" t="s">
        <v>5</v>
      </c>
      <c r="C315" s="39">
        <v>3</v>
      </c>
      <c r="D315" s="39" t="s">
        <v>2344</v>
      </c>
      <c r="E315" s="39">
        <v>235</v>
      </c>
      <c r="F315" s="39">
        <v>0</v>
      </c>
      <c r="G315" s="39">
        <v>0</v>
      </c>
      <c r="H315" s="82">
        <f t="shared" si="30"/>
        <v>0</v>
      </c>
      <c r="I315" s="39" t="s">
        <v>59</v>
      </c>
      <c r="J315" s="39">
        <v>0</v>
      </c>
    </row>
    <row r="316" spans="1:11">
      <c r="A316" s="39" t="s">
        <v>2342</v>
      </c>
      <c r="B316" s="39" t="s">
        <v>37</v>
      </c>
      <c r="C316" s="39">
        <v>2</v>
      </c>
      <c r="D316" s="39" t="s">
        <v>2345</v>
      </c>
      <c r="E316" s="39">
        <v>40</v>
      </c>
      <c r="F316" s="39">
        <v>0</v>
      </c>
      <c r="G316" s="39">
        <v>0</v>
      </c>
      <c r="H316" s="82">
        <f t="shared" si="30"/>
        <v>0</v>
      </c>
      <c r="I316" s="39" t="s">
        <v>59</v>
      </c>
      <c r="J316" s="39">
        <v>0</v>
      </c>
    </row>
    <row r="317" spans="1:11">
      <c r="A317" s="39" t="s">
        <v>2342</v>
      </c>
      <c r="B317" s="39" t="s">
        <v>74</v>
      </c>
      <c r="C317" s="39">
        <v>2</v>
      </c>
      <c r="D317" s="39" t="s">
        <v>2346</v>
      </c>
      <c r="E317" s="39">
        <v>400</v>
      </c>
      <c r="F317" s="39">
        <v>0</v>
      </c>
      <c r="G317" s="39">
        <v>0</v>
      </c>
      <c r="H317" s="82">
        <f t="shared" ref="H317:H347" si="45">IF(E317=0,"",G317/E317)</f>
        <v>0</v>
      </c>
      <c r="I317" s="39" t="s">
        <v>59</v>
      </c>
      <c r="J317" s="39">
        <v>0</v>
      </c>
    </row>
    <row r="318" spans="1:11">
      <c r="A318" s="39" t="s">
        <v>2342</v>
      </c>
      <c r="B318" s="39" t="s">
        <v>87</v>
      </c>
      <c r="C318" s="39">
        <v>2</v>
      </c>
      <c r="D318" s="39" t="s">
        <v>2347</v>
      </c>
      <c r="E318" s="39">
        <v>72</v>
      </c>
      <c r="F318" s="39">
        <v>0</v>
      </c>
      <c r="G318" s="39">
        <v>0</v>
      </c>
      <c r="H318" s="82">
        <f t="shared" si="45"/>
        <v>0</v>
      </c>
      <c r="I318" s="39" t="s">
        <v>59</v>
      </c>
      <c r="J318" s="39">
        <v>0</v>
      </c>
    </row>
    <row r="319" spans="1:11" ht="47.25">
      <c r="A319" s="39" t="s">
        <v>2342</v>
      </c>
      <c r="B319" s="39" t="s">
        <v>16</v>
      </c>
      <c r="C319" s="39">
        <v>1</v>
      </c>
      <c r="D319" s="39" t="s">
        <v>2348</v>
      </c>
      <c r="E319" s="39">
        <v>960</v>
      </c>
      <c r="F319" s="39">
        <v>384</v>
      </c>
      <c r="G319" s="39">
        <v>0</v>
      </c>
      <c r="H319" s="82">
        <f t="shared" si="45"/>
        <v>0</v>
      </c>
      <c r="I319" s="39" t="s">
        <v>59</v>
      </c>
      <c r="J319" s="39">
        <v>0</v>
      </c>
    </row>
    <row r="320" spans="1:11" ht="48" thickBot="1">
      <c r="A320" s="46" t="s">
        <v>2342</v>
      </c>
      <c r="B320" s="46" t="s">
        <v>46</v>
      </c>
      <c r="C320" s="46">
        <v>1</v>
      </c>
      <c r="D320" s="48" t="s">
        <v>2349</v>
      </c>
      <c r="E320" s="46">
        <v>1050</v>
      </c>
      <c r="F320" s="46">
        <v>420</v>
      </c>
      <c r="G320" s="46">
        <v>50</v>
      </c>
      <c r="H320" s="84">
        <f t="shared" si="45"/>
        <v>4.7619047619047616E-2</v>
      </c>
      <c r="I320" s="46" t="s">
        <v>59</v>
      </c>
      <c r="J320" s="46">
        <v>50</v>
      </c>
    </row>
    <row r="321" spans="1:11" s="71" customFormat="1" ht="16.5" thickBot="1">
      <c r="A321" s="74"/>
      <c r="B321" s="53"/>
      <c r="C321" s="53"/>
      <c r="D321" s="50"/>
      <c r="E321" s="53">
        <f t="shared" ref="E321:G321" si="46">SUM(E313:E320)</f>
        <v>3037</v>
      </c>
      <c r="F321" s="53">
        <f t="shared" si="46"/>
        <v>916</v>
      </c>
      <c r="G321" s="53">
        <f t="shared" si="46"/>
        <v>110</v>
      </c>
      <c r="H321" s="85">
        <f t="shared" si="45"/>
        <v>3.621995390187685E-2</v>
      </c>
      <c r="I321" s="53"/>
      <c r="J321" s="53">
        <f>SUM(J313:J320)</f>
        <v>110</v>
      </c>
      <c r="K321" s="34"/>
    </row>
    <row r="322" spans="1:11" s="11" customFormat="1">
      <c r="A322" s="37"/>
      <c r="B322" s="37"/>
      <c r="C322" s="37"/>
      <c r="D322" s="54"/>
      <c r="E322" s="37"/>
      <c r="F322" s="37"/>
      <c r="G322" s="37"/>
      <c r="H322" s="79"/>
      <c r="I322" s="37"/>
      <c r="J322" s="37"/>
      <c r="K322" s="37"/>
    </row>
    <row r="323" spans="1:11">
      <c r="D323" s="29"/>
    </row>
    <row r="324" spans="1:11" ht="31.5">
      <c r="A324" s="39" t="s">
        <v>2350</v>
      </c>
      <c r="B324" s="39" t="s">
        <v>10</v>
      </c>
      <c r="C324" s="39">
        <v>2</v>
      </c>
      <c r="D324" s="39" t="s">
        <v>2351</v>
      </c>
      <c r="E324" s="39">
        <v>75</v>
      </c>
      <c r="F324" s="39">
        <v>75</v>
      </c>
      <c r="G324" s="39">
        <v>75</v>
      </c>
      <c r="H324" s="82">
        <f t="shared" si="45"/>
        <v>1</v>
      </c>
      <c r="I324" s="39" t="s">
        <v>59</v>
      </c>
      <c r="J324" s="39">
        <v>75</v>
      </c>
    </row>
    <row r="325" spans="1:11" ht="16.5" thickBot="1">
      <c r="A325" s="46" t="s">
        <v>2350</v>
      </c>
      <c r="B325" s="46" t="s">
        <v>87</v>
      </c>
      <c r="C325" s="46">
        <v>1</v>
      </c>
      <c r="D325" s="46" t="s">
        <v>2352</v>
      </c>
      <c r="E325" s="46">
        <v>1000</v>
      </c>
      <c r="F325" s="46">
        <v>250</v>
      </c>
      <c r="G325" s="46">
        <v>30</v>
      </c>
      <c r="H325" s="84">
        <f t="shared" si="45"/>
        <v>0.03</v>
      </c>
      <c r="I325" s="46" t="s">
        <v>59</v>
      </c>
      <c r="J325" s="46">
        <v>30</v>
      </c>
    </row>
    <row r="326" spans="1:11" s="71" customFormat="1" ht="16.5" thickBot="1">
      <c r="A326" s="74"/>
      <c r="B326" s="53"/>
      <c r="C326" s="53"/>
      <c r="D326" s="53"/>
      <c r="E326" s="53">
        <f t="shared" ref="E326:G326" si="47">SUM(E324:E325)</f>
        <v>1075</v>
      </c>
      <c r="F326" s="53">
        <f t="shared" si="47"/>
        <v>325</v>
      </c>
      <c r="G326" s="53">
        <f t="shared" si="47"/>
        <v>105</v>
      </c>
      <c r="H326" s="85">
        <f t="shared" si="45"/>
        <v>9.7674418604651161E-2</v>
      </c>
      <c r="I326" s="53"/>
      <c r="J326" s="53">
        <f>SUM(J324:J325)</f>
        <v>105</v>
      </c>
      <c r="K326" s="34"/>
    </row>
    <row r="327" spans="1:11" s="11" customFormat="1">
      <c r="A327" s="37"/>
      <c r="B327" s="37"/>
      <c r="C327" s="37"/>
      <c r="D327" s="37"/>
      <c r="E327" s="37"/>
      <c r="F327" s="37"/>
      <c r="G327" s="37"/>
      <c r="H327" s="79"/>
      <c r="I327" s="37"/>
      <c r="J327" s="37"/>
      <c r="K327" s="37"/>
    </row>
    <row r="329" spans="1:11" ht="16.5" thickBot="1">
      <c r="A329" s="46" t="s">
        <v>2353</v>
      </c>
      <c r="B329" s="46" t="s">
        <v>5</v>
      </c>
      <c r="C329" s="46">
        <v>1</v>
      </c>
      <c r="D329" s="46" t="s">
        <v>2354</v>
      </c>
      <c r="E329" s="46">
        <v>0</v>
      </c>
      <c r="F329" s="46">
        <v>0</v>
      </c>
      <c r="G329" s="46">
        <v>0</v>
      </c>
      <c r="H329" s="84" t="str">
        <f t="shared" si="45"/>
        <v/>
      </c>
      <c r="I329" s="46" t="s">
        <v>2108</v>
      </c>
      <c r="J329" s="46">
        <v>0</v>
      </c>
    </row>
    <row r="330" spans="1:11" s="71" customFormat="1" ht="16.5" thickBot="1">
      <c r="A330" s="74"/>
      <c r="B330" s="53"/>
      <c r="C330" s="53"/>
      <c r="D330" s="53"/>
      <c r="E330" s="53">
        <f t="shared" ref="E330:G330" si="48">SUM(E329)</f>
        <v>0</v>
      </c>
      <c r="F330" s="53">
        <f t="shared" si="48"/>
        <v>0</v>
      </c>
      <c r="G330" s="53">
        <f t="shared" si="48"/>
        <v>0</v>
      </c>
      <c r="H330" s="85" t="str">
        <f t="shared" si="45"/>
        <v/>
      </c>
      <c r="I330" s="53"/>
      <c r="J330" s="53">
        <f>SUM(J329)</f>
        <v>0</v>
      </c>
      <c r="K330" s="34"/>
    </row>
    <row r="331" spans="1:11" s="11" customFormat="1">
      <c r="A331" s="37"/>
      <c r="B331" s="37"/>
      <c r="C331" s="37"/>
      <c r="D331" s="37"/>
      <c r="E331" s="37"/>
      <c r="F331" s="37"/>
      <c r="G331" s="37"/>
      <c r="H331" s="79"/>
      <c r="I331" s="37"/>
      <c r="J331" s="37"/>
      <c r="K331" s="37"/>
    </row>
    <row r="333" spans="1:11" ht="63">
      <c r="A333" s="39" t="s">
        <v>2355</v>
      </c>
      <c r="B333" s="39" t="s">
        <v>5</v>
      </c>
      <c r="C333" s="39">
        <v>2</v>
      </c>
      <c r="D333" s="41" t="s">
        <v>2356</v>
      </c>
      <c r="E333" s="39">
        <v>200</v>
      </c>
      <c r="F333" s="39">
        <v>0</v>
      </c>
      <c r="G333" s="39">
        <v>0</v>
      </c>
      <c r="H333" s="82">
        <f t="shared" si="45"/>
        <v>0</v>
      </c>
      <c r="I333" s="39" t="s">
        <v>59</v>
      </c>
      <c r="J333" s="39">
        <v>0</v>
      </c>
    </row>
    <row r="334" spans="1:11" ht="78.75">
      <c r="A334" s="39" t="s">
        <v>2355</v>
      </c>
      <c r="B334" s="39" t="s">
        <v>14</v>
      </c>
      <c r="C334" s="39">
        <v>1</v>
      </c>
      <c r="D334" s="41" t="s">
        <v>2357</v>
      </c>
      <c r="E334" s="39">
        <v>320</v>
      </c>
      <c r="F334" s="39">
        <v>160</v>
      </c>
      <c r="G334" s="39">
        <v>50</v>
      </c>
      <c r="H334" s="82">
        <f t="shared" si="45"/>
        <v>0.15625</v>
      </c>
      <c r="I334" s="39" t="s">
        <v>59</v>
      </c>
      <c r="J334" s="39">
        <v>50</v>
      </c>
    </row>
    <row r="335" spans="1:11" ht="31.5">
      <c r="A335" s="46" t="s">
        <v>2355</v>
      </c>
      <c r="B335" s="46" t="s">
        <v>16</v>
      </c>
      <c r="C335" s="46">
        <v>3</v>
      </c>
      <c r="D335" s="46" t="s">
        <v>2358</v>
      </c>
      <c r="E335" s="46">
        <v>2.4</v>
      </c>
      <c r="F335" s="46">
        <v>1</v>
      </c>
      <c r="G335" s="46">
        <v>1</v>
      </c>
      <c r="H335" s="84">
        <f t="shared" si="45"/>
        <v>0.41666666666666669</v>
      </c>
      <c r="I335" s="46" t="s">
        <v>59</v>
      </c>
      <c r="J335" s="46">
        <v>1</v>
      </c>
    </row>
    <row r="336" spans="1:11" ht="16.5" thickBot="1">
      <c r="A336" s="107"/>
      <c r="B336" s="108"/>
      <c r="C336" s="108"/>
      <c r="D336" s="108"/>
      <c r="E336" s="108"/>
      <c r="F336" s="108"/>
      <c r="G336" s="108"/>
      <c r="H336" s="110"/>
      <c r="I336" s="108"/>
      <c r="J336" s="108"/>
    </row>
    <row r="337" spans="1:11" s="71" customFormat="1" ht="16.5" thickBot="1">
      <c r="A337" s="74"/>
      <c r="B337" s="53"/>
      <c r="C337" s="53"/>
      <c r="D337" s="53"/>
      <c r="E337" s="53">
        <f t="shared" ref="E337:G337" si="49">SUM(E333:E335)</f>
        <v>522.4</v>
      </c>
      <c r="F337" s="53">
        <f t="shared" si="49"/>
        <v>161</v>
      </c>
      <c r="G337" s="53">
        <f t="shared" si="49"/>
        <v>51</v>
      </c>
      <c r="H337" s="85">
        <f t="shared" si="45"/>
        <v>9.7626339969372131E-2</v>
      </c>
      <c r="I337" s="53"/>
      <c r="J337" s="53">
        <f>SUM(J333:J335)</f>
        <v>51</v>
      </c>
      <c r="K337" s="34"/>
    </row>
    <row r="339" spans="1:11">
      <c r="A339" s="39" t="s">
        <v>2359</v>
      </c>
      <c r="B339" s="39" t="s">
        <v>5</v>
      </c>
      <c r="C339" s="39">
        <v>5</v>
      </c>
      <c r="D339" s="39" t="s">
        <v>2360</v>
      </c>
      <c r="E339" s="39">
        <v>30</v>
      </c>
      <c r="F339" s="39">
        <v>15</v>
      </c>
      <c r="G339" s="39">
        <v>0</v>
      </c>
      <c r="H339" s="82">
        <f t="shared" si="45"/>
        <v>0</v>
      </c>
      <c r="I339" s="39" t="s">
        <v>59</v>
      </c>
      <c r="J339" s="39">
        <v>0</v>
      </c>
    </row>
    <row r="340" spans="1:11">
      <c r="A340" s="39" t="s">
        <v>2359</v>
      </c>
      <c r="B340" s="39" t="s">
        <v>37</v>
      </c>
      <c r="C340" s="39">
        <v>4</v>
      </c>
      <c r="D340" s="39" t="s">
        <v>2361</v>
      </c>
      <c r="E340" s="39">
        <v>240</v>
      </c>
      <c r="F340" s="39">
        <v>240</v>
      </c>
      <c r="G340" s="39">
        <v>0</v>
      </c>
      <c r="H340" s="82">
        <f t="shared" si="45"/>
        <v>0</v>
      </c>
      <c r="I340" s="39" t="s">
        <v>59</v>
      </c>
      <c r="J340" s="39">
        <v>0</v>
      </c>
    </row>
    <row r="341" spans="1:11">
      <c r="A341" s="39" t="s">
        <v>2359</v>
      </c>
      <c r="B341" s="39" t="s">
        <v>14</v>
      </c>
      <c r="C341" s="39">
        <v>3</v>
      </c>
      <c r="D341" s="39" t="s">
        <v>2362</v>
      </c>
      <c r="E341" s="39">
        <v>50</v>
      </c>
      <c r="F341" s="39">
        <v>50</v>
      </c>
      <c r="G341" s="39">
        <v>30</v>
      </c>
      <c r="H341" s="82">
        <f t="shared" si="45"/>
        <v>0.6</v>
      </c>
      <c r="I341" s="39" t="s">
        <v>59</v>
      </c>
      <c r="J341" s="39">
        <v>30</v>
      </c>
    </row>
    <row r="342" spans="1:11">
      <c r="A342" s="39" t="s">
        <v>2359</v>
      </c>
      <c r="B342" s="39" t="s">
        <v>87</v>
      </c>
      <c r="C342" s="39">
        <v>2</v>
      </c>
      <c r="D342" s="39" t="s">
        <v>2363</v>
      </c>
      <c r="E342" s="39">
        <v>200</v>
      </c>
      <c r="F342" s="39">
        <v>150</v>
      </c>
      <c r="G342" s="39">
        <v>20</v>
      </c>
      <c r="H342" s="82">
        <f t="shared" si="45"/>
        <v>0.1</v>
      </c>
      <c r="I342" s="39" t="s">
        <v>59</v>
      </c>
      <c r="J342" s="39">
        <v>20</v>
      </c>
    </row>
    <row r="343" spans="1:11">
      <c r="A343" s="39" t="s">
        <v>2359</v>
      </c>
      <c r="B343" s="39" t="s">
        <v>117</v>
      </c>
      <c r="C343" s="39">
        <v>1</v>
      </c>
      <c r="D343" s="39" t="s">
        <v>2364</v>
      </c>
      <c r="E343" s="39">
        <v>140</v>
      </c>
      <c r="F343" s="39">
        <v>80</v>
      </c>
      <c r="G343" s="39">
        <v>30</v>
      </c>
      <c r="H343" s="82">
        <f t="shared" si="45"/>
        <v>0.21428571428571427</v>
      </c>
      <c r="I343" s="39" t="s">
        <v>59</v>
      </c>
      <c r="J343" s="39">
        <v>30</v>
      </c>
    </row>
    <row r="344" spans="1:11" ht="32.25" thickBot="1">
      <c r="A344" s="46" t="s">
        <v>2359</v>
      </c>
      <c r="B344" s="46" t="s">
        <v>16</v>
      </c>
      <c r="C344" s="46">
        <v>2</v>
      </c>
      <c r="D344" s="46" t="s">
        <v>2365</v>
      </c>
      <c r="E344" s="46">
        <v>75</v>
      </c>
      <c r="F344" s="46">
        <v>0</v>
      </c>
      <c r="G344" s="46">
        <v>0</v>
      </c>
      <c r="H344" s="84">
        <f t="shared" si="45"/>
        <v>0</v>
      </c>
      <c r="I344" s="46" t="s">
        <v>59</v>
      </c>
      <c r="J344" s="46">
        <v>0</v>
      </c>
    </row>
    <row r="345" spans="1:11" s="71" customFormat="1" ht="16.5" thickBot="1">
      <c r="A345" s="74"/>
      <c r="B345" s="53"/>
      <c r="C345" s="53"/>
      <c r="D345" s="53"/>
      <c r="E345" s="53">
        <f t="shared" ref="E345:G345" si="50">SUM(E339:E344)</f>
        <v>735</v>
      </c>
      <c r="F345" s="53">
        <f t="shared" si="50"/>
        <v>535</v>
      </c>
      <c r="G345" s="53">
        <f t="shared" si="50"/>
        <v>80</v>
      </c>
      <c r="H345" s="85">
        <f t="shared" si="45"/>
        <v>0.10884353741496598</v>
      </c>
      <c r="I345" s="53"/>
      <c r="J345" s="53">
        <f>SUM(J339:J344)</f>
        <v>80</v>
      </c>
      <c r="K345" s="34"/>
    </row>
    <row r="346" spans="1:11">
      <c r="H346" s="79"/>
    </row>
    <row r="347" spans="1:11" s="21" customFormat="1" ht="23.25">
      <c r="A347" s="104"/>
      <c r="B347" s="104"/>
      <c r="C347" s="104"/>
      <c r="D347" s="104"/>
      <c r="E347" s="32">
        <f>SUM(E345+E337+E330+E326+E321+E310+E295+E286+E280+E268+E263+E259+E252+E245+E239+E235+E230+E225+E214+E205+E200+E191+E180+E167+E160+E157+E150+E145+E139+E133+E125+E117+E109+E105+E99+E95+E86+E78+E69+E63+E57+E49+E45+E36+E27+E19+E8)</f>
        <v>112336.31000000001</v>
      </c>
      <c r="F347" s="32">
        <f>SUM(F345+F337+F330+F326+F321+F310+F295+F286+F280+F268+F263+F259+F252+F245+F239+F235+F230+F225+F214+F205+F200+F191+F180+F167+F160+F157+F150+F145+F139+F133+F125+F117+F109+F105+F99+F95+F86+F78+F69+F63+F57+F49+F45+F36+F27+F19+F8)</f>
        <v>22338.829999999998</v>
      </c>
      <c r="G347" s="32">
        <f>SUM(G345+G337+G330+G326+G321+G310+G295+G286+G280+G268+G263+G259+G252+G245+G239+G235+G230+G225+G214+G205+G200+G191+G180+G167+G160+G157+G150+G145+G139+G133+G125+G117+G109+G105+G99+G95+G86+G78+G69+G63+G57+G49+G45+G36+G27+G19+G8)</f>
        <v>5213.3</v>
      </c>
      <c r="H347" s="81">
        <f t="shared" si="45"/>
        <v>4.6407969070730554E-2</v>
      </c>
      <c r="I347" s="104"/>
      <c r="J347" s="32">
        <f>SUM(J345+J337+J330+J326+J321+J310+J295+J286+J280+J268+J263+J259+J252+J245+J239+J235+J230+J225+J214+J205+J200+J191+J180+J167+J160+J157+J150+J145+J139+J133+J125+J117+J109+J105+J99+J95+J86+J78+J69+J63+J57+J49+J45+J36+J27+J19+J8)</f>
        <v>5213.3</v>
      </c>
      <c r="K347" s="104"/>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J20"/>
  <sheetViews>
    <sheetView workbookViewId="0">
      <pane ySplit="1" topLeftCell="A2" activePane="bottomLeft" state="frozen"/>
      <selection activeCell="D1" sqref="D1:D1048576"/>
      <selection pane="bottomLeft" activeCell="D1" sqref="D1:D1048576"/>
    </sheetView>
  </sheetViews>
  <sheetFormatPr defaultColWidth="10.875" defaultRowHeight="15.75"/>
  <cols>
    <col min="1" max="1" width="11.875" style="28" bestFit="1" customWidth="1"/>
    <col min="2" max="2" width="17.625" style="28" bestFit="1" customWidth="1"/>
    <col min="3" max="3" width="6" style="28" bestFit="1" customWidth="1"/>
    <col min="4" max="4" width="94.5" style="28" customWidth="1"/>
    <col min="5" max="7" width="15.375" style="28" bestFit="1" customWidth="1"/>
    <col min="8" max="8" width="10.875" style="80"/>
    <col min="9" max="9" width="10.875" style="28"/>
    <col min="10" max="10" width="15.125" style="28" bestFit="1" customWidth="1"/>
    <col min="11" max="16384" width="10.875" style="1"/>
  </cols>
  <sheetData>
    <row r="1" spans="1:10" s="3" customFormat="1" ht="37.5">
      <c r="A1" s="26" t="s">
        <v>48</v>
      </c>
      <c r="B1" s="26" t="s">
        <v>49</v>
      </c>
      <c r="C1" s="26" t="s">
        <v>50</v>
      </c>
      <c r="D1" s="26" t="s">
        <v>51</v>
      </c>
      <c r="E1" s="26" t="s">
        <v>52</v>
      </c>
      <c r="F1" s="26" t="s">
        <v>53</v>
      </c>
      <c r="G1" s="26" t="s">
        <v>54</v>
      </c>
      <c r="H1" s="76" t="s">
        <v>868</v>
      </c>
      <c r="I1" s="26" t="s">
        <v>55</v>
      </c>
      <c r="J1" s="26" t="s">
        <v>56</v>
      </c>
    </row>
    <row r="2" spans="1:10" s="5" customFormat="1">
      <c r="A2" s="39" t="s">
        <v>1634</v>
      </c>
      <c r="B2" s="39" t="s">
        <v>34</v>
      </c>
      <c r="C2" s="39">
        <v>1</v>
      </c>
      <c r="D2" s="39" t="s">
        <v>1636</v>
      </c>
      <c r="E2" s="39">
        <v>22</v>
      </c>
      <c r="F2" s="39">
        <v>22</v>
      </c>
      <c r="G2" s="39">
        <v>22</v>
      </c>
      <c r="H2" s="82">
        <f>IF(E2=0,"",G2/E2)</f>
        <v>1</v>
      </c>
      <c r="I2" s="39" t="s">
        <v>59</v>
      </c>
      <c r="J2" s="39">
        <v>22</v>
      </c>
    </row>
    <row r="3" spans="1:10" ht="31.5">
      <c r="A3" s="39" t="s">
        <v>1634</v>
      </c>
      <c r="B3" s="39" t="s">
        <v>1</v>
      </c>
      <c r="C3" s="39">
        <v>2</v>
      </c>
      <c r="D3" s="39" t="s">
        <v>1641</v>
      </c>
      <c r="E3" s="39">
        <v>500</v>
      </c>
      <c r="F3" s="39">
        <v>300</v>
      </c>
      <c r="G3" s="39">
        <v>300</v>
      </c>
      <c r="H3" s="82">
        <f t="shared" ref="H3:H20" si="0">IF(E3=0,"",G3/E3)</f>
        <v>0.6</v>
      </c>
      <c r="I3" s="39" t="s">
        <v>59</v>
      </c>
      <c r="J3" s="39">
        <v>300</v>
      </c>
    </row>
    <row r="4" spans="1:10" ht="31.5">
      <c r="A4" s="39" t="s">
        <v>1634</v>
      </c>
      <c r="B4" s="39" t="s">
        <v>37</v>
      </c>
      <c r="C4" s="39">
        <v>1</v>
      </c>
      <c r="D4" s="39" t="s">
        <v>1639</v>
      </c>
      <c r="E4" s="39">
        <v>111.3</v>
      </c>
      <c r="F4" s="39">
        <v>111.3</v>
      </c>
      <c r="G4" s="39">
        <v>111.3</v>
      </c>
      <c r="H4" s="82">
        <f t="shared" si="0"/>
        <v>1</v>
      </c>
      <c r="I4" s="39" t="s">
        <v>59</v>
      </c>
      <c r="J4" s="39">
        <v>111.3</v>
      </c>
    </row>
    <row r="5" spans="1:10">
      <c r="A5" s="39" t="s">
        <v>1634</v>
      </c>
      <c r="B5" s="39" t="s">
        <v>37</v>
      </c>
      <c r="C5" s="39">
        <v>2</v>
      </c>
      <c r="D5" s="39" t="s">
        <v>1645</v>
      </c>
      <c r="E5" s="39">
        <v>80</v>
      </c>
      <c r="F5" s="39">
        <v>80</v>
      </c>
      <c r="G5" s="39">
        <v>80</v>
      </c>
      <c r="H5" s="82">
        <f t="shared" si="0"/>
        <v>1</v>
      </c>
      <c r="I5" s="39" t="s">
        <v>59</v>
      </c>
      <c r="J5" s="39">
        <v>80</v>
      </c>
    </row>
    <row r="6" spans="1:10" ht="63">
      <c r="A6" s="39" t="s">
        <v>1634</v>
      </c>
      <c r="B6" s="39" t="s">
        <v>74</v>
      </c>
      <c r="C6" s="39">
        <v>1</v>
      </c>
      <c r="D6" s="41" t="s">
        <v>1635</v>
      </c>
      <c r="E6" s="39">
        <v>670</v>
      </c>
      <c r="F6" s="39">
        <v>385</v>
      </c>
      <c r="G6" s="39">
        <v>385</v>
      </c>
      <c r="H6" s="82">
        <f t="shared" si="0"/>
        <v>0.57462686567164178</v>
      </c>
      <c r="I6" s="39" t="s">
        <v>59</v>
      </c>
      <c r="J6" s="39">
        <v>385</v>
      </c>
    </row>
    <row r="7" spans="1:10" ht="31.5">
      <c r="A7" s="39" t="s">
        <v>1634</v>
      </c>
      <c r="B7" s="39" t="s">
        <v>74</v>
      </c>
      <c r="C7" s="39">
        <v>2</v>
      </c>
      <c r="D7" s="39" t="s">
        <v>1642</v>
      </c>
      <c r="E7" s="39">
        <v>260</v>
      </c>
      <c r="F7" s="39">
        <v>130</v>
      </c>
      <c r="G7" s="39">
        <v>130</v>
      </c>
      <c r="H7" s="82">
        <f t="shared" si="0"/>
        <v>0.5</v>
      </c>
      <c r="I7" s="39" t="s">
        <v>59</v>
      </c>
      <c r="J7" s="39">
        <v>130</v>
      </c>
    </row>
    <row r="8" spans="1:10">
      <c r="A8" s="39" t="s">
        <v>1634</v>
      </c>
      <c r="B8" s="39" t="s">
        <v>74</v>
      </c>
      <c r="C8" s="39">
        <v>3</v>
      </c>
      <c r="D8" s="39" t="s">
        <v>1647</v>
      </c>
      <c r="E8" s="39">
        <v>232.5</v>
      </c>
      <c r="F8" s="39">
        <v>232.5</v>
      </c>
      <c r="G8" s="39">
        <v>232.5</v>
      </c>
      <c r="H8" s="82">
        <f t="shared" si="0"/>
        <v>1</v>
      </c>
      <c r="I8" s="39" t="s">
        <v>59</v>
      </c>
      <c r="J8" s="39">
        <v>232.5</v>
      </c>
    </row>
    <row r="9" spans="1:10" ht="173.25">
      <c r="A9" s="39" t="s">
        <v>1634</v>
      </c>
      <c r="B9" s="39" t="s">
        <v>14</v>
      </c>
      <c r="C9" s="39">
        <v>1</v>
      </c>
      <c r="D9" s="41" t="s">
        <v>1637</v>
      </c>
      <c r="E9" s="39">
        <v>6320.51</v>
      </c>
      <c r="F9" s="39">
        <v>5700.51</v>
      </c>
      <c r="G9" s="39">
        <v>5700.51</v>
      </c>
      <c r="H9" s="82">
        <f t="shared" si="0"/>
        <v>0.9019066499380588</v>
      </c>
      <c r="I9" s="39" t="s">
        <v>59</v>
      </c>
      <c r="J9" s="39">
        <v>5700.51</v>
      </c>
    </row>
    <row r="10" spans="1:10" ht="31.5">
      <c r="A10" s="39" t="s">
        <v>1634</v>
      </c>
      <c r="B10" s="39" t="s">
        <v>14</v>
      </c>
      <c r="C10" s="39">
        <v>2</v>
      </c>
      <c r="D10" s="39" t="s">
        <v>1643</v>
      </c>
      <c r="E10" s="39">
        <v>1740</v>
      </c>
      <c r="F10" s="39">
        <v>1740</v>
      </c>
      <c r="G10" s="39">
        <v>1740</v>
      </c>
      <c r="H10" s="82">
        <f t="shared" si="0"/>
        <v>1</v>
      </c>
      <c r="I10" s="39" t="s">
        <v>59</v>
      </c>
      <c r="J10" s="39">
        <v>1740</v>
      </c>
    </row>
    <row r="11" spans="1:10" ht="47.25">
      <c r="A11" s="39" t="s">
        <v>1634</v>
      </c>
      <c r="B11" s="39" t="s">
        <v>14</v>
      </c>
      <c r="C11" s="39">
        <v>3</v>
      </c>
      <c r="D11" s="41" t="s">
        <v>1648</v>
      </c>
      <c r="E11" s="39">
        <v>318.8</v>
      </c>
      <c r="F11" s="39">
        <v>318.8</v>
      </c>
      <c r="G11" s="39">
        <v>318.8</v>
      </c>
      <c r="H11" s="82">
        <f t="shared" si="0"/>
        <v>1</v>
      </c>
      <c r="I11" s="39" t="s">
        <v>59</v>
      </c>
      <c r="J11" s="39">
        <v>318.8</v>
      </c>
    </row>
    <row r="12" spans="1:10">
      <c r="A12" s="39" t="s">
        <v>1634</v>
      </c>
      <c r="B12" s="39" t="s">
        <v>14</v>
      </c>
      <c r="C12" s="39">
        <v>4</v>
      </c>
      <c r="D12" s="39" t="s">
        <v>1652</v>
      </c>
      <c r="E12" s="39">
        <v>150</v>
      </c>
      <c r="F12" s="39">
        <v>150</v>
      </c>
      <c r="G12" s="39">
        <v>150</v>
      </c>
      <c r="H12" s="82">
        <f t="shared" si="0"/>
        <v>1</v>
      </c>
      <c r="I12" s="39" t="s">
        <v>59</v>
      </c>
      <c r="J12" s="39">
        <v>150</v>
      </c>
    </row>
    <row r="13" spans="1:10" ht="31.5">
      <c r="A13" s="39" t="s">
        <v>1634</v>
      </c>
      <c r="B13" s="39" t="s">
        <v>87</v>
      </c>
      <c r="C13" s="39">
        <v>1</v>
      </c>
      <c r="D13" s="39" t="s">
        <v>1638</v>
      </c>
      <c r="E13" s="39">
        <v>1336.5</v>
      </c>
      <c r="F13" s="39">
        <v>680</v>
      </c>
      <c r="G13" s="39">
        <v>680</v>
      </c>
      <c r="H13" s="82">
        <f t="shared" si="0"/>
        <v>0.50879161990273103</v>
      </c>
      <c r="I13" s="39" t="s">
        <v>59</v>
      </c>
      <c r="J13" s="39">
        <v>680</v>
      </c>
    </row>
    <row r="14" spans="1:10">
      <c r="A14" s="39" t="s">
        <v>1634</v>
      </c>
      <c r="B14" s="39" t="s">
        <v>87</v>
      </c>
      <c r="C14" s="39">
        <v>2</v>
      </c>
      <c r="D14" s="39" t="s">
        <v>1644</v>
      </c>
      <c r="E14" s="39">
        <v>135</v>
      </c>
      <c r="F14" s="39">
        <v>100</v>
      </c>
      <c r="G14" s="39">
        <v>100</v>
      </c>
      <c r="H14" s="82">
        <f t="shared" si="0"/>
        <v>0.7407407407407407</v>
      </c>
      <c r="I14" s="39" t="s">
        <v>59</v>
      </c>
      <c r="J14" s="39">
        <v>100</v>
      </c>
    </row>
    <row r="15" spans="1:10">
      <c r="A15" s="39" t="s">
        <v>1634</v>
      </c>
      <c r="B15" s="39" t="s">
        <v>340</v>
      </c>
      <c r="C15" s="39">
        <v>3</v>
      </c>
      <c r="D15" s="39" t="s">
        <v>1649</v>
      </c>
      <c r="E15" s="39">
        <v>100</v>
      </c>
      <c r="F15" s="39">
        <v>100</v>
      </c>
      <c r="G15" s="39">
        <v>100</v>
      </c>
      <c r="H15" s="82">
        <f t="shared" si="0"/>
        <v>1</v>
      </c>
      <c r="I15" s="39" t="s">
        <v>59</v>
      </c>
      <c r="J15" s="39">
        <v>100</v>
      </c>
    </row>
    <row r="16" spans="1:10">
      <c r="A16" s="39" t="s">
        <v>1634</v>
      </c>
      <c r="B16" s="39" t="s">
        <v>64</v>
      </c>
      <c r="C16" s="39">
        <v>2</v>
      </c>
      <c r="D16" s="39" t="s">
        <v>1646</v>
      </c>
      <c r="E16" s="39">
        <v>2000</v>
      </c>
      <c r="F16" s="39">
        <v>1500</v>
      </c>
      <c r="G16" s="39">
        <v>1500</v>
      </c>
      <c r="H16" s="82">
        <f t="shared" si="0"/>
        <v>0.75</v>
      </c>
      <c r="I16" s="39" t="s">
        <v>59</v>
      </c>
      <c r="J16" s="39">
        <v>1500</v>
      </c>
    </row>
    <row r="17" spans="1:10" ht="31.5">
      <c r="A17" s="39" t="s">
        <v>1634</v>
      </c>
      <c r="B17" s="39" t="s">
        <v>16</v>
      </c>
      <c r="C17" s="39">
        <v>3</v>
      </c>
      <c r="D17" s="39" t="s">
        <v>1650</v>
      </c>
      <c r="E17" s="39">
        <v>65</v>
      </c>
      <c r="F17" s="39">
        <v>65</v>
      </c>
      <c r="G17" s="39">
        <v>65</v>
      </c>
      <c r="H17" s="82">
        <f t="shared" si="0"/>
        <v>1</v>
      </c>
      <c r="I17" s="39" t="s">
        <v>59</v>
      </c>
      <c r="J17" s="39">
        <v>65</v>
      </c>
    </row>
    <row r="18" spans="1:10" ht="31.5">
      <c r="A18" s="39" t="s">
        <v>1634</v>
      </c>
      <c r="B18" s="39" t="s">
        <v>46</v>
      </c>
      <c r="C18" s="39">
        <v>1</v>
      </c>
      <c r="D18" s="39" t="s">
        <v>1640</v>
      </c>
      <c r="E18" s="39">
        <v>1650</v>
      </c>
      <c r="F18" s="39">
        <v>630</v>
      </c>
      <c r="G18" s="39">
        <v>630</v>
      </c>
      <c r="H18" s="82">
        <f t="shared" si="0"/>
        <v>0.38181818181818183</v>
      </c>
      <c r="I18" s="39" t="s">
        <v>59</v>
      </c>
      <c r="J18" s="39">
        <v>630</v>
      </c>
    </row>
    <row r="19" spans="1:10" ht="63">
      <c r="A19" s="39" t="s">
        <v>1634</v>
      </c>
      <c r="B19" s="39" t="s">
        <v>46</v>
      </c>
      <c r="C19" s="39">
        <v>3</v>
      </c>
      <c r="D19" s="41" t="s">
        <v>1651</v>
      </c>
      <c r="E19" s="39">
        <v>951.6</v>
      </c>
      <c r="F19" s="39">
        <v>475.8</v>
      </c>
      <c r="G19" s="39">
        <v>475.8</v>
      </c>
      <c r="H19" s="82">
        <f t="shared" si="0"/>
        <v>0.5</v>
      </c>
      <c r="I19" s="39" t="s">
        <v>59</v>
      </c>
      <c r="J19" s="39">
        <v>475.8</v>
      </c>
    </row>
    <row r="20" spans="1:10" s="25" customFormat="1" ht="23.25">
      <c r="A20" s="127"/>
      <c r="B20" s="127"/>
      <c r="C20" s="127"/>
      <c r="D20" s="127"/>
      <c r="E20" s="128">
        <f>SUM(E2:E19)</f>
        <v>16643.21</v>
      </c>
      <c r="F20" s="128">
        <f t="shared" ref="F20:G20" si="1">SUM(F2:F19)</f>
        <v>12720.91</v>
      </c>
      <c r="G20" s="128">
        <f t="shared" si="1"/>
        <v>12720.91</v>
      </c>
      <c r="H20" s="129">
        <f t="shared" si="0"/>
        <v>0.76433031849024324</v>
      </c>
      <c r="I20" s="127"/>
      <c r="J20" s="128">
        <f t="shared" ref="J20" si="2">SUM(J2:J19)</f>
        <v>12720.91</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553"/>
  <sheetViews>
    <sheetView workbookViewId="0">
      <pane ySplit="1" topLeftCell="A540" activePane="bottomLeft" state="frozen"/>
      <selection activeCell="D1" sqref="D1:D1048576"/>
      <selection pane="bottomLeft" activeCell="D1" sqref="D1:D1048576"/>
    </sheetView>
  </sheetViews>
  <sheetFormatPr defaultColWidth="10.875" defaultRowHeight="15.75"/>
  <cols>
    <col min="1" max="1" width="21" style="28" bestFit="1" customWidth="1"/>
    <col min="2" max="2" width="17.625" style="28" bestFit="1" customWidth="1"/>
    <col min="3" max="3" width="6" style="28" bestFit="1" customWidth="1"/>
    <col min="4" max="4" width="94.5" style="28" customWidth="1"/>
    <col min="5" max="7" width="16.875" style="2" bestFit="1" customWidth="1"/>
    <col min="8" max="8" width="16.875" style="15" customWidth="1"/>
    <col min="9" max="9" width="37.875" style="28" customWidth="1"/>
    <col min="10" max="10" width="16.875" style="2" bestFit="1" customWidth="1"/>
    <col min="11" max="16384" width="10.875" style="1"/>
  </cols>
  <sheetData>
    <row r="1" spans="1:10" s="2" customFormat="1" ht="18.75">
      <c r="A1" s="26" t="s">
        <v>48</v>
      </c>
      <c r="B1" s="26" t="s">
        <v>49</v>
      </c>
      <c r="C1" s="26" t="s">
        <v>50</v>
      </c>
      <c r="D1" s="26" t="s">
        <v>51</v>
      </c>
      <c r="E1" s="7" t="s">
        <v>52</v>
      </c>
      <c r="F1" s="7" t="s">
        <v>53</v>
      </c>
      <c r="G1" s="7" t="s">
        <v>54</v>
      </c>
      <c r="H1" s="14" t="s">
        <v>868</v>
      </c>
      <c r="I1" s="26" t="s">
        <v>55</v>
      </c>
      <c r="J1" s="7" t="s">
        <v>56</v>
      </c>
    </row>
    <row r="2" spans="1:10" s="5" customFormat="1" ht="47.25">
      <c r="A2" s="39" t="s">
        <v>284</v>
      </c>
      <c r="B2" s="39" t="s">
        <v>10</v>
      </c>
      <c r="C2" s="39">
        <v>2</v>
      </c>
      <c r="D2" s="39" t="s">
        <v>285</v>
      </c>
      <c r="E2" s="38">
        <v>630</v>
      </c>
      <c r="F2" s="38">
        <v>0</v>
      </c>
      <c r="G2" s="38">
        <v>0</v>
      </c>
      <c r="H2" s="40">
        <f>IF(E2=0,"",G2/E2)</f>
        <v>0</v>
      </c>
      <c r="I2" s="39" t="s">
        <v>59</v>
      </c>
      <c r="J2" s="38">
        <v>0</v>
      </c>
    </row>
    <row r="3" spans="1:10" ht="47.25">
      <c r="A3" s="39" t="s">
        <v>284</v>
      </c>
      <c r="B3" s="39" t="s">
        <v>24</v>
      </c>
      <c r="C3" s="39">
        <v>2</v>
      </c>
      <c r="D3" s="41" t="s">
        <v>286</v>
      </c>
      <c r="E3" s="38">
        <v>1425</v>
      </c>
      <c r="F3" s="38">
        <v>0</v>
      </c>
      <c r="G3" s="38">
        <v>0</v>
      </c>
      <c r="H3" s="40">
        <f>IF(E3=0,"",G3/E3)</f>
        <v>0</v>
      </c>
      <c r="I3" s="39" t="s">
        <v>59</v>
      </c>
      <c r="J3" s="38">
        <v>0</v>
      </c>
    </row>
    <row r="4" spans="1:10" ht="47.25">
      <c r="A4" s="39" t="s">
        <v>284</v>
      </c>
      <c r="B4" s="39" t="s">
        <v>24</v>
      </c>
      <c r="C4" s="39">
        <v>3</v>
      </c>
      <c r="D4" s="41" t="s">
        <v>287</v>
      </c>
      <c r="E4" s="38">
        <v>1155</v>
      </c>
      <c r="F4" s="38">
        <v>0</v>
      </c>
      <c r="G4" s="38">
        <v>0</v>
      </c>
      <c r="H4" s="40">
        <f t="shared" ref="H4:H74" si="0">IF(E4=0,"",G4/E4)</f>
        <v>0</v>
      </c>
      <c r="I4" s="39" t="s">
        <v>59</v>
      </c>
      <c r="J4" s="38">
        <v>0</v>
      </c>
    </row>
    <row r="5" spans="1:10" ht="78.75">
      <c r="A5" s="39" t="s">
        <v>284</v>
      </c>
      <c r="B5" s="39" t="s">
        <v>87</v>
      </c>
      <c r="C5" s="39">
        <v>1</v>
      </c>
      <c r="D5" s="41" t="s">
        <v>288</v>
      </c>
      <c r="E5" s="38">
        <v>1922</v>
      </c>
      <c r="F5" s="38">
        <v>1300</v>
      </c>
      <c r="G5" s="38">
        <v>715</v>
      </c>
      <c r="H5" s="40">
        <f t="shared" si="0"/>
        <v>0.37200832466181061</v>
      </c>
      <c r="I5" s="39" t="s">
        <v>289</v>
      </c>
      <c r="J5" s="38">
        <v>715</v>
      </c>
    </row>
    <row r="6" spans="1:10" ht="47.25">
      <c r="A6" s="39" t="s">
        <v>284</v>
      </c>
      <c r="B6" s="39" t="s">
        <v>64</v>
      </c>
      <c r="C6" s="39">
        <v>1</v>
      </c>
      <c r="D6" s="39" t="s">
        <v>290</v>
      </c>
      <c r="E6" s="38">
        <v>150</v>
      </c>
      <c r="F6" s="38">
        <v>75</v>
      </c>
      <c r="G6" s="38">
        <v>75</v>
      </c>
      <c r="H6" s="40">
        <f t="shared" si="0"/>
        <v>0.5</v>
      </c>
      <c r="I6" s="39" t="s">
        <v>291</v>
      </c>
      <c r="J6" s="38">
        <v>75</v>
      </c>
    </row>
    <row r="7" spans="1:10" ht="31.5">
      <c r="A7" s="39" t="s">
        <v>284</v>
      </c>
      <c r="B7" s="39" t="s">
        <v>117</v>
      </c>
      <c r="C7" s="39">
        <v>3</v>
      </c>
      <c r="D7" s="39" t="s">
        <v>292</v>
      </c>
      <c r="E7" s="38">
        <v>100</v>
      </c>
      <c r="F7" s="38">
        <v>0</v>
      </c>
      <c r="G7" s="38">
        <v>0</v>
      </c>
      <c r="H7" s="40">
        <f t="shared" si="0"/>
        <v>0</v>
      </c>
      <c r="I7" s="39" t="s">
        <v>59</v>
      </c>
      <c r="J7" s="38">
        <v>0</v>
      </c>
    </row>
    <row r="8" spans="1:10" ht="31.5">
      <c r="A8" s="39" t="s">
        <v>284</v>
      </c>
      <c r="B8" s="39" t="s">
        <v>46</v>
      </c>
      <c r="C8" s="39">
        <v>2</v>
      </c>
      <c r="D8" s="39" t="s">
        <v>293</v>
      </c>
      <c r="E8" s="38">
        <v>250</v>
      </c>
      <c r="F8" s="38">
        <v>0</v>
      </c>
      <c r="G8" s="38">
        <v>0</v>
      </c>
      <c r="H8" s="40">
        <f t="shared" si="0"/>
        <v>0</v>
      </c>
      <c r="I8" s="39" t="s">
        <v>59</v>
      </c>
      <c r="J8" s="38">
        <v>0</v>
      </c>
    </row>
    <row r="9" spans="1:10" ht="16.5" thickBot="1">
      <c r="A9" s="46" t="s">
        <v>284</v>
      </c>
      <c r="B9" s="46" t="s">
        <v>46</v>
      </c>
      <c r="C9" s="46">
        <v>3</v>
      </c>
      <c r="D9" s="46" t="s">
        <v>294</v>
      </c>
      <c r="E9" s="45">
        <v>2200</v>
      </c>
      <c r="F9" s="45">
        <v>0</v>
      </c>
      <c r="G9" s="45">
        <v>0</v>
      </c>
      <c r="H9" s="47">
        <f t="shared" si="0"/>
        <v>0</v>
      </c>
      <c r="I9" s="46" t="s">
        <v>59</v>
      </c>
      <c r="J9" s="45">
        <v>0</v>
      </c>
    </row>
    <row r="10" spans="1:10" s="71" customFormat="1" ht="16.5" thickBot="1">
      <c r="A10" s="70"/>
      <c r="B10" s="34"/>
      <c r="C10" s="34"/>
      <c r="D10" s="34"/>
      <c r="E10" s="33">
        <f t="shared" ref="E10:G10" si="1">SUM(E2:E9)</f>
        <v>7832</v>
      </c>
      <c r="F10" s="33">
        <f t="shared" si="1"/>
        <v>1375</v>
      </c>
      <c r="G10" s="33">
        <f t="shared" si="1"/>
        <v>790</v>
      </c>
      <c r="H10" s="35">
        <f t="shared" si="0"/>
        <v>0.1008682328907048</v>
      </c>
      <c r="I10" s="34"/>
      <c r="J10" s="33">
        <f>SUM(J2:J9)</f>
        <v>790</v>
      </c>
    </row>
    <row r="11" spans="1:10" s="11" customFormat="1">
      <c r="A11" s="37"/>
      <c r="B11" s="37"/>
      <c r="C11" s="37"/>
      <c r="D11" s="37"/>
      <c r="E11" s="12"/>
      <c r="F11" s="12"/>
      <c r="G11" s="12"/>
      <c r="H11" s="24"/>
      <c r="I11" s="37"/>
      <c r="J11" s="12"/>
    </row>
    <row r="13" spans="1:10" ht="31.5">
      <c r="A13" s="39" t="s">
        <v>295</v>
      </c>
      <c r="B13" s="39" t="s">
        <v>10</v>
      </c>
      <c r="C13" s="39">
        <v>1</v>
      </c>
      <c r="D13" s="39" t="s">
        <v>296</v>
      </c>
      <c r="E13" s="38">
        <v>1255</v>
      </c>
      <c r="F13" s="38">
        <v>1129.5</v>
      </c>
      <c r="G13" s="38">
        <v>670</v>
      </c>
      <c r="H13" s="40">
        <f t="shared" si="0"/>
        <v>0.53386454183266929</v>
      </c>
      <c r="I13" s="39" t="s">
        <v>297</v>
      </c>
      <c r="J13" s="38">
        <v>670</v>
      </c>
    </row>
    <row r="14" spans="1:10" ht="78.75">
      <c r="A14" s="39" t="s">
        <v>295</v>
      </c>
      <c r="B14" s="39" t="s">
        <v>14</v>
      </c>
      <c r="C14" s="39">
        <v>2</v>
      </c>
      <c r="D14" s="41" t="s">
        <v>298</v>
      </c>
      <c r="E14" s="38">
        <v>1250</v>
      </c>
      <c r="F14" s="38">
        <v>500</v>
      </c>
      <c r="G14" s="38">
        <v>0</v>
      </c>
      <c r="H14" s="40">
        <f t="shared" si="0"/>
        <v>0</v>
      </c>
      <c r="I14" s="39" t="s">
        <v>299</v>
      </c>
      <c r="J14" s="38">
        <v>0</v>
      </c>
    </row>
    <row r="15" spans="1:10" ht="94.5">
      <c r="A15" s="39" t="s">
        <v>295</v>
      </c>
      <c r="B15" s="39" t="s">
        <v>14</v>
      </c>
      <c r="C15" s="39">
        <v>3</v>
      </c>
      <c r="D15" s="41" t="s">
        <v>300</v>
      </c>
      <c r="E15" s="38">
        <v>705</v>
      </c>
      <c r="F15" s="38">
        <v>0</v>
      </c>
      <c r="G15" s="38">
        <v>0</v>
      </c>
      <c r="H15" s="40">
        <f t="shared" si="0"/>
        <v>0</v>
      </c>
      <c r="I15" s="39" t="s">
        <v>59</v>
      </c>
      <c r="J15" s="38">
        <v>0</v>
      </c>
    </row>
    <row r="16" spans="1:10" ht="63">
      <c r="A16" s="39" t="s">
        <v>295</v>
      </c>
      <c r="B16" s="39" t="s">
        <v>14</v>
      </c>
      <c r="C16" s="39">
        <v>4</v>
      </c>
      <c r="D16" s="41" t="s">
        <v>301</v>
      </c>
      <c r="E16" s="38">
        <v>1000</v>
      </c>
      <c r="F16" s="38">
        <v>0</v>
      </c>
      <c r="G16" s="38">
        <v>0</v>
      </c>
      <c r="H16" s="40">
        <f t="shared" si="0"/>
        <v>0</v>
      </c>
      <c r="I16" s="39" t="s">
        <v>59</v>
      </c>
      <c r="J16" s="38">
        <v>0</v>
      </c>
    </row>
    <row r="17" spans="1:10" ht="47.25">
      <c r="A17" s="39" t="s">
        <v>295</v>
      </c>
      <c r="B17" s="39" t="s">
        <v>14</v>
      </c>
      <c r="C17" s="39">
        <v>5</v>
      </c>
      <c r="D17" s="41" t="s">
        <v>302</v>
      </c>
      <c r="E17" s="38">
        <v>419.25</v>
      </c>
      <c r="F17" s="38">
        <v>0</v>
      </c>
      <c r="G17" s="38">
        <v>0</v>
      </c>
      <c r="H17" s="40">
        <f t="shared" si="0"/>
        <v>0</v>
      </c>
      <c r="I17" s="39" t="s">
        <v>59</v>
      </c>
      <c r="J17" s="38">
        <v>0</v>
      </c>
    </row>
    <row r="18" spans="1:10" ht="63">
      <c r="A18" s="39" t="s">
        <v>295</v>
      </c>
      <c r="B18" s="39" t="s">
        <v>87</v>
      </c>
      <c r="C18" s="39">
        <v>2</v>
      </c>
      <c r="D18" s="41" t="s">
        <v>303</v>
      </c>
      <c r="E18" s="38">
        <v>1056</v>
      </c>
      <c r="F18" s="38">
        <v>739.2</v>
      </c>
      <c r="G18" s="38">
        <v>264</v>
      </c>
      <c r="H18" s="40">
        <f t="shared" si="0"/>
        <v>0.25</v>
      </c>
      <c r="I18" s="39" t="s">
        <v>304</v>
      </c>
      <c r="J18" s="38">
        <v>264</v>
      </c>
    </row>
    <row r="19" spans="1:10" ht="47.25">
      <c r="A19" s="39" t="s">
        <v>295</v>
      </c>
      <c r="B19" s="39" t="s">
        <v>117</v>
      </c>
      <c r="C19" s="39">
        <v>2</v>
      </c>
      <c r="D19" s="39" t="s">
        <v>305</v>
      </c>
      <c r="E19" s="38">
        <v>980</v>
      </c>
      <c r="F19" s="38">
        <v>450</v>
      </c>
      <c r="G19" s="38">
        <v>450</v>
      </c>
      <c r="H19" s="40">
        <f t="shared" si="0"/>
        <v>0.45918367346938777</v>
      </c>
      <c r="I19" s="39"/>
      <c r="J19" s="38">
        <v>450</v>
      </c>
    </row>
    <row r="20" spans="1:10" ht="47.25">
      <c r="A20" s="39" t="s">
        <v>295</v>
      </c>
      <c r="B20" s="39" t="s">
        <v>306</v>
      </c>
      <c r="C20" s="39">
        <v>1</v>
      </c>
      <c r="D20" s="41" t="s">
        <v>307</v>
      </c>
      <c r="E20" s="38">
        <v>900</v>
      </c>
      <c r="F20" s="38">
        <v>810</v>
      </c>
      <c r="G20" s="38">
        <v>450</v>
      </c>
      <c r="H20" s="40">
        <f t="shared" si="0"/>
        <v>0.5</v>
      </c>
      <c r="I20" s="39" t="s">
        <v>308</v>
      </c>
      <c r="J20" s="38">
        <v>450</v>
      </c>
    </row>
    <row r="21" spans="1:10" ht="110.25">
      <c r="A21" s="39" t="s">
        <v>295</v>
      </c>
      <c r="B21" s="39" t="s">
        <v>46</v>
      </c>
      <c r="C21" s="39">
        <v>2</v>
      </c>
      <c r="D21" s="41" t="s">
        <v>309</v>
      </c>
      <c r="E21" s="38">
        <v>1700</v>
      </c>
      <c r="F21" s="38">
        <v>680</v>
      </c>
      <c r="G21" s="38">
        <v>0</v>
      </c>
      <c r="H21" s="40">
        <f t="shared" si="0"/>
        <v>0</v>
      </c>
      <c r="I21" s="39" t="s">
        <v>59</v>
      </c>
      <c r="J21" s="38">
        <v>0</v>
      </c>
    </row>
    <row r="22" spans="1:10" ht="16.5" thickBot="1">
      <c r="A22" s="46" t="s">
        <v>295</v>
      </c>
      <c r="B22" s="46" t="s">
        <v>46</v>
      </c>
      <c r="C22" s="46">
        <v>3</v>
      </c>
      <c r="D22" s="46" t="s">
        <v>310</v>
      </c>
      <c r="E22" s="45">
        <v>2000</v>
      </c>
      <c r="F22" s="45">
        <v>500</v>
      </c>
      <c r="G22" s="45">
        <v>0</v>
      </c>
      <c r="H22" s="47">
        <f t="shared" si="0"/>
        <v>0</v>
      </c>
      <c r="I22" s="46" t="s">
        <v>59</v>
      </c>
      <c r="J22" s="45">
        <v>0</v>
      </c>
    </row>
    <row r="23" spans="1:10" s="71" customFormat="1" ht="16.5" thickBot="1">
      <c r="A23" s="70"/>
      <c r="B23" s="34"/>
      <c r="C23" s="34"/>
      <c r="D23" s="34"/>
      <c r="E23" s="33">
        <f t="shared" ref="E23:G23" si="2">SUM(E13:E22)</f>
        <v>11265.25</v>
      </c>
      <c r="F23" s="33">
        <f t="shared" si="2"/>
        <v>4808.7</v>
      </c>
      <c r="G23" s="33">
        <f t="shared" si="2"/>
        <v>1834</v>
      </c>
      <c r="H23" s="35">
        <f t="shared" si="0"/>
        <v>0.16280153569605646</v>
      </c>
      <c r="I23" s="34"/>
      <c r="J23" s="33">
        <f>SUM(J13:J22)</f>
        <v>1834</v>
      </c>
    </row>
    <row r="24" spans="1:10" s="11" customFormat="1">
      <c r="A24" s="37"/>
      <c r="B24" s="37"/>
      <c r="C24" s="37"/>
      <c r="D24" s="37"/>
      <c r="E24" s="12"/>
      <c r="F24" s="12"/>
      <c r="G24" s="12"/>
      <c r="H24" s="24"/>
      <c r="I24" s="37"/>
      <c r="J24" s="12"/>
    </row>
    <row r="26" spans="1:10" ht="94.5">
      <c r="A26" s="39" t="s">
        <v>311</v>
      </c>
      <c r="B26" s="39" t="s">
        <v>10</v>
      </c>
      <c r="C26" s="39">
        <v>1</v>
      </c>
      <c r="D26" s="41" t="s">
        <v>312</v>
      </c>
      <c r="E26" s="38">
        <v>496</v>
      </c>
      <c r="F26" s="38">
        <v>446.4</v>
      </c>
      <c r="G26" s="38">
        <v>446.4</v>
      </c>
      <c r="H26" s="40">
        <f t="shared" si="0"/>
        <v>0.89999999999999991</v>
      </c>
      <c r="I26" s="39" t="s">
        <v>59</v>
      </c>
      <c r="J26" s="38">
        <v>446.4</v>
      </c>
    </row>
    <row r="27" spans="1:10" ht="126">
      <c r="A27" s="39" t="s">
        <v>311</v>
      </c>
      <c r="B27" s="39" t="s">
        <v>34</v>
      </c>
      <c r="C27" s="39">
        <v>1</v>
      </c>
      <c r="D27" s="41" t="s">
        <v>313</v>
      </c>
      <c r="E27" s="38">
        <v>608</v>
      </c>
      <c r="F27" s="38">
        <v>547.20000000000005</v>
      </c>
      <c r="G27" s="38">
        <v>547.20000000000005</v>
      </c>
      <c r="H27" s="40">
        <f t="shared" si="0"/>
        <v>0.9</v>
      </c>
      <c r="I27" s="39" t="s">
        <v>59</v>
      </c>
      <c r="J27" s="38">
        <v>547.20000000000005</v>
      </c>
    </row>
    <row r="28" spans="1:10" ht="47.25">
      <c r="A28" s="39" t="s">
        <v>311</v>
      </c>
      <c r="B28" s="39" t="s">
        <v>5</v>
      </c>
      <c r="C28" s="39">
        <v>3</v>
      </c>
      <c r="D28" s="41" t="s">
        <v>314</v>
      </c>
      <c r="E28" s="38">
        <v>52</v>
      </c>
      <c r="F28" s="38">
        <v>0</v>
      </c>
      <c r="G28" s="38">
        <v>0</v>
      </c>
      <c r="H28" s="40">
        <f t="shared" si="0"/>
        <v>0</v>
      </c>
      <c r="I28" s="39" t="s">
        <v>59</v>
      </c>
      <c r="J28" s="38">
        <v>0</v>
      </c>
    </row>
    <row r="29" spans="1:10" ht="173.25">
      <c r="A29" s="39" t="s">
        <v>311</v>
      </c>
      <c r="B29" s="39" t="s">
        <v>14</v>
      </c>
      <c r="C29" s="39">
        <v>1</v>
      </c>
      <c r="D29" s="41" t="s">
        <v>315</v>
      </c>
      <c r="E29" s="38">
        <v>500</v>
      </c>
      <c r="F29" s="38">
        <v>75</v>
      </c>
      <c r="G29" s="38">
        <v>0</v>
      </c>
      <c r="H29" s="40">
        <f t="shared" si="0"/>
        <v>0</v>
      </c>
      <c r="I29" s="39" t="s">
        <v>316</v>
      </c>
      <c r="J29" s="38">
        <v>0</v>
      </c>
    </row>
    <row r="30" spans="1:10" ht="94.5">
      <c r="A30" s="39" t="s">
        <v>311</v>
      </c>
      <c r="B30" s="39" t="s">
        <v>87</v>
      </c>
      <c r="C30" s="39">
        <v>1</v>
      </c>
      <c r="D30" s="41" t="s">
        <v>317</v>
      </c>
      <c r="E30" s="38">
        <v>5285.55</v>
      </c>
      <c r="F30" s="38">
        <v>3699.89</v>
      </c>
      <c r="G30" s="38">
        <v>2658.98</v>
      </c>
      <c r="H30" s="40">
        <f t="shared" si="0"/>
        <v>0.50306590610248691</v>
      </c>
      <c r="I30" s="39" t="s">
        <v>318</v>
      </c>
      <c r="J30" s="38">
        <v>2658.98</v>
      </c>
    </row>
    <row r="31" spans="1:10" ht="63.75" thickBot="1">
      <c r="A31" s="46" t="s">
        <v>311</v>
      </c>
      <c r="B31" s="46" t="s">
        <v>46</v>
      </c>
      <c r="C31" s="46">
        <v>2</v>
      </c>
      <c r="D31" s="48" t="s">
        <v>319</v>
      </c>
      <c r="E31" s="45">
        <v>1020</v>
      </c>
      <c r="F31" s="45">
        <v>714</v>
      </c>
      <c r="G31" s="45">
        <v>540</v>
      </c>
      <c r="H31" s="47">
        <f t="shared" si="0"/>
        <v>0.52941176470588236</v>
      </c>
      <c r="I31" s="46" t="s">
        <v>320</v>
      </c>
      <c r="J31" s="45">
        <v>540</v>
      </c>
    </row>
    <row r="32" spans="1:10" s="71" customFormat="1" ht="16.5" thickBot="1">
      <c r="A32" s="70"/>
      <c r="B32" s="34"/>
      <c r="C32" s="34"/>
      <c r="D32" s="36"/>
      <c r="E32" s="33">
        <f t="shared" ref="E32:G32" si="3">SUM(E26:E31)</f>
        <v>7961.55</v>
      </c>
      <c r="F32" s="33">
        <f t="shared" si="3"/>
        <v>5482.49</v>
      </c>
      <c r="G32" s="33">
        <f t="shared" si="3"/>
        <v>4192.58</v>
      </c>
      <c r="H32" s="35">
        <f t="shared" si="0"/>
        <v>0.52660348801426859</v>
      </c>
      <c r="I32" s="34"/>
      <c r="J32" s="33">
        <f>SUM(J26:J31)</f>
        <v>4192.58</v>
      </c>
    </row>
    <row r="33" spans="1:10" s="11" customFormat="1">
      <c r="A33" s="37"/>
      <c r="B33" s="37"/>
      <c r="C33" s="37"/>
      <c r="D33" s="54"/>
      <c r="E33" s="12"/>
      <c r="F33" s="12"/>
      <c r="G33" s="12"/>
      <c r="H33" s="24"/>
      <c r="I33" s="37"/>
      <c r="J33" s="12"/>
    </row>
    <row r="34" spans="1:10">
      <c r="D34" s="29"/>
    </row>
    <row r="35" spans="1:10">
      <c r="A35" s="39" t="s">
        <v>321</v>
      </c>
      <c r="B35" s="39" t="s">
        <v>10</v>
      </c>
      <c r="C35" s="39">
        <v>2</v>
      </c>
      <c r="D35" s="39" t="s">
        <v>322</v>
      </c>
      <c r="E35" s="38">
        <v>255</v>
      </c>
      <c r="F35" s="38">
        <v>229.5</v>
      </c>
      <c r="G35" s="38">
        <v>229.5</v>
      </c>
      <c r="H35" s="40">
        <f t="shared" si="0"/>
        <v>0.9</v>
      </c>
      <c r="I35" s="39" t="s">
        <v>59</v>
      </c>
      <c r="J35" s="38">
        <v>229.5</v>
      </c>
    </row>
    <row r="36" spans="1:10">
      <c r="A36" s="39" t="s">
        <v>321</v>
      </c>
      <c r="B36" s="39" t="s">
        <v>34</v>
      </c>
      <c r="C36" s="39">
        <v>4</v>
      </c>
      <c r="D36" s="39" t="s">
        <v>323</v>
      </c>
      <c r="E36" s="38">
        <v>634</v>
      </c>
      <c r="F36" s="38">
        <v>570.6</v>
      </c>
      <c r="G36" s="38">
        <v>0</v>
      </c>
      <c r="H36" s="40">
        <f t="shared" si="0"/>
        <v>0</v>
      </c>
      <c r="I36" s="39" t="s">
        <v>324</v>
      </c>
      <c r="J36" s="38">
        <v>0</v>
      </c>
    </row>
    <row r="37" spans="1:10" ht="126">
      <c r="A37" s="39" t="s">
        <v>321</v>
      </c>
      <c r="B37" s="39" t="s">
        <v>24</v>
      </c>
      <c r="C37" s="39">
        <v>4</v>
      </c>
      <c r="D37" s="39" t="s">
        <v>325</v>
      </c>
      <c r="E37" s="38">
        <v>567</v>
      </c>
      <c r="F37" s="38">
        <v>0</v>
      </c>
      <c r="G37" s="38">
        <v>0</v>
      </c>
      <c r="H37" s="40">
        <f t="shared" si="0"/>
        <v>0</v>
      </c>
      <c r="I37" s="41" t="s">
        <v>326</v>
      </c>
      <c r="J37" s="38">
        <v>0</v>
      </c>
    </row>
    <row r="38" spans="1:10" ht="94.5">
      <c r="A38" s="39" t="s">
        <v>321</v>
      </c>
      <c r="B38" s="39" t="s">
        <v>5</v>
      </c>
      <c r="C38" s="39">
        <v>1</v>
      </c>
      <c r="D38" s="41" t="s">
        <v>327</v>
      </c>
      <c r="E38" s="38">
        <v>6242.25</v>
      </c>
      <c r="F38" s="38">
        <v>2496.9</v>
      </c>
      <c r="G38" s="38">
        <v>2496.9</v>
      </c>
      <c r="H38" s="40">
        <f t="shared" si="0"/>
        <v>0.4</v>
      </c>
      <c r="I38" s="39"/>
      <c r="J38" s="38">
        <v>2496.9</v>
      </c>
    </row>
    <row r="39" spans="1:10" ht="31.5">
      <c r="A39" s="39" t="s">
        <v>321</v>
      </c>
      <c r="B39" s="39" t="s">
        <v>14</v>
      </c>
      <c r="C39" s="39">
        <v>4</v>
      </c>
      <c r="D39" s="39" t="s">
        <v>328</v>
      </c>
      <c r="E39" s="38">
        <v>240</v>
      </c>
      <c r="F39" s="38">
        <v>0</v>
      </c>
      <c r="G39" s="38">
        <v>0</v>
      </c>
      <c r="H39" s="40">
        <f t="shared" si="0"/>
        <v>0</v>
      </c>
      <c r="I39" s="39" t="s">
        <v>59</v>
      </c>
      <c r="J39" s="38">
        <v>0</v>
      </c>
    </row>
    <row r="40" spans="1:10" ht="78.75">
      <c r="A40" s="39" t="s">
        <v>321</v>
      </c>
      <c r="B40" s="39" t="s">
        <v>87</v>
      </c>
      <c r="C40" s="39">
        <v>1</v>
      </c>
      <c r="D40" s="41" t="s">
        <v>329</v>
      </c>
      <c r="E40" s="38">
        <v>9890.25</v>
      </c>
      <c r="F40" s="38">
        <v>6923.18</v>
      </c>
      <c r="G40" s="38">
        <v>5565.52</v>
      </c>
      <c r="H40" s="40">
        <f t="shared" si="0"/>
        <v>0.5627279391319735</v>
      </c>
      <c r="I40" s="39" t="s">
        <v>330</v>
      </c>
      <c r="J40" s="38">
        <v>5565.52</v>
      </c>
    </row>
    <row r="41" spans="1:10" ht="47.25">
      <c r="A41" s="39" t="s">
        <v>321</v>
      </c>
      <c r="B41" s="39" t="s">
        <v>64</v>
      </c>
      <c r="C41" s="39">
        <v>2</v>
      </c>
      <c r="D41" s="41" t="s">
        <v>331</v>
      </c>
      <c r="E41" s="38">
        <v>2500</v>
      </c>
      <c r="F41" s="38">
        <v>1250</v>
      </c>
      <c r="G41" s="38">
        <v>625</v>
      </c>
      <c r="H41" s="40">
        <f t="shared" si="0"/>
        <v>0.25</v>
      </c>
      <c r="I41" s="39" t="s">
        <v>332</v>
      </c>
      <c r="J41" s="38">
        <v>625</v>
      </c>
    </row>
    <row r="42" spans="1:10" ht="48" thickBot="1">
      <c r="A42" s="46" t="s">
        <v>321</v>
      </c>
      <c r="B42" s="46" t="s">
        <v>46</v>
      </c>
      <c r="C42" s="46">
        <v>2</v>
      </c>
      <c r="D42" s="46" t="s">
        <v>333</v>
      </c>
      <c r="E42" s="45">
        <v>972</v>
      </c>
      <c r="F42" s="45">
        <v>680.4</v>
      </c>
      <c r="G42" s="45">
        <v>243</v>
      </c>
      <c r="H42" s="47">
        <f t="shared" si="0"/>
        <v>0.25</v>
      </c>
      <c r="I42" s="46" t="s">
        <v>332</v>
      </c>
      <c r="J42" s="45">
        <v>243</v>
      </c>
    </row>
    <row r="43" spans="1:10" s="71" customFormat="1" ht="16.5" thickBot="1">
      <c r="A43" s="70"/>
      <c r="B43" s="34"/>
      <c r="C43" s="34"/>
      <c r="D43" s="34"/>
      <c r="E43" s="33">
        <f t="shared" ref="E43:G43" si="4">SUM(E35:E42)</f>
        <v>21300.5</v>
      </c>
      <c r="F43" s="33">
        <f t="shared" si="4"/>
        <v>12150.58</v>
      </c>
      <c r="G43" s="33">
        <f t="shared" si="4"/>
        <v>9159.92</v>
      </c>
      <c r="H43" s="35">
        <f t="shared" si="0"/>
        <v>0.4300330978146053</v>
      </c>
      <c r="I43" s="34"/>
      <c r="J43" s="33">
        <f>SUM(J35:J42)</f>
        <v>9159.92</v>
      </c>
    </row>
    <row r="44" spans="1:10" s="11" customFormat="1">
      <c r="A44" s="37"/>
      <c r="B44" s="37"/>
      <c r="C44" s="37"/>
      <c r="D44" s="37"/>
      <c r="E44" s="12"/>
      <c r="F44" s="12"/>
      <c r="G44" s="12"/>
      <c r="H44" s="24"/>
      <c r="I44" s="37"/>
      <c r="J44" s="12"/>
    </row>
    <row r="46" spans="1:10" ht="78.75">
      <c r="A46" s="39" t="s">
        <v>334</v>
      </c>
      <c r="B46" s="39" t="s">
        <v>34</v>
      </c>
      <c r="C46" s="39">
        <v>2</v>
      </c>
      <c r="D46" s="41" t="s">
        <v>335</v>
      </c>
      <c r="E46" s="38">
        <v>560</v>
      </c>
      <c r="F46" s="38">
        <v>336</v>
      </c>
      <c r="G46" s="38">
        <v>144</v>
      </c>
      <c r="H46" s="40">
        <f t="shared" si="0"/>
        <v>0.25714285714285712</v>
      </c>
      <c r="I46" s="39" t="s">
        <v>336</v>
      </c>
      <c r="J46" s="38">
        <v>144</v>
      </c>
    </row>
    <row r="47" spans="1:10" ht="31.5">
      <c r="A47" s="39" t="s">
        <v>334</v>
      </c>
      <c r="B47" s="39" t="s">
        <v>14</v>
      </c>
      <c r="C47" s="39">
        <v>3</v>
      </c>
      <c r="D47" s="39" t="s">
        <v>337</v>
      </c>
      <c r="E47" s="38">
        <v>100</v>
      </c>
      <c r="F47" s="38">
        <v>40</v>
      </c>
      <c r="G47" s="38">
        <v>0</v>
      </c>
      <c r="H47" s="40">
        <f t="shared" si="0"/>
        <v>0</v>
      </c>
      <c r="I47" s="39" t="s">
        <v>338</v>
      </c>
      <c r="J47" s="38">
        <v>0</v>
      </c>
    </row>
    <row r="48" spans="1:10" ht="78.75">
      <c r="A48" s="39" t="s">
        <v>334</v>
      </c>
      <c r="B48" s="39" t="s">
        <v>87</v>
      </c>
      <c r="C48" s="39">
        <v>2</v>
      </c>
      <c r="D48" s="41" t="s">
        <v>339</v>
      </c>
      <c r="E48" s="38">
        <v>582</v>
      </c>
      <c r="F48" s="38">
        <v>291</v>
      </c>
      <c r="G48" s="38">
        <v>100</v>
      </c>
      <c r="H48" s="40">
        <f t="shared" si="0"/>
        <v>0.1718213058419244</v>
      </c>
      <c r="I48" s="39" t="s">
        <v>59</v>
      </c>
      <c r="J48" s="38">
        <v>100</v>
      </c>
    </row>
    <row r="49" spans="1:10" ht="47.25">
      <c r="A49" s="39" t="s">
        <v>334</v>
      </c>
      <c r="B49" s="39" t="s">
        <v>340</v>
      </c>
      <c r="C49" s="39">
        <v>3</v>
      </c>
      <c r="D49" s="39" t="s">
        <v>341</v>
      </c>
      <c r="E49" s="38">
        <v>2400</v>
      </c>
      <c r="F49" s="38">
        <v>480</v>
      </c>
      <c r="G49" s="38">
        <v>0</v>
      </c>
      <c r="H49" s="40">
        <f t="shared" si="0"/>
        <v>0</v>
      </c>
      <c r="I49" s="39" t="s">
        <v>342</v>
      </c>
      <c r="J49" s="38">
        <v>0</v>
      </c>
    </row>
    <row r="50" spans="1:10" ht="111" thickBot="1">
      <c r="A50" s="46" t="s">
        <v>334</v>
      </c>
      <c r="B50" s="46" t="s">
        <v>46</v>
      </c>
      <c r="C50" s="46">
        <v>1</v>
      </c>
      <c r="D50" s="48" t="s">
        <v>343</v>
      </c>
      <c r="E50" s="45">
        <v>2932</v>
      </c>
      <c r="F50" s="45">
        <v>1172.8</v>
      </c>
      <c r="G50" s="45">
        <v>650</v>
      </c>
      <c r="H50" s="47">
        <f t="shared" si="0"/>
        <v>0.22169167803547066</v>
      </c>
      <c r="I50" s="48" t="s">
        <v>344</v>
      </c>
      <c r="J50" s="45">
        <v>650</v>
      </c>
    </row>
    <row r="51" spans="1:10" s="71" customFormat="1" ht="16.5" thickBot="1">
      <c r="A51" s="70"/>
      <c r="B51" s="34"/>
      <c r="C51" s="34"/>
      <c r="D51" s="36"/>
      <c r="E51" s="33">
        <f t="shared" ref="E51:G51" si="5">SUM(E46:E50)</f>
        <v>6574</v>
      </c>
      <c r="F51" s="33">
        <f t="shared" si="5"/>
        <v>2319.8000000000002</v>
      </c>
      <c r="G51" s="33">
        <f t="shared" si="5"/>
        <v>894</v>
      </c>
      <c r="H51" s="35">
        <f t="shared" si="0"/>
        <v>0.13599026467903863</v>
      </c>
      <c r="I51" s="36"/>
      <c r="J51" s="33">
        <f>SUM(J46:J50)</f>
        <v>894</v>
      </c>
    </row>
    <row r="52" spans="1:10" s="11" customFormat="1">
      <c r="A52" s="37"/>
      <c r="B52" s="37"/>
      <c r="C52" s="37"/>
      <c r="D52" s="54"/>
      <c r="E52" s="12"/>
      <c r="F52" s="12"/>
      <c r="G52" s="12"/>
      <c r="H52" s="24"/>
      <c r="I52" s="54"/>
      <c r="J52" s="12"/>
    </row>
    <row r="53" spans="1:10">
      <c r="D53" s="29"/>
      <c r="I53" s="29"/>
    </row>
    <row r="54" spans="1:10" ht="31.5">
      <c r="A54" s="39" t="s">
        <v>345</v>
      </c>
      <c r="B54" s="39" t="s">
        <v>10</v>
      </c>
      <c r="C54" s="39">
        <v>2</v>
      </c>
      <c r="D54" s="39" t="s">
        <v>346</v>
      </c>
      <c r="E54" s="38">
        <v>699</v>
      </c>
      <c r="F54" s="38">
        <v>629</v>
      </c>
      <c r="G54" s="38">
        <v>419.4</v>
      </c>
      <c r="H54" s="40">
        <f t="shared" si="0"/>
        <v>0.6</v>
      </c>
      <c r="I54" s="39" t="s">
        <v>347</v>
      </c>
      <c r="J54" s="38">
        <v>419.4</v>
      </c>
    </row>
    <row r="55" spans="1:10" ht="63">
      <c r="A55" s="39" t="s">
        <v>345</v>
      </c>
      <c r="B55" s="39" t="s">
        <v>10</v>
      </c>
      <c r="C55" s="39">
        <v>3</v>
      </c>
      <c r="D55" s="41" t="s">
        <v>348</v>
      </c>
      <c r="E55" s="38">
        <v>360</v>
      </c>
      <c r="F55" s="38">
        <v>0</v>
      </c>
      <c r="G55" s="38">
        <v>0</v>
      </c>
      <c r="H55" s="40">
        <f t="shared" si="0"/>
        <v>0</v>
      </c>
      <c r="I55" s="39" t="s">
        <v>59</v>
      </c>
      <c r="J55" s="38">
        <v>0</v>
      </c>
    </row>
    <row r="56" spans="1:10" ht="47.25">
      <c r="A56" s="39" t="s">
        <v>345</v>
      </c>
      <c r="B56" s="39" t="s">
        <v>14</v>
      </c>
      <c r="C56" s="39">
        <v>5</v>
      </c>
      <c r="D56" s="39" t="s">
        <v>349</v>
      </c>
      <c r="E56" s="38">
        <v>7</v>
      </c>
      <c r="F56" s="38">
        <v>0</v>
      </c>
      <c r="G56" s="38">
        <v>0</v>
      </c>
      <c r="H56" s="40">
        <f t="shared" si="0"/>
        <v>0</v>
      </c>
      <c r="I56" s="39" t="s">
        <v>59</v>
      </c>
      <c r="J56" s="38">
        <v>0</v>
      </c>
    </row>
    <row r="57" spans="1:10" ht="110.25">
      <c r="A57" s="39" t="s">
        <v>345</v>
      </c>
      <c r="B57" s="39" t="s">
        <v>87</v>
      </c>
      <c r="C57" s="39">
        <v>1</v>
      </c>
      <c r="D57" s="41" t="s">
        <v>350</v>
      </c>
      <c r="E57" s="38">
        <v>6600</v>
      </c>
      <c r="F57" s="38">
        <v>4620</v>
      </c>
      <c r="G57" s="38">
        <v>3630</v>
      </c>
      <c r="H57" s="40">
        <f t="shared" si="0"/>
        <v>0.55000000000000004</v>
      </c>
      <c r="I57" s="39" t="s">
        <v>351</v>
      </c>
      <c r="J57" s="38">
        <v>3630</v>
      </c>
    </row>
    <row r="58" spans="1:10" ht="78.75">
      <c r="A58" s="39" t="s">
        <v>345</v>
      </c>
      <c r="B58" s="39" t="s">
        <v>64</v>
      </c>
      <c r="C58" s="39">
        <v>1</v>
      </c>
      <c r="D58" s="41" t="s">
        <v>352</v>
      </c>
      <c r="E58" s="38">
        <v>4800</v>
      </c>
      <c r="F58" s="38">
        <v>2400</v>
      </c>
      <c r="G58" s="38">
        <v>1440</v>
      </c>
      <c r="H58" s="40">
        <f t="shared" si="0"/>
        <v>0.3</v>
      </c>
      <c r="I58" s="39" t="s">
        <v>353</v>
      </c>
      <c r="J58" s="38">
        <v>1440</v>
      </c>
    </row>
    <row r="59" spans="1:10" ht="78.75">
      <c r="A59" s="39" t="s">
        <v>345</v>
      </c>
      <c r="B59" s="39" t="s">
        <v>306</v>
      </c>
      <c r="C59" s="39">
        <v>1</v>
      </c>
      <c r="D59" s="41" t="s">
        <v>354</v>
      </c>
      <c r="E59" s="38">
        <v>1620</v>
      </c>
      <c r="F59" s="38">
        <v>1458</v>
      </c>
      <c r="G59" s="38">
        <v>891</v>
      </c>
      <c r="H59" s="40">
        <f t="shared" si="0"/>
        <v>0.55000000000000004</v>
      </c>
      <c r="I59" s="39" t="s">
        <v>355</v>
      </c>
      <c r="J59" s="38">
        <v>891</v>
      </c>
    </row>
    <row r="60" spans="1:10" ht="63.75" thickBot="1">
      <c r="A60" s="46" t="s">
        <v>345</v>
      </c>
      <c r="B60" s="46" t="s">
        <v>46</v>
      </c>
      <c r="C60" s="46">
        <v>4</v>
      </c>
      <c r="D60" s="48" t="s">
        <v>356</v>
      </c>
      <c r="E60" s="45">
        <v>720</v>
      </c>
      <c r="F60" s="45">
        <v>360</v>
      </c>
      <c r="G60" s="45">
        <v>0</v>
      </c>
      <c r="H60" s="47">
        <f t="shared" si="0"/>
        <v>0</v>
      </c>
      <c r="I60" s="46" t="s">
        <v>324</v>
      </c>
      <c r="J60" s="45">
        <v>0</v>
      </c>
    </row>
    <row r="61" spans="1:10" s="71" customFormat="1" ht="16.5" thickBot="1">
      <c r="A61" s="70"/>
      <c r="B61" s="34"/>
      <c r="C61" s="34"/>
      <c r="D61" s="36"/>
      <c r="E61" s="33">
        <f t="shared" ref="E61:G61" si="6">SUM(E54:E60)</f>
        <v>14806</v>
      </c>
      <c r="F61" s="33">
        <f t="shared" si="6"/>
        <v>9467</v>
      </c>
      <c r="G61" s="33">
        <f t="shared" si="6"/>
        <v>6380.4</v>
      </c>
      <c r="H61" s="35">
        <f t="shared" si="0"/>
        <v>0.43093340537619884</v>
      </c>
      <c r="I61" s="34"/>
      <c r="J61" s="33">
        <f>SUM(J54:J60)</f>
        <v>6380.4</v>
      </c>
    </row>
    <row r="62" spans="1:10" s="11" customFormat="1">
      <c r="A62" s="37"/>
      <c r="B62" s="37"/>
      <c r="C62" s="37"/>
      <c r="D62" s="54"/>
      <c r="E62" s="12"/>
      <c r="F62" s="12"/>
      <c r="G62" s="12"/>
      <c r="H62" s="24"/>
      <c r="I62" s="37"/>
      <c r="J62" s="12"/>
    </row>
    <row r="63" spans="1:10">
      <c r="D63" s="29"/>
    </row>
    <row r="64" spans="1:10" ht="78.75">
      <c r="A64" s="39" t="s">
        <v>357</v>
      </c>
      <c r="B64" s="39" t="s">
        <v>10</v>
      </c>
      <c r="C64" s="39">
        <v>1</v>
      </c>
      <c r="D64" s="41" t="s">
        <v>358</v>
      </c>
      <c r="E64" s="38">
        <v>550</v>
      </c>
      <c r="F64" s="38">
        <v>495</v>
      </c>
      <c r="G64" s="38">
        <v>225</v>
      </c>
      <c r="H64" s="40">
        <f t="shared" si="0"/>
        <v>0.40909090909090912</v>
      </c>
      <c r="I64" s="39" t="s">
        <v>359</v>
      </c>
      <c r="J64" s="38">
        <v>225</v>
      </c>
    </row>
    <row r="65" spans="1:10" ht="78.75">
      <c r="A65" s="39" t="s">
        <v>357</v>
      </c>
      <c r="B65" s="39" t="s">
        <v>34</v>
      </c>
      <c r="C65" s="39">
        <v>2</v>
      </c>
      <c r="D65" s="41" t="s">
        <v>360</v>
      </c>
      <c r="E65" s="38">
        <v>240</v>
      </c>
      <c r="F65" s="38">
        <v>216</v>
      </c>
      <c r="G65" s="38">
        <v>216</v>
      </c>
      <c r="H65" s="40">
        <f t="shared" si="0"/>
        <v>0.9</v>
      </c>
      <c r="I65" s="39" t="s">
        <v>59</v>
      </c>
      <c r="J65" s="38">
        <v>216</v>
      </c>
    </row>
    <row r="66" spans="1:10" ht="47.25">
      <c r="A66" s="39" t="s">
        <v>357</v>
      </c>
      <c r="B66" s="39" t="s">
        <v>5</v>
      </c>
      <c r="C66" s="39">
        <v>3</v>
      </c>
      <c r="D66" s="41" t="s">
        <v>361</v>
      </c>
      <c r="E66" s="38">
        <v>60</v>
      </c>
      <c r="F66" s="38">
        <v>60</v>
      </c>
      <c r="G66" s="38">
        <v>0</v>
      </c>
      <c r="H66" s="40">
        <f t="shared" si="0"/>
        <v>0</v>
      </c>
      <c r="I66" s="39" t="s">
        <v>362</v>
      </c>
      <c r="J66" s="38">
        <v>0</v>
      </c>
    </row>
    <row r="67" spans="1:10" ht="110.25">
      <c r="A67" s="39" t="s">
        <v>357</v>
      </c>
      <c r="B67" s="39" t="s">
        <v>14</v>
      </c>
      <c r="C67" s="39">
        <v>1</v>
      </c>
      <c r="D67" s="41" t="s">
        <v>363</v>
      </c>
      <c r="E67" s="38">
        <v>410</v>
      </c>
      <c r="F67" s="38">
        <v>410</v>
      </c>
      <c r="G67" s="38">
        <v>0</v>
      </c>
      <c r="H67" s="40">
        <f t="shared" si="0"/>
        <v>0</v>
      </c>
      <c r="I67" s="39" t="s">
        <v>364</v>
      </c>
      <c r="J67" s="38">
        <v>0</v>
      </c>
    </row>
    <row r="68" spans="1:10" ht="94.5">
      <c r="A68" s="39" t="s">
        <v>357</v>
      </c>
      <c r="B68" s="39" t="s">
        <v>87</v>
      </c>
      <c r="C68" s="39">
        <v>1</v>
      </c>
      <c r="D68" s="41" t="s">
        <v>365</v>
      </c>
      <c r="E68" s="38">
        <v>270</v>
      </c>
      <c r="F68" s="38">
        <v>189</v>
      </c>
      <c r="G68" s="38">
        <v>189</v>
      </c>
      <c r="H68" s="40">
        <f t="shared" si="0"/>
        <v>0.7</v>
      </c>
      <c r="I68" s="39" t="s">
        <v>59</v>
      </c>
      <c r="J68" s="38">
        <v>189</v>
      </c>
    </row>
    <row r="69" spans="1:10" ht="94.5">
      <c r="A69" s="39" t="s">
        <v>357</v>
      </c>
      <c r="B69" s="39" t="s">
        <v>64</v>
      </c>
      <c r="C69" s="39">
        <v>3</v>
      </c>
      <c r="D69" s="41" t="s">
        <v>366</v>
      </c>
      <c r="E69" s="38">
        <v>620</v>
      </c>
      <c r="F69" s="38">
        <v>310</v>
      </c>
      <c r="G69" s="38">
        <v>0</v>
      </c>
      <c r="H69" s="40">
        <f t="shared" si="0"/>
        <v>0</v>
      </c>
      <c r="I69" s="39" t="s">
        <v>367</v>
      </c>
      <c r="J69" s="38">
        <v>0</v>
      </c>
    </row>
    <row r="70" spans="1:10" ht="79.5" thickBot="1">
      <c r="A70" s="46" t="s">
        <v>357</v>
      </c>
      <c r="B70" s="46" t="s">
        <v>46</v>
      </c>
      <c r="C70" s="46">
        <v>1</v>
      </c>
      <c r="D70" s="48" t="s">
        <v>368</v>
      </c>
      <c r="E70" s="45">
        <v>1760</v>
      </c>
      <c r="F70" s="45">
        <v>880</v>
      </c>
      <c r="G70" s="45">
        <v>880</v>
      </c>
      <c r="H70" s="47">
        <f t="shared" si="0"/>
        <v>0.5</v>
      </c>
      <c r="I70" s="46" t="s">
        <v>59</v>
      </c>
      <c r="J70" s="45">
        <v>880</v>
      </c>
    </row>
    <row r="71" spans="1:10" s="71" customFormat="1" ht="16.5" thickBot="1">
      <c r="A71" s="70"/>
      <c r="B71" s="34"/>
      <c r="C71" s="34"/>
      <c r="D71" s="36"/>
      <c r="E71" s="33">
        <f t="shared" ref="E71:G71" si="7">SUM(E64:E70)</f>
        <v>3910</v>
      </c>
      <c r="F71" s="33">
        <f t="shared" si="7"/>
        <v>2560</v>
      </c>
      <c r="G71" s="33">
        <f t="shared" si="7"/>
        <v>1510</v>
      </c>
      <c r="H71" s="35">
        <f t="shared" si="0"/>
        <v>0.38618925831202044</v>
      </c>
      <c r="I71" s="34"/>
      <c r="J71" s="33">
        <f>SUM(J64:J70)</f>
        <v>1510</v>
      </c>
    </row>
    <row r="72" spans="1:10" s="11" customFormat="1">
      <c r="A72" s="37"/>
      <c r="B72" s="37"/>
      <c r="C72" s="37"/>
      <c r="D72" s="54"/>
      <c r="E72" s="12"/>
      <c r="F72" s="12"/>
      <c r="G72" s="12"/>
      <c r="H72" s="24"/>
      <c r="I72" s="37"/>
      <c r="J72" s="12"/>
    </row>
    <row r="73" spans="1:10">
      <c r="D73" s="29"/>
    </row>
    <row r="74" spans="1:10" ht="47.25">
      <c r="A74" s="39" t="s">
        <v>369</v>
      </c>
      <c r="B74" s="39" t="s">
        <v>10</v>
      </c>
      <c r="C74" s="39">
        <v>1</v>
      </c>
      <c r="D74" s="41" t="s">
        <v>370</v>
      </c>
      <c r="E74" s="38">
        <v>800</v>
      </c>
      <c r="F74" s="38">
        <v>700</v>
      </c>
      <c r="G74" s="38">
        <v>700</v>
      </c>
      <c r="H74" s="40">
        <f t="shared" si="0"/>
        <v>0.875</v>
      </c>
      <c r="I74" s="39" t="s">
        <v>59</v>
      </c>
      <c r="J74" s="38">
        <v>700</v>
      </c>
    </row>
    <row r="75" spans="1:10" ht="63">
      <c r="A75" s="39" t="s">
        <v>369</v>
      </c>
      <c r="B75" s="39" t="s">
        <v>10</v>
      </c>
      <c r="C75" s="39">
        <v>2</v>
      </c>
      <c r="D75" s="41" t="s">
        <v>371</v>
      </c>
      <c r="E75" s="38">
        <v>2800</v>
      </c>
      <c r="F75" s="38">
        <v>0</v>
      </c>
      <c r="G75" s="38">
        <v>0</v>
      </c>
      <c r="H75" s="40">
        <f t="shared" ref="H75:H145" si="8">IF(E75=0,"",G75/E75)</f>
        <v>0</v>
      </c>
      <c r="I75" s="39" t="s">
        <v>59</v>
      </c>
      <c r="J75" s="38">
        <v>0</v>
      </c>
    </row>
    <row r="76" spans="1:10" ht="173.25">
      <c r="A76" s="39" t="s">
        <v>369</v>
      </c>
      <c r="B76" s="39" t="s">
        <v>34</v>
      </c>
      <c r="C76" s="39">
        <v>1</v>
      </c>
      <c r="D76" s="41" t="s">
        <v>372</v>
      </c>
      <c r="E76" s="38">
        <v>12100</v>
      </c>
      <c r="F76" s="38">
        <v>10890</v>
      </c>
      <c r="G76" s="38">
        <v>7286.16</v>
      </c>
      <c r="H76" s="40">
        <f t="shared" si="8"/>
        <v>0.60216198347107441</v>
      </c>
      <c r="I76" s="41" t="s">
        <v>373</v>
      </c>
      <c r="J76" s="38">
        <v>7286.16</v>
      </c>
    </row>
    <row r="77" spans="1:10" ht="78.75">
      <c r="A77" s="39" t="s">
        <v>369</v>
      </c>
      <c r="B77" s="39" t="s">
        <v>24</v>
      </c>
      <c r="C77" s="39">
        <v>2</v>
      </c>
      <c r="D77" s="41" t="s">
        <v>374</v>
      </c>
      <c r="E77" s="38">
        <v>10000</v>
      </c>
      <c r="F77" s="38">
        <v>0</v>
      </c>
      <c r="G77" s="38">
        <v>0</v>
      </c>
      <c r="H77" s="40">
        <f t="shared" si="8"/>
        <v>0</v>
      </c>
      <c r="I77" s="39" t="s">
        <v>59</v>
      </c>
      <c r="J77" s="38">
        <v>0</v>
      </c>
    </row>
    <row r="78" spans="1:10" ht="157.5">
      <c r="A78" s="39" t="s">
        <v>369</v>
      </c>
      <c r="B78" s="39" t="s">
        <v>5</v>
      </c>
      <c r="C78" s="39">
        <v>1</v>
      </c>
      <c r="D78" s="41" t="s">
        <v>375</v>
      </c>
      <c r="E78" s="38">
        <v>6000</v>
      </c>
      <c r="F78" s="38">
        <v>0</v>
      </c>
      <c r="G78" s="38">
        <v>0</v>
      </c>
      <c r="H78" s="40">
        <f t="shared" si="8"/>
        <v>0</v>
      </c>
      <c r="I78" s="39" t="s">
        <v>376</v>
      </c>
      <c r="J78" s="38">
        <v>0</v>
      </c>
    </row>
    <row r="79" spans="1:10" ht="189">
      <c r="A79" s="39" t="s">
        <v>369</v>
      </c>
      <c r="B79" s="39" t="s">
        <v>14</v>
      </c>
      <c r="C79" s="39">
        <v>1</v>
      </c>
      <c r="D79" s="41" t="s">
        <v>377</v>
      </c>
      <c r="E79" s="38">
        <v>15000</v>
      </c>
      <c r="F79" s="38">
        <v>4000</v>
      </c>
      <c r="G79" s="38">
        <v>0</v>
      </c>
      <c r="H79" s="40">
        <f t="shared" si="8"/>
        <v>0</v>
      </c>
      <c r="I79" s="41" t="s">
        <v>378</v>
      </c>
      <c r="J79" s="38">
        <v>0</v>
      </c>
    </row>
    <row r="80" spans="1:10" ht="63">
      <c r="A80" s="39" t="s">
        <v>369</v>
      </c>
      <c r="B80" s="39" t="s">
        <v>14</v>
      </c>
      <c r="C80" s="39">
        <v>2</v>
      </c>
      <c r="D80" s="41" t="s">
        <v>379</v>
      </c>
      <c r="E80" s="38">
        <v>15000</v>
      </c>
      <c r="F80" s="38">
        <v>0</v>
      </c>
      <c r="G80" s="38">
        <v>0</v>
      </c>
      <c r="H80" s="40">
        <f t="shared" si="8"/>
        <v>0</v>
      </c>
      <c r="I80" s="39" t="s">
        <v>59</v>
      </c>
      <c r="J80" s="38">
        <v>0</v>
      </c>
    </row>
    <row r="81" spans="1:10" ht="31.5">
      <c r="A81" s="39" t="s">
        <v>369</v>
      </c>
      <c r="B81" s="39" t="s">
        <v>87</v>
      </c>
      <c r="C81" s="39">
        <v>2</v>
      </c>
      <c r="D81" s="39" t="s">
        <v>380</v>
      </c>
      <c r="E81" s="38">
        <v>5000</v>
      </c>
      <c r="F81" s="38">
        <v>0</v>
      </c>
      <c r="G81" s="38">
        <v>0</v>
      </c>
      <c r="H81" s="40">
        <f t="shared" si="8"/>
        <v>0</v>
      </c>
      <c r="I81" s="39" t="s">
        <v>59</v>
      </c>
      <c r="J81" s="38">
        <v>0</v>
      </c>
    </row>
    <row r="82" spans="1:10" ht="78.75">
      <c r="A82" s="39" t="s">
        <v>369</v>
      </c>
      <c r="B82" s="39" t="s">
        <v>340</v>
      </c>
      <c r="C82" s="39">
        <v>2</v>
      </c>
      <c r="D82" s="41" t="s">
        <v>381</v>
      </c>
      <c r="E82" s="38">
        <v>22800</v>
      </c>
      <c r="F82" s="38">
        <v>0</v>
      </c>
      <c r="G82" s="38">
        <v>0</v>
      </c>
      <c r="H82" s="40">
        <f t="shared" si="8"/>
        <v>0</v>
      </c>
      <c r="I82" s="39" t="s">
        <v>59</v>
      </c>
      <c r="J82" s="38">
        <v>0</v>
      </c>
    </row>
    <row r="83" spans="1:10" ht="173.25">
      <c r="A83" s="39" t="s">
        <v>369</v>
      </c>
      <c r="B83" s="39" t="s">
        <v>46</v>
      </c>
      <c r="C83" s="39">
        <v>1</v>
      </c>
      <c r="D83" s="41" t="s">
        <v>382</v>
      </c>
      <c r="E83" s="38">
        <v>6000</v>
      </c>
      <c r="F83" s="38">
        <v>2400</v>
      </c>
      <c r="G83" s="38">
        <v>1000</v>
      </c>
      <c r="H83" s="40">
        <f t="shared" si="8"/>
        <v>0.16666666666666666</v>
      </c>
      <c r="I83" s="39" t="s">
        <v>59</v>
      </c>
      <c r="J83" s="38">
        <v>1000</v>
      </c>
    </row>
    <row r="84" spans="1:10" ht="79.5" thickBot="1">
      <c r="A84" s="46" t="s">
        <v>369</v>
      </c>
      <c r="B84" s="46" t="s">
        <v>46</v>
      </c>
      <c r="C84" s="46">
        <v>2</v>
      </c>
      <c r="D84" s="48" t="s">
        <v>383</v>
      </c>
      <c r="E84" s="45">
        <v>7800</v>
      </c>
      <c r="F84" s="45">
        <v>3900</v>
      </c>
      <c r="G84" s="45">
        <v>716</v>
      </c>
      <c r="H84" s="47">
        <f t="shared" si="8"/>
        <v>9.1794871794871793E-2</v>
      </c>
      <c r="I84" s="46" t="s">
        <v>384</v>
      </c>
      <c r="J84" s="45">
        <v>716</v>
      </c>
    </row>
    <row r="85" spans="1:10" s="71" customFormat="1" ht="16.5" thickBot="1">
      <c r="A85" s="70"/>
      <c r="B85" s="34"/>
      <c r="C85" s="34"/>
      <c r="D85" s="36"/>
      <c r="E85" s="33">
        <f t="shared" ref="E85:G85" si="9">SUM(E74:E84)</f>
        <v>103300</v>
      </c>
      <c r="F85" s="33">
        <f t="shared" si="9"/>
        <v>21890</v>
      </c>
      <c r="G85" s="33">
        <f t="shared" si="9"/>
        <v>9702.16</v>
      </c>
      <c r="H85" s="35">
        <f t="shared" si="8"/>
        <v>9.3922168441432724E-2</v>
      </c>
      <c r="I85" s="34"/>
      <c r="J85" s="33">
        <f>SUM(J74:J84)</f>
        <v>9702.16</v>
      </c>
    </row>
    <row r="86" spans="1:10" s="11" customFormat="1">
      <c r="A86" s="37"/>
      <c r="B86" s="37"/>
      <c r="C86" s="37"/>
      <c r="D86" s="54"/>
      <c r="E86" s="12"/>
      <c r="F86" s="12"/>
      <c r="G86" s="12"/>
      <c r="H86" s="24"/>
      <c r="I86" s="37"/>
      <c r="J86" s="12"/>
    </row>
    <row r="87" spans="1:10">
      <c r="D87" s="29"/>
    </row>
    <row r="88" spans="1:10" ht="31.5">
      <c r="A88" s="39" t="s">
        <v>385</v>
      </c>
      <c r="B88" s="39" t="s">
        <v>10</v>
      </c>
      <c r="C88" s="39">
        <v>2</v>
      </c>
      <c r="D88" s="39" t="s">
        <v>386</v>
      </c>
      <c r="E88" s="38">
        <v>255</v>
      </c>
      <c r="F88" s="38">
        <v>255</v>
      </c>
      <c r="G88" s="38">
        <v>229.5</v>
      </c>
      <c r="H88" s="40">
        <f t="shared" si="8"/>
        <v>0.9</v>
      </c>
      <c r="I88" s="39" t="s">
        <v>387</v>
      </c>
      <c r="J88" s="38">
        <v>229.5</v>
      </c>
    </row>
    <row r="89" spans="1:10" ht="31.5">
      <c r="A89" s="39" t="s">
        <v>385</v>
      </c>
      <c r="B89" s="39" t="s">
        <v>34</v>
      </c>
      <c r="C89" s="39">
        <v>3</v>
      </c>
      <c r="D89" s="39" t="s">
        <v>388</v>
      </c>
      <c r="E89" s="38">
        <v>72</v>
      </c>
      <c r="F89" s="38">
        <v>72</v>
      </c>
      <c r="G89" s="38">
        <v>64.8</v>
      </c>
      <c r="H89" s="40">
        <f t="shared" si="8"/>
        <v>0.89999999999999991</v>
      </c>
      <c r="I89" s="39" t="s">
        <v>389</v>
      </c>
      <c r="J89" s="38">
        <v>64.8</v>
      </c>
    </row>
    <row r="90" spans="1:10" ht="94.5">
      <c r="A90" s="39" t="s">
        <v>385</v>
      </c>
      <c r="B90" s="39" t="s">
        <v>14</v>
      </c>
      <c r="C90" s="39">
        <v>2</v>
      </c>
      <c r="D90" s="41" t="s">
        <v>390</v>
      </c>
      <c r="E90" s="38">
        <v>1525</v>
      </c>
      <c r="F90" s="38">
        <v>1200</v>
      </c>
      <c r="G90" s="38">
        <v>0</v>
      </c>
      <c r="H90" s="40">
        <f t="shared" si="8"/>
        <v>0</v>
      </c>
      <c r="I90" s="39" t="s">
        <v>391</v>
      </c>
      <c r="J90" s="38">
        <v>0</v>
      </c>
    </row>
    <row r="91" spans="1:10" ht="32.25" thickBot="1">
      <c r="A91" s="46" t="s">
        <v>385</v>
      </c>
      <c r="B91" s="46" t="s">
        <v>87</v>
      </c>
      <c r="C91" s="46">
        <v>1</v>
      </c>
      <c r="D91" s="46" t="s">
        <v>392</v>
      </c>
      <c r="E91" s="45">
        <v>2880</v>
      </c>
      <c r="F91" s="45">
        <v>2000</v>
      </c>
      <c r="G91" s="45">
        <v>1440</v>
      </c>
      <c r="H91" s="47">
        <f t="shared" si="8"/>
        <v>0.5</v>
      </c>
      <c r="I91" s="46" t="s">
        <v>393</v>
      </c>
      <c r="J91" s="45">
        <v>1440</v>
      </c>
    </row>
    <row r="92" spans="1:10" s="71" customFormat="1" ht="16.5" thickBot="1">
      <c r="A92" s="70"/>
      <c r="B92" s="34"/>
      <c r="C92" s="34"/>
      <c r="D92" s="34"/>
      <c r="E92" s="33">
        <f t="shared" ref="E92:G92" si="10">SUM(E88:E91)</f>
        <v>4732</v>
      </c>
      <c r="F92" s="33">
        <f t="shared" si="10"/>
        <v>3527</v>
      </c>
      <c r="G92" s="33">
        <f t="shared" si="10"/>
        <v>1734.3</v>
      </c>
      <c r="H92" s="35">
        <f t="shared" si="8"/>
        <v>0.36650464919695686</v>
      </c>
      <c r="I92" s="34"/>
      <c r="J92" s="33">
        <f>SUM(J88:J91)</f>
        <v>1734.3</v>
      </c>
    </row>
    <row r="93" spans="1:10" s="11" customFormat="1">
      <c r="A93" s="37"/>
      <c r="B93" s="37"/>
      <c r="C93" s="37"/>
      <c r="D93" s="37"/>
      <c r="E93" s="12"/>
      <c r="F93" s="12"/>
      <c r="G93" s="12"/>
      <c r="H93" s="24"/>
      <c r="I93" s="37"/>
      <c r="J93" s="12"/>
    </row>
    <row r="95" spans="1:10">
      <c r="A95" s="39" t="s">
        <v>394</v>
      </c>
      <c r="B95" s="39" t="s">
        <v>10</v>
      </c>
      <c r="C95" s="39">
        <v>4</v>
      </c>
      <c r="D95" s="39" t="s">
        <v>395</v>
      </c>
      <c r="E95" s="38">
        <v>100</v>
      </c>
      <c r="F95" s="38">
        <v>40</v>
      </c>
      <c r="G95" s="38">
        <v>0</v>
      </c>
      <c r="H95" s="40">
        <f t="shared" si="8"/>
        <v>0</v>
      </c>
      <c r="I95" s="39" t="s">
        <v>59</v>
      </c>
      <c r="J95" s="38">
        <v>0</v>
      </c>
    </row>
    <row r="96" spans="1:10" ht="63">
      <c r="A96" s="39" t="s">
        <v>394</v>
      </c>
      <c r="B96" s="39" t="s">
        <v>87</v>
      </c>
      <c r="C96" s="39">
        <v>1</v>
      </c>
      <c r="D96" s="39" t="s">
        <v>396</v>
      </c>
      <c r="E96" s="38">
        <v>960</v>
      </c>
      <c r="F96" s="38">
        <v>720</v>
      </c>
      <c r="G96" s="38">
        <v>0</v>
      </c>
      <c r="H96" s="40">
        <f t="shared" si="8"/>
        <v>0</v>
      </c>
      <c r="I96" s="39" t="s">
        <v>397</v>
      </c>
      <c r="J96" s="38">
        <v>0</v>
      </c>
    </row>
    <row r="97" spans="1:10" ht="63.75" thickBot="1">
      <c r="A97" s="46" t="s">
        <v>394</v>
      </c>
      <c r="B97" s="46" t="s">
        <v>64</v>
      </c>
      <c r="C97" s="46">
        <v>2</v>
      </c>
      <c r="D97" s="46" t="s">
        <v>398</v>
      </c>
      <c r="E97" s="45">
        <v>800</v>
      </c>
      <c r="F97" s="45">
        <v>400</v>
      </c>
      <c r="G97" s="45">
        <v>210</v>
      </c>
      <c r="H97" s="47">
        <f t="shared" si="8"/>
        <v>0.26250000000000001</v>
      </c>
      <c r="I97" s="46" t="s">
        <v>399</v>
      </c>
      <c r="J97" s="45">
        <v>210</v>
      </c>
    </row>
    <row r="98" spans="1:10" s="71" customFormat="1" ht="16.5" thickBot="1">
      <c r="A98" s="70"/>
      <c r="B98" s="34"/>
      <c r="C98" s="34"/>
      <c r="D98" s="34"/>
      <c r="E98" s="33">
        <f t="shared" ref="E98:G98" si="11">SUM(E95:E97)</f>
        <v>1860</v>
      </c>
      <c r="F98" s="33">
        <f t="shared" si="11"/>
        <v>1160</v>
      </c>
      <c r="G98" s="33">
        <f t="shared" si="11"/>
        <v>210</v>
      </c>
      <c r="H98" s="35">
        <f t="shared" si="8"/>
        <v>0.11290322580645161</v>
      </c>
      <c r="I98" s="34"/>
      <c r="J98" s="33">
        <f>SUM(J95:J97)</f>
        <v>210</v>
      </c>
    </row>
    <row r="99" spans="1:10" s="11" customFormat="1">
      <c r="A99" s="37"/>
      <c r="B99" s="37"/>
      <c r="C99" s="37"/>
      <c r="D99" s="37"/>
      <c r="E99" s="12"/>
      <c r="F99" s="12"/>
      <c r="G99" s="12"/>
      <c r="H99" s="24"/>
      <c r="I99" s="37"/>
      <c r="J99" s="12"/>
    </row>
    <row r="101" spans="1:10" ht="31.5">
      <c r="A101" s="39" t="s">
        <v>400</v>
      </c>
      <c r="B101" s="39" t="s">
        <v>10</v>
      </c>
      <c r="C101" s="39">
        <v>2</v>
      </c>
      <c r="D101" s="39" t="s">
        <v>401</v>
      </c>
      <c r="E101" s="38">
        <v>30</v>
      </c>
      <c r="F101" s="38">
        <v>27</v>
      </c>
      <c r="G101" s="38">
        <v>27</v>
      </c>
      <c r="H101" s="40">
        <f t="shared" si="8"/>
        <v>0.9</v>
      </c>
      <c r="I101" s="39" t="s">
        <v>59</v>
      </c>
      <c r="J101" s="38">
        <v>27</v>
      </c>
    </row>
    <row r="102" spans="1:10" ht="31.5">
      <c r="A102" s="39" t="s">
        <v>400</v>
      </c>
      <c r="B102" s="39" t="s">
        <v>34</v>
      </c>
      <c r="C102" s="39">
        <v>1</v>
      </c>
      <c r="D102" s="39" t="s">
        <v>402</v>
      </c>
      <c r="E102" s="38">
        <v>1080</v>
      </c>
      <c r="F102" s="38">
        <v>900</v>
      </c>
      <c r="G102" s="38">
        <v>540</v>
      </c>
      <c r="H102" s="40">
        <f t="shared" si="8"/>
        <v>0.5</v>
      </c>
      <c r="I102" s="39" t="s">
        <v>403</v>
      </c>
      <c r="J102" s="38">
        <v>540</v>
      </c>
    </row>
    <row r="103" spans="1:10" ht="31.5">
      <c r="A103" s="39" t="s">
        <v>400</v>
      </c>
      <c r="B103" s="39" t="s">
        <v>34</v>
      </c>
      <c r="C103" s="39">
        <v>3</v>
      </c>
      <c r="D103" s="39" t="s">
        <v>404</v>
      </c>
      <c r="E103" s="38">
        <v>1200</v>
      </c>
      <c r="F103" s="38">
        <v>400</v>
      </c>
      <c r="G103" s="38">
        <v>0</v>
      </c>
      <c r="H103" s="40">
        <f t="shared" si="8"/>
        <v>0</v>
      </c>
      <c r="I103" s="39" t="s">
        <v>59</v>
      </c>
      <c r="J103" s="38">
        <v>0</v>
      </c>
    </row>
    <row r="104" spans="1:10" ht="31.5">
      <c r="A104" s="39" t="s">
        <v>400</v>
      </c>
      <c r="B104" s="39" t="s">
        <v>34</v>
      </c>
      <c r="C104" s="39">
        <v>4</v>
      </c>
      <c r="D104" s="39" t="s">
        <v>405</v>
      </c>
      <c r="E104" s="38">
        <v>80</v>
      </c>
      <c r="F104" s="38">
        <v>0</v>
      </c>
      <c r="G104" s="38">
        <v>0</v>
      </c>
      <c r="H104" s="40">
        <f t="shared" si="8"/>
        <v>0</v>
      </c>
      <c r="I104" s="39" t="s">
        <v>59</v>
      </c>
      <c r="J104" s="38">
        <v>0</v>
      </c>
    </row>
    <row r="105" spans="1:10" ht="31.5">
      <c r="A105" s="39" t="s">
        <v>400</v>
      </c>
      <c r="B105" s="39" t="s">
        <v>14</v>
      </c>
      <c r="C105" s="39">
        <v>3</v>
      </c>
      <c r="D105" s="39" t="s">
        <v>406</v>
      </c>
      <c r="E105" s="38">
        <v>720</v>
      </c>
      <c r="F105" s="38">
        <v>240</v>
      </c>
      <c r="G105" s="38">
        <v>0</v>
      </c>
      <c r="H105" s="40">
        <f t="shared" si="8"/>
        <v>0</v>
      </c>
      <c r="I105" s="39" t="s">
        <v>407</v>
      </c>
      <c r="J105" s="38">
        <v>0</v>
      </c>
    </row>
    <row r="106" spans="1:10" ht="79.5" thickBot="1">
      <c r="A106" s="46" t="s">
        <v>400</v>
      </c>
      <c r="B106" s="46" t="s">
        <v>46</v>
      </c>
      <c r="C106" s="46">
        <v>2</v>
      </c>
      <c r="D106" s="48" t="s">
        <v>408</v>
      </c>
      <c r="E106" s="45">
        <v>1200</v>
      </c>
      <c r="F106" s="45">
        <v>600</v>
      </c>
      <c r="G106" s="45">
        <v>480</v>
      </c>
      <c r="H106" s="47">
        <f t="shared" si="8"/>
        <v>0.4</v>
      </c>
      <c r="I106" s="46" t="s">
        <v>409</v>
      </c>
      <c r="J106" s="45">
        <v>480</v>
      </c>
    </row>
    <row r="107" spans="1:10" s="71" customFormat="1" ht="16.5" thickBot="1">
      <c r="A107" s="70"/>
      <c r="B107" s="34"/>
      <c r="C107" s="34"/>
      <c r="D107" s="36"/>
      <c r="E107" s="72">
        <f t="shared" ref="E107:G107" si="12">SUM(E101:E106)</f>
        <v>4310</v>
      </c>
      <c r="F107" s="33">
        <f t="shared" si="12"/>
        <v>2167</v>
      </c>
      <c r="G107" s="33">
        <f t="shared" si="12"/>
        <v>1047</v>
      </c>
      <c r="H107" s="35">
        <f t="shared" si="8"/>
        <v>0.24292343387470997</v>
      </c>
      <c r="I107" s="34"/>
      <c r="J107" s="33">
        <f>SUM(J101:J106)</f>
        <v>1047</v>
      </c>
    </row>
    <row r="108" spans="1:10" s="11" customFormat="1">
      <c r="A108" s="37"/>
      <c r="B108" s="37"/>
      <c r="C108" s="37"/>
      <c r="D108" s="54"/>
      <c r="E108" s="12"/>
      <c r="F108" s="12"/>
      <c r="G108" s="12"/>
      <c r="H108" s="24"/>
      <c r="I108" s="37"/>
      <c r="J108" s="12"/>
    </row>
    <row r="109" spans="1:10">
      <c r="D109" s="29"/>
    </row>
    <row r="110" spans="1:10" ht="31.5">
      <c r="A110" s="39" t="s">
        <v>410</v>
      </c>
      <c r="B110" s="39" t="s">
        <v>10</v>
      </c>
      <c r="C110" s="39">
        <v>2</v>
      </c>
      <c r="D110" s="39" t="s">
        <v>411</v>
      </c>
      <c r="E110" s="38">
        <v>510</v>
      </c>
      <c r="F110" s="38">
        <v>450</v>
      </c>
      <c r="G110" s="38">
        <v>450</v>
      </c>
      <c r="H110" s="40">
        <f t="shared" si="8"/>
        <v>0.88235294117647056</v>
      </c>
      <c r="I110" s="39" t="s">
        <v>59</v>
      </c>
      <c r="J110" s="38">
        <v>450</v>
      </c>
    </row>
    <row r="111" spans="1:10" ht="31.5">
      <c r="A111" s="39" t="s">
        <v>410</v>
      </c>
      <c r="B111" s="39" t="s">
        <v>34</v>
      </c>
      <c r="C111" s="39">
        <v>1</v>
      </c>
      <c r="D111" s="39" t="s">
        <v>412</v>
      </c>
      <c r="E111" s="38">
        <v>1217.5</v>
      </c>
      <c r="F111" s="38">
        <v>500</v>
      </c>
      <c r="G111" s="38">
        <v>500</v>
      </c>
      <c r="H111" s="40">
        <f t="shared" si="8"/>
        <v>0.41067761806981518</v>
      </c>
      <c r="I111" s="39" t="s">
        <v>59</v>
      </c>
      <c r="J111" s="38">
        <v>500</v>
      </c>
    </row>
    <row r="112" spans="1:10" ht="31.5">
      <c r="A112" s="39" t="s">
        <v>410</v>
      </c>
      <c r="B112" s="39" t="s">
        <v>5</v>
      </c>
      <c r="C112" s="39">
        <v>5</v>
      </c>
      <c r="D112" s="39" t="s">
        <v>413</v>
      </c>
      <c r="E112" s="38">
        <v>600</v>
      </c>
      <c r="F112" s="38">
        <v>0</v>
      </c>
      <c r="G112" s="38">
        <v>0</v>
      </c>
      <c r="H112" s="40">
        <f t="shared" si="8"/>
        <v>0</v>
      </c>
      <c r="I112" s="39" t="s">
        <v>59</v>
      </c>
      <c r="J112" s="38">
        <v>0</v>
      </c>
    </row>
    <row r="113" spans="1:10" ht="31.5">
      <c r="A113" s="39" t="s">
        <v>410</v>
      </c>
      <c r="B113" s="39" t="s">
        <v>14</v>
      </c>
      <c r="C113" s="39">
        <v>5</v>
      </c>
      <c r="D113" s="39" t="s">
        <v>414</v>
      </c>
      <c r="E113" s="38">
        <v>0</v>
      </c>
      <c r="F113" s="38">
        <v>0</v>
      </c>
      <c r="G113" s="38">
        <v>0</v>
      </c>
      <c r="H113" s="40" t="str">
        <f t="shared" si="8"/>
        <v/>
      </c>
      <c r="I113" s="39" t="s">
        <v>59</v>
      </c>
      <c r="J113" s="38">
        <v>0</v>
      </c>
    </row>
    <row r="114" spans="1:10" ht="173.25">
      <c r="A114" s="39" t="s">
        <v>410</v>
      </c>
      <c r="B114" s="39" t="s">
        <v>87</v>
      </c>
      <c r="C114" s="39">
        <v>1</v>
      </c>
      <c r="D114" s="41" t="s">
        <v>415</v>
      </c>
      <c r="E114" s="38">
        <v>6300</v>
      </c>
      <c r="F114" s="38">
        <v>4410</v>
      </c>
      <c r="G114" s="38">
        <v>3780</v>
      </c>
      <c r="H114" s="40">
        <f t="shared" si="8"/>
        <v>0.6</v>
      </c>
      <c r="I114" s="39" t="s">
        <v>416</v>
      </c>
      <c r="J114" s="38">
        <v>3780</v>
      </c>
    </row>
    <row r="115" spans="1:10" ht="63">
      <c r="A115" s="39" t="s">
        <v>410</v>
      </c>
      <c r="B115" s="39" t="s">
        <v>64</v>
      </c>
      <c r="C115" s="39">
        <v>4</v>
      </c>
      <c r="D115" s="41" t="s">
        <v>417</v>
      </c>
      <c r="E115" s="38">
        <v>0</v>
      </c>
      <c r="F115" s="38">
        <v>0</v>
      </c>
      <c r="G115" s="38">
        <v>0</v>
      </c>
      <c r="H115" s="40" t="str">
        <f t="shared" si="8"/>
        <v/>
      </c>
      <c r="I115" s="39" t="s">
        <v>59</v>
      </c>
      <c r="J115" s="38">
        <v>0</v>
      </c>
    </row>
    <row r="116" spans="1:10" ht="47.25">
      <c r="A116" s="39" t="s">
        <v>410</v>
      </c>
      <c r="B116" s="39" t="s">
        <v>306</v>
      </c>
      <c r="C116" s="39">
        <v>3</v>
      </c>
      <c r="D116" s="39" t="s">
        <v>418</v>
      </c>
      <c r="E116" s="38">
        <v>1200</v>
      </c>
      <c r="F116" s="38">
        <v>500</v>
      </c>
      <c r="G116" s="38">
        <v>252</v>
      </c>
      <c r="H116" s="40">
        <f t="shared" si="8"/>
        <v>0.21</v>
      </c>
      <c r="I116" s="39" t="s">
        <v>419</v>
      </c>
      <c r="J116" s="38">
        <v>252</v>
      </c>
    </row>
    <row r="117" spans="1:10" ht="32.25" thickBot="1">
      <c r="A117" s="46" t="s">
        <v>410</v>
      </c>
      <c r="B117" s="46" t="s">
        <v>46</v>
      </c>
      <c r="C117" s="46">
        <v>4</v>
      </c>
      <c r="D117" s="46" t="s">
        <v>420</v>
      </c>
      <c r="E117" s="45">
        <v>820</v>
      </c>
      <c r="F117" s="45">
        <v>0</v>
      </c>
      <c r="G117" s="45">
        <v>0</v>
      </c>
      <c r="H117" s="47">
        <f t="shared" si="8"/>
        <v>0</v>
      </c>
      <c r="I117" s="46" t="s">
        <v>59</v>
      </c>
      <c r="J117" s="45">
        <v>0</v>
      </c>
    </row>
    <row r="118" spans="1:10" s="71" customFormat="1" ht="16.5" thickBot="1">
      <c r="A118" s="70"/>
      <c r="B118" s="34"/>
      <c r="C118" s="34"/>
      <c r="D118" s="34"/>
      <c r="E118" s="33">
        <f t="shared" ref="E118:G118" si="13">SUM(E110:E117)</f>
        <v>10647.5</v>
      </c>
      <c r="F118" s="33">
        <f>SUM(F110:F117)</f>
        <v>5860</v>
      </c>
      <c r="G118" s="33">
        <f t="shared" si="13"/>
        <v>4982</v>
      </c>
      <c r="H118" s="35">
        <f t="shared" si="8"/>
        <v>0.46790326367691948</v>
      </c>
      <c r="I118" s="34"/>
      <c r="J118" s="33">
        <f>SUM(J110:J117)</f>
        <v>4982</v>
      </c>
    </row>
    <row r="119" spans="1:10" s="11" customFormat="1">
      <c r="A119" s="37"/>
      <c r="B119" s="37"/>
      <c r="C119" s="37"/>
      <c r="D119" s="37"/>
      <c r="E119" s="12"/>
      <c r="F119" s="12"/>
      <c r="G119" s="12"/>
      <c r="H119" s="24"/>
      <c r="I119" s="37"/>
      <c r="J119" s="12"/>
    </row>
    <row r="121" spans="1:10">
      <c r="A121" s="39" t="s">
        <v>421</v>
      </c>
      <c r="B121" s="39" t="s">
        <v>10</v>
      </c>
      <c r="C121" s="39">
        <v>1</v>
      </c>
      <c r="D121" s="39" t="s">
        <v>422</v>
      </c>
      <c r="E121" s="38">
        <v>241.25</v>
      </c>
      <c r="F121" s="38">
        <v>217</v>
      </c>
      <c r="G121" s="38">
        <v>50</v>
      </c>
      <c r="H121" s="40">
        <f t="shared" si="8"/>
        <v>0.20725388601036268</v>
      </c>
      <c r="I121" s="39" t="s">
        <v>423</v>
      </c>
      <c r="J121" s="38">
        <v>50</v>
      </c>
    </row>
    <row r="122" spans="1:10" ht="141.75">
      <c r="A122" s="39" t="s">
        <v>421</v>
      </c>
      <c r="B122" s="39" t="s">
        <v>34</v>
      </c>
      <c r="C122" s="39">
        <v>1</v>
      </c>
      <c r="D122" s="41" t="s">
        <v>424</v>
      </c>
      <c r="E122" s="38">
        <v>1194.5</v>
      </c>
      <c r="F122" s="38">
        <v>1045</v>
      </c>
      <c r="G122" s="38">
        <v>540</v>
      </c>
      <c r="H122" s="40">
        <f t="shared" si="8"/>
        <v>0.45207199665131853</v>
      </c>
      <c r="I122" s="39" t="s">
        <v>425</v>
      </c>
      <c r="J122" s="38">
        <v>540</v>
      </c>
    </row>
    <row r="123" spans="1:10" ht="31.5">
      <c r="A123" s="39" t="s">
        <v>421</v>
      </c>
      <c r="B123" s="39" t="s">
        <v>5</v>
      </c>
      <c r="C123" s="39">
        <v>4</v>
      </c>
      <c r="D123" s="39" t="s">
        <v>426</v>
      </c>
      <c r="E123" s="38">
        <v>250</v>
      </c>
      <c r="F123" s="38">
        <v>10</v>
      </c>
      <c r="G123" s="38">
        <v>0</v>
      </c>
      <c r="H123" s="40">
        <f t="shared" si="8"/>
        <v>0</v>
      </c>
      <c r="I123" s="39" t="s">
        <v>59</v>
      </c>
      <c r="J123" s="38">
        <v>0</v>
      </c>
    </row>
    <row r="124" spans="1:10" ht="47.25">
      <c r="A124" s="39" t="s">
        <v>421</v>
      </c>
      <c r="B124" s="39" t="s">
        <v>14</v>
      </c>
      <c r="C124" s="39">
        <v>2</v>
      </c>
      <c r="D124" s="39" t="s">
        <v>427</v>
      </c>
      <c r="E124" s="38">
        <v>2050</v>
      </c>
      <c r="F124" s="38">
        <v>1025</v>
      </c>
      <c r="G124" s="38">
        <v>0</v>
      </c>
      <c r="H124" s="40">
        <f t="shared" si="8"/>
        <v>0</v>
      </c>
      <c r="I124" s="39" t="s">
        <v>428</v>
      </c>
      <c r="J124" s="38">
        <v>0</v>
      </c>
    </row>
    <row r="125" spans="1:10" ht="31.5">
      <c r="A125" s="39" t="s">
        <v>421</v>
      </c>
      <c r="B125" s="39" t="s">
        <v>87</v>
      </c>
      <c r="C125" s="39">
        <v>3</v>
      </c>
      <c r="D125" s="39" t="s">
        <v>429</v>
      </c>
      <c r="E125" s="38">
        <v>600</v>
      </c>
      <c r="F125" s="38">
        <v>150</v>
      </c>
      <c r="G125" s="38">
        <v>0</v>
      </c>
      <c r="H125" s="40">
        <f t="shared" si="8"/>
        <v>0</v>
      </c>
      <c r="I125" s="39" t="s">
        <v>430</v>
      </c>
      <c r="J125" s="38">
        <v>0</v>
      </c>
    </row>
    <row r="126" spans="1:10" ht="31.5">
      <c r="A126" s="39" t="s">
        <v>421</v>
      </c>
      <c r="B126" s="39" t="s">
        <v>16</v>
      </c>
      <c r="C126" s="39">
        <v>5</v>
      </c>
      <c r="D126" s="39" t="s">
        <v>431</v>
      </c>
      <c r="E126" s="38">
        <v>50</v>
      </c>
      <c r="F126" s="38">
        <v>10</v>
      </c>
      <c r="G126" s="38">
        <v>0</v>
      </c>
      <c r="H126" s="40">
        <f t="shared" si="8"/>
        <v>0</v>
      </c>
      <c r="I126" s="39" t="s">
        <v>59</v>
      </c>
      <c r="J126" s="38">
        <v>0</v>
      </c>
    </row>
    <row r="127" spans="1:10" ht="174" thickBot="1">
      <c r="A127" s="46" t="s">
        <v>421</v>
      </c>
      <c r="B127" s="46" t="s">
        <v>46</v>
      </c>
      <c r="C127" s="46">
        <v>1</v>
      </c>
      <c r="D127" s="48" t="s">
        <v>432</v>
      </c>
      <c r="E127" s="45">
        <v>3175</v>
      </c>
      <c r="F127" s="45">
        <v>1400</v>
      </c>
      <c r="G127" s="45">
        <v>1270</v>
      </c>
      <c r="H127" s="47">
        <f t="shared" si="8"/>
        <v>0.4</v>
      </c>
      <c r="I127" s="46" t="s">
        <v>433</v>
      </c>
      <c r="J127" s="45">
        <v>1270</v>
      </c>
    </row>
    <row r="128" spans="1:10" s="71" customFormat="1" ht="16.5" thickBot="1">
      <c r="A128" s="70"/>
      <c r="B128" s="34"/>
      <c r="C128" s="34"/>
      <c r="D128" s="36"/>
      <c r="E128" s="33">
        <f t="shared" ref="E128:G128" si="14">SUM(E121:E127)</f>
        <v>7560.75</v>
      </c>
      <c r="F128" s="33">
        <f t="shared" si="14"/>
        <v>3857</v>
      </c>
      <c r="G128" s="33">
        <f t="shared" si="14"/>
        <v>1860</v>
      </c>
      <c r="H128" s="35">
        <f t="shared" si="8"/>
        <v>0.24600734054161294</v>
      </c>
      <c r="I128" s="34"/>
      <c r="J128" s="33">
        <f>SUM(J121:J127)</f>
        <v>1860</v>
      </c>
    </row>
    <row r="129" spans="1:10" s="11" customFormat="1">
      <c r="A129" s="37"/>
      <c r="B129" s="37"/>
      <c r="C129" s="37"/>
      <c r="D129" s="54"/>
      <c r="E129" s="12"/>
      <c r="F129" s="12"/>
      <c r="G129" s="12"/>
      <c r="H129" s="24"/>
      <c r="I129" s="37"/>
      <c r="J129" s="12"/>
    </row>
    <row r="130" spans="1:10">
      <c r="D130" s="29"/>
    </row>
    <row r="131" spans="1:10" ht="31.5">
      <c r="A131" s="39" t="s">
        <v>434</v>
      </c>
      <c r="B131" s="39" t="s">
        <v>10</v>
      </c>
      <c r="C131" s="39">
        <v>1</v>
      </c>
      <c r="D131" s="39" t="s">
        <v>435</v>
      </c>
      <c r="E131" s="38">
        <v>150</v>
      </c>
      <c r="F131" s="38">
        <v>135</v>
      </c>
      <c r="G131" s="38">
        <v>135</v>
      </c>
      <c r="H131" s="40">
        <f t="shared" si="8"/>
        <v>0.9</v>
      </c>
      <c r="I131" s="39" t="s">
        <v>59</v>
      </c>
      <c r="J131" s="38">
        <v>135</v>
      </c>
    </row>
    <row r="132" spans="1:10">
      <c r="A132" s="39" t="s">
        <v>434</v>
      </c>
      <c r="B132" s="39" t="s">
        <v>10</v>
      </c>
      <c r="C132" s="39">
        <v>2</v>
      </c>
      <c r="D132" s="39" t="s">
        <v>436</v>
      </c>
      <c r="E132" s="38">
        <v>80</v>
      </c>
      <c r="F132" s="38">
        <v>72</v>
      </c>
      <c r="G132" s="38">
        <v>72</v>
      </c>
      <c r="H132" s="40">
        <f t="shared" si="8"/>
        <v>0.9</v>
      </c>
      <c r="I132" s="39"/>
      <c r="J132" s="38">
        <v>72</v>
      </c>
    </row>
    <row r="133" spans="1:10" ht="31.5">
      <c r="A133" s="39" t="s">
        <v>434</v>
      </c>
      <c r="B133" s="39" t="s">
        <v>34</v>
      </c>
      <c r="C133" s="39">
        <v>1</v>
      </c>
      <c r="D133" s="39" t="s">
        <v>437</v>
      </c>
      <c r="E133" s="38">
        <v>532</v>
      </c>
      <c r="F133" s="38">
        <v>425.6</v>
      </c>
      <c r="G133" s="38">
        <v>372.4</v>
      </c>
      <c r="H133" s="40">
        <f t="shared" si="8"/>
        <v>0.7</v>
      </c>
      <c r="I133" s="39" t="s">
        <v>438</v>
      </c>
      <c r="J133" s="38">
        <v>372.4</v>
      </c>
    </row>
    <row r="134" spans="1:10" ht="31.5">
      <c r="A134" s="39" t="s">
        <v>434</v>
      </c>
      <c r="B134" s="39" t="s">
        <v>34</v>
      </c>
      <c r="C134" s="39">
        <v>2</v>
      </c>
      <c r="D134" s="39" t="s">
        <v>439</v>
      </c>
      <c r="E134" s="38">
        <v>350</v>
      </c>
      <c r="F134" s="38">
        <v>315</v>
      </c>
      <c r="G134" s="38">
        <v>175</v>
      </c>
      <c r="H134" s="40">
        <f t="shared" si="8"/>
        <v>0.5</v>
      </c>
      <c r="I134" s="39" t="s">
        <v>440</v>
      </c>
      <c r="J134" s="38">
        <v>175</v>
      </c>
    </row>
    <row r="135" spans="1:10" ht="31.5">
      <c r="A135" s="39" t="s">
        <v>434</v>
      </c>
      <c r="B135" s="39" t="s">
        <v>34</v>
      </c>
      <c r="C135" s="39">
        <v>3</v>
      </c>
      <c r="D135" s="39" t="s">
        <v>441</v>
      </c>
      <c r="E135" s="38">
        <v>297</v>
      </c>
      <c r="F135" s="38">
        <v>237.6</v>
      </c>
      <c r="G135" s="38">
        <v>0</v>
      </c>
      <c r="H135" s="40">
        <f t="shared" si="8"/>
        <v>0</v>
      </c>
      <c r="I135" s="39" t="s">
        <v>59</v>
      </c>
      <c r="J135" s="38">
        <v>0</v>
      </c>
    </row>
    <row r="136" spans="1:10">
      <c r="A136" s="39" t="s">
        <v>434</v>
      </c>
      <c r="B136" s="39" t="s">
        <v>34</v>
      </c>
      <c r="C136" s="39">
        <v>4</v>
      </c>
      <c r="D136" s="39" t="s">
        <v>442</v>
      </c>
      <c r="E136" s="38">
        <v>200</v>
      </c>
      <c r="F136" s="38">
        <v>160</v>
      </c>
      <c r="G136" s="38">
        <v>0</v>
      </c>
      <c r="H136" s="40">
        <f t="shared" si="8"/>
        <v>0</v>
      </c>
      <c r="I136" s="39" t="s">
        <v>59</v>
      </c>
      <c r="J136" s="38">
        <v>0</v>
      </c>
    </row>
    <row r="137" spans="1:10" ht="31.5">
      <c r="A137" s="39" t="s">
        <v>434</v>
      </c>
      <c r="B137" s="39" t="s">
        <v>46</v>
      </c>
      <c r="C137" s="39">
        <v>1</v>
      </c>
      <c r="D137" s="39" t="s">
        <v>443</v>
      </c>
      <c r="E137" s="38">
        <v>1160</v>
      </c>
      <c r="F137" s="38">
        <v>464</v>
      </c>
      <c r="G137" s="38">
        <v>464</v>
      </c>
      <c r="H137" s="40">
        <f t="shared" si="8"/>
        <v>0.4</v>
      </c>
      <c r="I137" s="39" t="s">
        <v>59</v>
      </c>
      <c r="J137" s="38">
        <v>464</v>
      </c>
    </row>
    <row r="138" spans="1:10" ht="32.25" thickBot="1">
      <c r="A138" s="46" t="s">
        <v>434</v>
      </c>
      <c r="B138" s="46" t="s">
        <v>46</v>
      </c>
      <c r="C138" s="46">
        <v>2</v>
      </c>
      <c r="D138" s="46" t="s">
        <v>444</v>
      </c>
      <c r="E138" s="45">
        <v>376</v>
      </c>
      <c r="F138" s="45">
        <v>150.4</v>
      </c>
      <c r="G138" s="45">
        <v>0</v>
      </c>
      <c r="H138" s="47">
        <f t="shared" si="8"/>
        <v>0</v>
      </c>
      <c r="I138" s="46" t="s">
        <v>445</v>
      </c>
      <c r="J138" s="45">
        <v>0</v>
      </c>
    </row>
    <row r="139" spans="1:10" s="71" customFormat="1" ht="16.5" thickBot="1">
      <c r="A139" s="70"/>
      <c r="B139" s="34"/>
      <c r="C139" s="34"/>
      <c r="D139" s="34"/>
      <c r="E139" s="33">
        <f t="shared" ref="E139:G139" si="15">SUM(E131:E138)</f>
        <v>3145</v>
      </c>
      <c r="F139" s="33">
        <f t="shared" si="15"/>
        <v>1959.6000000000001</v>
      </c>
      <c r="G139" s="33">
        <f t="shared" si="15"/>
        <v>1218.4000000000001</v>
      </c>
      <c r="H139" s="35">
        <f t="shared" si="8"/>
        <v>0.38740858505564391</v>
      </c>
      <c r="I139" s="34"/>
      <c r="J139" s="33">
        <f>SUM(J131:J138)</f>
        <v>1218.4000000000001</v>
      </c>
    </row>
    <row r="140" spans="1:10" s="11" customFormat="1">
      <c r="A140" s="37"/>
      <c r="B140" s="37"/>
      <c r="C140" s="37"/>
      <c r="D140" s="37"/>
      <c r="E140" s="12"/>
      <c r="F140" s="12"/>
      <c r="G140" s="12"/>
      <c r="H140" s="24"/>
      <c r="I140" s="37"/>
      <c r="J140" s="12"/>
    </row>
    <row r="142" spans="1:10" ht="94.5">
      <c r="A142" s="39" t="s">
        <v>446</v>
      </c>
      <c r="B142" s="39" t="s">
        <v>10</v>
      </c>
      <c r="C142" s="39">
        <v>1</v>
      </c>
      <c r="D142" s="41" t="s">
        <v>447</v>
      </c>
      <c r="E142" s="38">
        <v>55</v>
      </c>
      <c r="F142" s="38">
        <v>49.5</v>
      </c>
      <c r="G142" s="38">
        <v>49.5</v>
      </c>
      <c r="H142" s="40">
        <f t="shared" si="8"/>
        <v>0.9</v>
      </c>
      <c r="I142" s="39" t="s">
        <v>59</v>
      </c>
      <c r="J142" s="38">
        <v>49.5</v>
      </c>
    </row>
    <row r="143" spans="1:10" ht="94.5">
      <c r="A143" s="39" t="s">
        <v>446</v>
      </c>
      <c r="B143" s="39" t="s">
        <v>34</v>
      </c>
      <c r="C143" s="39">
        <v>1</v>
      </c>
      <c r="D143" s="41" t="s">
        <v>448</v>
      </c>
      <c r="E143" s="38">
        <v>4500</v>
      </c>
      <c r="F143" s="38">
        <v>4050</v>
      </c>
      <c r="G143" s="38">
        <v>1000</v>
      </c>
      <c r="H143" s="40">
        <f t="shared" si="8"/>
        <v>0.22222222222222221</v>
      </c>
      <c r="I143" s="39" t="s">
        <v>449</v>
      </c>
      <c r="J143" s="38">
        <v>1000</v>
      </c>
    </row>
    <row r="144" spans="1:10" ht="31.5">
      <c r="A144" s="39" t="s">
        <v>446</v>
      </c>
      <c r="B144" s="39" t="s">
        <v>5</v>
      </c>
      <c r="C144" s="39">
        <v>1</v>
      </c>
      <c r="D144" s="39" t="s">
        <v>450</v>
      </c>
      <c r="E144" s="38">
        <v>50</v>
      </c>
      <c r="F144" s="38">
        <v>0</v>
      </c>
      <c r="G144" s="38">
        <v>0</v>
      </c>
      <c r="H144" s="40">
        <f t="shared" si="8"/>
        <v>0</v>
      </c>
      <c r="I144" s="39" t="s">
        <v>59</v>
      </c>
      <c r="J144" s="38">
        <v>0</v>
      </c>
    </row>
    <row r="145" spans="1:10" ht="47.25">
      <c r="A145" s="39" t="s">
        <v>446</v>
      </c>
      <c r="B145" s="39" t="s">
        <v>37</v>
      </c>
      <c r="C145" s="39">
        <v>2</v>
      </c>
      <c r="D145" s="41" t="s">
        <v>451</v>
      </c>
      <c r="E145" s="38">
        <v>80</v>
      </c>
      <c r="F145" s="38">
        <v>0</v>
      </c>
      <c r="G145" s="38">
        <v>0</v>
      </c>
      <c r="H145" s="40">
        <f t="shared" si="8"/>
        <v>0</v>
      </c>
      <c r="I145" s="39" t="s">
        <v>59</v>
      </c>
      <c r="J145" s="38">
        <v>0</v>
      </c>
    </row>
    <row r="146" spans="1:10" ht="173.25">
      <c r="A146" s="39" t="s">
        <v>446</v>
      </c>
      <c r="B146" s="39" t="s">
        <v>14</v>
      </c>
      <c r="C146" s="39">
        <v>1</v>
      </c>
      <c r="D146" s="41" t="s">
        <v>452</v>
      </c>
      <c r="E146" s="38">
        <v>3640</v>
      </c>
      <c r="F146" s="38">
        <v>1820</v>
      </c>
      <c r="G146" s="38">
        <v>0</v>
      </c>
      <c r="H146" s="40">
        <f t="shared" ref="H146:H216" si="16">IF(E146=0,"",G146/E146)</f>
        <v>0</v>
      </c>
      <c r="I146" s="39" t="s">
        <v>453</v>
      </c>
      <c r="J146" s="38">
        <v>0</v>
      </c>
    </row>
    <row r="147" spans="1:10" ht="94.5">
      <c r="A147" s="39" t="s">
        <v>446</v>
      </c>
      <c r="B147" s="39" t="s">
        <v>14</v>
      </c>
      <c r="C147" s="39">
        <v>2</v>
      </c>
      <c r="D147" s="41" t="s">
        <v>454</v>
      </c>
      <c r="E147" s="38">
        <v>120</v>
      </c>
      <c r="F147" s="38">
        <v>0</v>
      </c>
      <c r="G147" s="38">
        <v>0</v>
      </c>
      <c r="H147" s="40">
        <f t="shared" si="16"/>
        <v>0</v>
      </c>
      <c r="I147" s="39" t="s">
        <v>59</v>
      </c>
      <c r="J147" s="38">
        <v>0</v>
      </c>
    </row>
    <row r="148" spans="1:10" ht="173.25">
      <c r="A148" s="39" t="s">
        <v>446</v>
      </c>
      <c r="B148" s="39" t="s">
        <v>64</v>
      </c>
      <c r="C148" s="39">
        <v>1</v>
      </c>
      <c r="D148" s="41" t="s">
        <v>455</v>
      </c>
      <c r="E148" s="38">
        <v>21780</v>
      </c>
      <c r="F148" s="38">
        <v>3195</v>
      </c>
      <c r="G148" s="38">
        <v>2178</v>
      </c>
      <c r="H148" s="40">
        <f t="shared" si="16"/>
        <v>0.1</v>
      </c>
      <c r="I148" s="39" t="s">
        <v>456</v>
      </c>
      <c r="J148" s="38">
        <v>2178</v>
      </c>
    </row>
    <row r="149" spans="1:10" ht="158.25" thickBot="1">
      <c r="A149" s="46" t="s">
        <v>446</v>
      </c>
      <c r="B149" s="46" t="s">
        <v>46</v>
      </c>
      <c r="C149" s="46">
        <v>1</v>
      </c>
      <c r="D149" s="48" t="s">
        <v>457</v>
      </c>
      <c r="E149" s="45">
        <v>9350</v>
      </c>
      <c r="F149" s="45">
        <v>6545</v>
      </c>
      <c r="G149" s="45">
        <v>1402.5</v>
      </c>
      <c r="H149" s="47">
        <f t="shared" si="16"/>
        <v>0.15</v>
      </c>
      <c r="I149" s="46" t="s">
        <v>458</v>
      </c>
      <c r="J149" s="45">
        <v>1402.5</v>
      </c>
    </row>
    <row r="150" spans="1:10" s="71" customFormat="1" ht="16.5" thickBot="1">
      <c r="A150" s="70"/>
      <c r="B150" s="34"/>
      <c r="C150" s="34"/>
      <c r="D150" s="36"/>
      <c r="E150" s="33">
        <f t="shared" ref="E150:G150" si="17">SUM(E142:E149)</f>
        <v>39575</v>
      </c>
      <c r="F150" s="33">
        <f t="shared" si="17"/>
        <v>15659.5</v>
      </c>
      <c r="G150" s="33">
        <f t="shared" si="17"/>
        <v>4630</v>
      </c>
      <c r="H150" s="35">
        <f t="shared" si="16"/>
        <v>0.11699305116866708</v>
      </c>
      <c r="I150" s="34"/>
      <c r="J150" s="33">
        <f>SUM(J142:J149)</f>
        <v>4630</v>
      </c>
    </row>
    <row r="151" spans="1:10" s="11" customFormat="1">
      <c r="A151" s="37"/>
      <c r="B151" s="37"/>
      <c r="C151" s="37"/>
      <c r="D151" s="54"/>
      <c r="E151" s="12"/>
      <c r="F151" s="12"/>
      <c r="G151" s="12"/>
      <c r="H151" s="24"/>
      <c r="I151" s="37"/>
      <c r="J151" s="12"/>
    </row>
    <row r="152" spans="1:10">
      <c r="D152" s="29"/>
    </row>
    <row r="153" spans="1:10" ht="63">
      <c r="A153" s="39" t="s">
        <v>459</v>
      </c>
      <c r="B153" s="39" t="s">
        <v>10</v>
      </c>
      <c r="C153" s="39">
        <v>3</v>
      </c>
      <c r="D153" s="41" t="s">
        <v>460</v>
      </c>
      <c r="E153" s="38">
        <v>50</v>
      </c>
      <c r="F153" s="38">
        <v>45</v>
      </c>
      <c r="G153" s="38">
        <v>45</v>
      </c>
      <c r="H153" s="40">
        <f t="shared" si="16"/>
        <v>0.9</v>
      </c>
      <c r="I153" s="39" t="s">
        <v>59</v>
      </c>
      <c r="J153" s="38">
        <v>45</v>
      </c>
    </row>
    <row r="154" spans="1:10" ht="63">
      <c r="A154" s="39" t="s">
        <v>459</v>
      </c>
      <c r="B154" s="39" t="s">
        <v>34</v>
      </c>
      <c r="C154" s="39">
        <v>2</v>
      </c>
      <c r="D154" s="41" t="s">
        <v>461</v>
      </c>
      <c r="E154" s="38">
        <v>540</v>
      </c>
      <c r="F154" s="38">
        <v>405</v>
      </c>
      <c r="G154" s="38">
        <v>378</v>
      </c>
      <c r="H154" s="40">
        <f t="shared" si="16"/>
        <v>0.7</v>
      </c>
      <c r="I154" s="39" t="s">
        <v>462</v>
      </c>
      <c r="J154" s="38">
        <v>378</v>
      </c>
    </row>
    <row r="155" spans="1:10" ht="47.25">
      <c r="A155" s="39" t="s">
        <v>459</v>
      </c>
      <c r="B155" s="39" t="s">
        <v>5</v>
      </c>
      <c r="C155" s="39">
        <v>5</v>
      </c>
      <c r="D155" s="39" t="s">
        <v>463</v>
      </c>
      <c r="E155" s="38">
        <v>56</v>
      </c>
      <c r="F155" s="38">
        <v>0</v>
      </c>
      <c r="G155" s="38">
        <v>0</v>
      </c>
      <c r="H155" s="40">
        <f t="shared" si="16"/>
        <v>0</v>
      </c>
      <c r="I155" s="39" t="s">
        <v>59</v>
      </c>
      <c r="J155" s="38">
        <v>0</v>
      </c>
    </row>
    <row r="156" spans="1:10" ht="173.25">
      <c r="A156" s="39" t="s">
        <v>459</v>
      </c>
      <c r="B156" s="39" t="s">
        <v>14</v>
      </c>
      <c r="C156" s="39">
        <v>5</v>
      </c>
      <c r="D156" s="41" t="s">
        <v>464</v>
      </c>
      <c r="E156" s="38">
        <v>477.7</v>
      </c>
      <c r="F156" s="38">
        <v>0</v>
      </c>
      <c r="G156" s="38">
        <v>0</v>
      </c>
      <c r="H156" s="40">
        <f t="shared" si="16"/>
        <v>0</v>
      </c>
      <c r="I156" s="39" t="s">
        <v>59</v>
      </c>
      <c r="J156" s="38">
        <v>0</v>
      </c>
    </row>
    <row r="157" spans="1:10" ht="94.5">
      <c r="A157" s="39" t="s">
        <v>459</v>
      </c>
      <c r="B157" s="39" t="s">
        <v>87</v>
      </c>
      <c r="C157" s="39">
        <v>1</v>
      </c>
      <c r="D157" s="41" t="s">
        <v>465</v>
      </c>
      <c r="E157" s="38">
        <v>540</v>
      </c>
      <c r="F157" s="38">
        <v>378</v>
      </c>
      <c r="G157" s="38">
        <v>378</v>
      </c>
      <c r="H157" s="40">
        <f t="shared" si="16"/>
        <v>0.7</v>
      </c>
      <c r="I157" s="39"/>
      <c r="J157" s="38">
        <v>378</v>
      </c>
    </row>
    <row r="158" spans="1:10" ht="47.25">
      <c r="A158" s="39" t="s">
        <v>459</v>
      </c>
      <c r="B158" s="39" t="s">
        <v>16</v>
      </c>
      <c r="C158" s="39">
        <v>5</v>
      </c>
      <c r="D158" s="41" t="s">
        <v>466</v>
      </c>
      <c r="E158" s="38">
        <v>15</v>
      </c>
      <c r="F158" s="38">
        <v>0</v>
      </c>
      <c r="G158" s="38">
        <v>0</v>
      </c>
      <c r="H158" s="40">
        <f t="shared" si="16"/>
        <v>0</v>
      </c>
      <c r="I158" s="39" t="s">
        <v>59</v>
      </c>
      <c r="J158" s="38">
        <v>0</v>
      </c>
    </row>
    <row r="159" spans="1:10" ht="48" thickBot="1">
      <c r="A159" s="46" t="s">
        <v>459</v>
      </c>
      <c r="B159" s="46" t="s">
        <v>46</v>
      </c>
      <c r="C159" s="46">
        <v>5</v>
      </c>
      <c r="D159" s="48" t="s">
        <v>467</v>
      </c>
      <c r="E159" s="45">
        <v>564</v>
      </c>
      <c r="F159" s="45">
        <v>0</v>
      </c>
      <c r="G159" s="45">
        <v>0</v>
      </c>
      <c r="H159" s="47">
        <f t="shared" si="16"/>
        <v>0</v>
      </c>
      <c r="I159" s="46" t="s">
        <v>59</v>
      </c>
      <c r="J159" s="45">
        <v>0</v>
      </c>
    </row>
    <row r="160" spans="1:10" s="71" customFormat="1" ht="16.5" thickBot="1">
      <c r="A160" s="70"/>
      <c r="B160" s="34"/>
      <c r="C160" s="34"/>
      <c r="D160" s="36"/>
      <c r="E160" s="33">
        <f t="shared" ref="E160:G160" si="18">SUM(E153:E159)</f>
        <v>2242.6999999999998</v>
      </c>
      <c r="F160" s="33">
        <f t="shared" si="18"/>
        <v>828</v>
      </c>
      <c r="G160" s="33">
        <f t="shared" si="18"/>
        <v>801</v>
      </c>
      <c r="H160" s="35">
        <f t="shared" si="16"/>
        <v>0.35715878182547822</v>
      </c>
      <c r="I160" s="34"/>
      <c r="J160" s="33">
        <f>SUM(J153:J159)</f>
        <v>801</v>
      </c>
    </row>
    <row r="161" spans="1:10" s="11" customFormat="1">
      <c r="A161" s="37"/>
      <c r="B161" s="37"/>
      <c r="C161" s="37"/>
      <c r="D161" s="54"/>
      <c r="E161" s="12"/>
      <c r="F161" s="12"/>
      <c r="G161" s="12"/>
      <c r="H161" s="24"/>
      <c r="I161" s="37"/>
      <c r="J161" s="12"/>
    </row>
    <row r="162" spans="1:10">
      <c r="D162" s="29"/>
    </row>
    <row r="163" spans="1:10">
      <c r="A163" s="39" t="s">
        <v>468</v>
      </c>
      <c r="B163" s="39" t="s">
        <v>1</v>
      </c>
      <c r="C163" s="39">
        <v>1</v>
      </c>
      <c r="D163" s="39" t="s">
        <v>469</v>
      </c>
      <c r="E163" s="38">
        <v>600</v>
      </c>
      <c r="F163" s="38">
        <v>600</v>
      </c>
      <c r="G163" s="38">
        <v>600</v>
      </c>
      <c r="H163" s="40">
        <f t="shared" si="16"/>
        <v>1</v>
      </c>
      <c r="I163" s="39" t="s">
        <v>59</v>
      </c>
      <c r="J163" s="38">
        <v>600</v>
      </c>
    </row>
    <row r="164" spans="1:10" ht="31.5">
      <c r="A164" s="39" t="s">
        <v>468</v>
      </c>
      <c r="B164" s="39" t="s">
        <v>87</v>
      </c>
      <c r="C164" s="39">
        <v>1</v>
      </c>
      <c r="D164" s="39" t="s">
        <v>470</v>
      </c>
      <c r="E164" s="38">
        <v>6132</v>
      </c>
      <c r="F164" s="38">
        <v>6132</v>
      </c>
      <c r="G164" s="38">
        <v>6132</v>
      </c>
      <c r="H164" s="40">
        <f t="shared" si="16"/>
        <v>1</v>
      </c>
      <c r="I164" s="39" t="s">
        <v>59</v>
      </c>
      <c r="J164" s="38">
        <v>6132</v>
      </c>
    </row>
    <row r="165" spans="1:10" ht="32.25" thickBot="1">
      <c r="A165" s="46" t="s">
        <v>468</v>
      </c>
      <c r="B165" s="46" t="s">
        <v>46</v>
      </c>
      <c r="C165" s="46">
        <v>1</v>
      </c>
      <c r="D165" s="46" t="s">
        <v>471</v>
      </c>
      <c r="E165" s="45">
        <v>1600</v>
      </c>
      <c r="F165" s="45">
        <v>1120</v>
      </c>
      <c r="G165" s="45">
        <v>1120</v>
      </c>
      <c r="H165" s="47">
        <f t="shared" si="16"/>
        <v>0.7</v>
      </c>
      <c r="I165" s="46" t="s">
        <v>59</v>
      </c>
      <c r="J165" s="45">
        <v>1120</v>
      </c>
    </row>
    <row r="166" spans="1:10" s="71" customFormat="1" ht="16.5" thickBot="1">
      <c r="A166" s="70"/>
      <c r="B166" s="34"/>
      <c r="C166" s="34"/>
      <c r="D166" s="34"/>
      <c r="E166" s="33">
        <f t="shared" ref="E166:G166" si="19">SUM(E163:E165)</f>
        <v>8332</v>
      </c>
      <c r="F166" s="33">
        <f t="shared" si="19"/>
        <v>7852</v>
      </c>
      <c r="G166" s="33">
        <f t="shared" si="19"/>
        <v>7852</v>
      </c>
      <c r="H166" s="35">
        <f t="shared" si="16"/>
        <v>0.94239078252520403</v>
      </c>
      <c r="I166" s="34"/>
      <c r="J166" s="33">
        <f>SUM(J163:J165)</f>
        <v>7852</v>
      </c>
    </row>
    <row r="168" spans="1:10" ht="31.5">
      <c r="A168" s="39" t="s">
        <v>472</v>
      </c>
      <c r="B168" s="39" t="s">
        <v>10</v>
      </c>
      <c r="C168" s="39">
        <v>1</v>
      </c>
      <c r="D168" s="39" t="s">
        <v>473</v>
      </c>
      <c r="E168" s="38">
        <v>450</v>
      </c>
      <c r="F168" s="38">
        <v>405</v>
      </c>
      <c r="G168" s="38">
        <v>405</v>
      </c>
      <c r="H168" s="40">
        <f t="shared" si="16"/>
        <v>0.9</v>
      </c>
      <c r="I168" s="39"/>
      <c r="J168" s="38">
        <v>405</v>
      </c>
    </row>
    <row r="169" spans="1:10" ht="31.5">
      <c r="A169" s="39" t="s">
        <v>472</v>
      </c>
      <c r="B169" s="39" t="s">
        <v>34</v>
      </c>
      <c r="C169" s="39">
        <v>1</v>
      </c>
      <c r="D169" s="39" t="s">
        <v>474</v>
      </c>
      <c r="E169" s="38">
        <v>900</v>
      </c>
      <c r="F169" s="38">
        <v>810</v>
      </c>
      <c r="G169" s="38">
        <v>810</v>
      </c>
      <c r="H169" s="40">
        <f t="shared" si="16"/>
        <v>0.9</v>
      </c>
      <c r="I169" s="39"/>
      <c r="J169" s="38">
        <v>810</v>
      </c>
    </row>
    <row r="170" spans="1:10" ht="141.75">
      <c r="A170" s="39" t="s">
        <v>472</v>
      </c>
      <c r="B170" s="39" t="s">
        <v>14</v>
      </c>
      <c r="C170" s="39">
        <v>1</v>
      </c>
      <c r="D170" s="41" t="s">
        <v>475</v>
      </c>
      <c r="E170" s="38">
        <v>2400</v>
      </c>
      <c r="F170" s="38">
        <v>1200</v>
      </c>
      <c r="G170" s="38">
        <v>0</v>
      </c>
      <c r="H170" s="40">
        <f t="shared" si="16"/>
        <v>0</v>
      </c>
      <c r="I170" s="39"/>
      <c r="J170" s="38">
        <v>0</v>
      </c>
    </row>
    <row r="171" spans="1:10" ht="63">
      <c r="A171" s="39" t="s">
        <v>472</v>
      </c>
      <c r="B171" s="39" t="s">
        <v>87</v>
      </c>
      <c r="C171" s="39">
        <v>1</v>
      </c>
      <c r="D171" s="41" t="s">
        <v>476</v>
      </c>
      <c r="E171" s="38">
        <v>3813</v>
      </c>
      <c r="F171" s="38">
        <v>2669.1</v>
      </c>
      <c r="G171" s="38">
        <v>2000</v>
      </c>
      <c r="H171" s="40">
        <f t="shared" si="16"/>
        <v>0.52452137424600054</v>
      </c>
      <c r="I171" s="39" t="s">
        <v>59</v>
      </c>
      <c r="J171" s="38">
        <v>2000</v>
      </c>
    </row>
    <row r="172" spans="1:10" ht="63">
      <c r="A172" s="39" t="s">
        <v>472</v>
      </c>
      <c r="B172" s="39" t="s">
        <v>64</v>
      </c>
      <c r="C172" s="39">
        <v>1</v>
      </c>
      <c r="D172" s="41" t="s">
        <v>477</v>
      </c>
      <c r="E172" s="38">
        <v>5280</v>
      </c>
      <c r="F172" s="38">
        <v>2640</v>
      </c>
      <c r="G172" s="38">
        <v>1452</v>
      </c>
      <c r="H172" s="40">
        <f t="shared" si="16"/>
        <v>0.27500000000000002</v>
      </c>
      <c r="I172" s="39" t="s">
        <v>59</v>
      </c>
      <c r="J172" s="38">
        <v>1452</v>
      </c>
    </row>
    <row r="173" spans="1:10" ht="63.75" thickBot="1">
      <c r="A173" s="46" t="s">
        <v>472</v>
      </c>
      <c r="B173" s="46" t="s">
        <v>46</v>
      </c>
      <c r="C173" s="46">
        <v>1</v>
      </c>
      <c r="D173" s="48" t="s">
        <v>478</v>
      </c>
      <c r="E173" s="45">
        <v>2600</v>
      </c>
      <c r="F173" s="45">
        <v>1820</v>
      </c>
      <c r="G173" s="45">
        <v>1050</v>
      </c>
      <c r="H173" s="47">
        <f t="shared" si="16"/>
        <v>0.40384615384615385</v>
      </c>
      <c r="I173" s="46" t="s">
        <v>59</v>
      </c>
      <c r="J173" s="45">
        <v>1050</v>
      </c>
    </row>
    <row r="174" spans="1:10" s="71" customFormat="1" ht="16.5" thickBot="1">
      <c r="A174" s="74"/>
      <c r="B174" s="53"/>
      <c r="C174" s="53"/>
      <c r="D174" s="50"/>
      <c r="E174" s="49">
        <f t="shared" ref="E174:G174" si="20">SUM(E168:E173)</f>
        <v>15443</v>
      </c>
      <c r="F174" s="49">
        <f t="shared" si="20"/>
        <v>9544.1</v>
      </c>
      <c r="G174" s="49">
        <f t="shared" si="20"/>
        <v>5717</v>
      </c>
      <c r="H174" s="51">
        <f t="shared" si="16"/>
        <v>0.37020009065596066</v>
      </c>
      <c r="I174" s="53"/>
      <c r="J174" s="49">
        <f>SUM(J168:J173)</f>
        <v>5717</v>
      </c>
    </row>
    <row r="175" spans="1:10" s="11" customFormat="1">
      <c r="A175" s="37"/>
      <c r="B175" s="37"/>
      <c r="C175" s="37"/>
      <c r="D175" s="54"/>
      <c r="E175" s="12"/>
      <c r="F175" s="12"/>
      <c r="G175" s="12"/>
      <c r="H175" s="24"/>
      <c r="I175" s="37"/>
      <c r="J175" s="12"/>
    </row>
    <row r="176" spans="1:10">
      <c r="D176" s="29"/>
    </row>
    <row r="177" spans="1:10" ht="31.5">
      <c r="A177" s="39" t="s">
        <v>479</v>
      </c>
      <c r="B177" s="39" t="s">
        <v>64</v>
      </c>
      <c r="C177" s="39">
        <v>1</v>
      </c>
      <c r="D177" s="39" t="s">
        <v>480</v>
      </c>
      <c r="E177" s="38">
        <v>2500</v>
      </c>
      <c r="F177" s="38">
        <v>1250</v>
      </c>
      <c r="G177" s="38">
        <v>284.29000000000002</v>
      </c>
      <c r="H177" s="40">
        <f t="shared" si="16"/>
        <v>0.11371600000000001</v>
      </c>
      <c r="I177" s="39" t="s">
        <v>481</v>
      </c>
      <c r="J177" s="38">
        <v>284.29000000000002</v>
      </c>
    </row>
    <row r="178" spans="1:10">
      <c r="A178" s="39" t="s">
        <v>479</v>
      </c>
      <c r="B178" s="39" t="s">
        <v>16</v>
      </c>
      <c r="C178" s="39">
        <v>1</v>
      </c>
      <c r="D178" s="39" t="s">
        <v>482</v>
      </c>
      <c r="E178" s="38">
        <v>60</v>
      </c>
      <c r="F178" s="38">
        <v>24</v>
      </c>
      <c r="G178" s="38">
        <v>0</v>
      </c>
      <c r="H178" s="40">
        <f t="shared" si="16"/>
        <v>0</v>
      </c>
      <c r="I178" s="39" t="s">
        <v>483</v>
      </c>
      <c r="J178" s="38">
        <v>0</v>
      </c>
    </row>
    <row r="179" spans="1:10" ht="16.5" thickBot="1">
      <c r="A179" s="46" t="s">
        <v>479</v>
      </c>
      <c r="B179" s="46" t="s">
        <v>46</v>
      </c>
      <c r="C179" s="46">
        <v>1</v>
      </c>
      <c r="D179" s="46" t="s">
        <v>484</v>
      </c>
      <c r="E179" s="45">
        <v>80</v>
      </c>
      <c r="F179" s="45">
        <v>56</v>
      </c>
      <c r="G179" s="45">
        <v>0</v>
      </c>
      <c r="H179" s="47">
        <f t="shared" si="16"/>
        <v>0</v>
      </c>
      <c r="I179" s="46" t="s">
        <v>483</v>
      </c>
      <c r="J179" s="45">
        <v>0</v>
      </c>
    </row>
    <row r="180" spans="1:10" s="71" customFormat="1" ht="16.5" thickBot="1">
      <c r="A180" s="74"/>
      <c r="B180" s="53"/>
      <c r="C180" s="53"/>
      <c r="D180" s="53"/>
      <c r="E180" s="49">
        <f t="shared" ref="E180:G180" si="21">SUM(E177:E179)</f>
        <v>2640</v>
      </c>
      <c r="F180" s="49">
        <f t="shared" si="21"/>
        <v>1330</v>
      </c>
      <c r="G180" s="49">
        <f t="shared" si="21"/>
        <v>284.29000000000002</v>
      </c>
      <c r="H180" s="51">
        <f t="shared" si="16"/>
        <v>0.10768560606060606</v>
      </c>
      <c r="I180" s="53"/>
      <c r="J180" s="49">
        <f>SUM(J177:J179)</f>
        <v>284.29000000000002</v>
      </c>
    </row>
    <row r="181" spans="1:10" s="11" customFormat="1">
      <c r="A181" s="37"/>
      <c r="B181" s="37"/>
      <c r="C181" s="37"/>
      <c r="D181" s="37"/>
      <c r="E181" s="12"/>
      <c r="F181" s="12"/>
      <c r="G181" s="12"/>
      <c r="H181" s="24"/>
      <c r="I181" s="37"/>
      <c r="J181" s="12"/>
    </row>
    <row r="182" spans="1:10">
      <c r="H182" s="24"/>
    </row>
    <row r="183" spans="1:10" ht="63">
      <c r="A183" s="39" t="s">
        <v>485</v>
      </c>
      <c r="B183" s="39" t="s">
        <v>34</v>
      </c>
      <c r="C183" s="39">
        <v>2</v>
      </c>
      <c r="D183" s="41" t="s">
        <v>486</v>
      </c>
      <c r="E183" s="38">
        <v>90</v>
      </c>
      <c r="F183" s="38">
        <v>45</v>
      </c>
      <c r="G183" s="38">
        <v>45</v>
      </c>
      <c r="H183" s="40">
        <f t="shared" si="16"/>
        <v>0.5</v>
      </c>
      <c r="I183" s="39" t="s">
        <v>487</v>
      </c>
      <c r="J183" s="38">
        <v>45</v>
      </c>
    </row>
    <row r="184" spans="1:10" ht="63">
      <c r="A184" s="39" t="s">
        <v>485</v>
      </c>
      <c r="B184" s="39" t="s">
        <v>87</v>
      </c>
      <c r="C184" s="39">
        <v>1</v>
      </c>
      <c r="D184" s="41" t="s">
        <v>488</v>
      </c>
      <c r="E184" s="38">
        <v>180</v>
      </c>
      <c r="F184" s="38">
        <v>126</v>
      </c>
      <c r="G184" s="38">
        <v>126</v>
      </c>
      <c r="H184" s="40">
        <f t="shared" si="16"/>
        <v>0.7</v>
      </c>
      <c r="I184" s="39" t="s">
        <v>489</v>
      </c>
      <c r="J184" s="38">
        <v>126</v>
      </c>
    </row>
    <row r="185" spans="1:10" ht="48" thickBot="1">
      <c r="A185" s="46" t="s">
        <v>485</v>
      </c>
      <c r="B185" s="46" t="s">
        <v>46</v>
      </c>
      <c r="C185" s="46">
        <v>2</v>
      </c>
      <c r="D185" s="48" t="s">
        <v>490</v>
      </c>
      <c r="E185" s="45">
        <v>51</v>
      </c>
      <c r="F185" s="45">
        <v>25.5</v>
      </c>
      <c r="G185" s="45">
        <v>25.5</v>
      </c>
      <c r="H185" s="47">
        <f t="shared" si="16"/>
        <v>0.5</v>
      </c>
      <c r="I185" s="46" t="s">
        <v>491</v>
      </c>
      <c r="J185" s="45">
        <v>25.5</v>
      </c>
    </row>
    <row r="186" spans="1:10" s="71" customFormat="1" ht="16.5" thickBot="1">
      <c r="A186" s="74"/>
      <c r="B186" s="53"/>
      <c r="C186" s="53"/>
      <c r="D186" s="50"/>
      <c r="E186" s="49">
        <f t="shared" ref="E186:G186" si="22">SUM(E183:E185)</f>
        <v>321</v>
      </c>
      <c r="F186" s="49">
        <f t="shared" si="22"/>
        <v>196.5</v>
      </c>
      <c r="G186" s="49">
        <f t="shared" si="22"/>
        <v>196.5</v>
      </c>
      <c r="H186" s="51">
        <f t="shared" si="16"/>
        <v>0.61214953271028039</v>
      </c>
      <c r="I186" s="53"/>
      <c r="J186" s="49">
        <f>SUM(J183:J185)</f>
        <v>196.5</v>
      </c>
    </row>
    <row r="187" spans="1:10" s="11" customFormat="1">
      <c r="A187" s="37"/>
      <c r="B187" s="37"/>
      <c r="C187" s="37"/>
      <c r="D187" s="54"/>
      <c r="E187" s="12"/>
      <c r="F187" s="12"/>
      <c r="G187" s="12"/>
      <c r="H187" s="24"/>
      <c r="I187" s="37"/>
      <c r="J187" s="12"/>
    </row>
    <row r="188" spans="1:10">
      <c r="D188" s="29"/>
    </row>
    <row r="189" spans="1:10" ht="31.5">
      <c r="A189" s="39" t="s">
        <v>492</v>
      </c>
      <c r="B189" s="39" t="s">
        <v>10</v>
      </c>
      <c r="C189" s="39">
        <v>1</v>
      </c>
      <c r="D189" s="39" t="s">
        <v>493</v>
      </c>
      <c r="E189" s="38">
        <v>302</v>
      </c>
      <c r="F189" s="38">
        <v>271.8</v>
      </c>
      <c r="G189" s="38">
        <v>271.8</v>
      </c>
      <c r="H189" s="40">
        <f t="shared" si="16"/>
        <v>0.9</v>
      </c>
      <c r="I189" s="39" t="s">
        <v>59</v>
      </c>
      <c r="J189" s="38">
        <v>271.8</v>
      </c>
    </row>
    <row r="190" spans="1:10" ht="31.5">
      <c r="A190" s="39" t="s">
        <v>492</v>
      </c>
      <c r="B190" s="39" t="s">
        <v>10</v>
      </c>
      <c r="C190" s="39">
        <v>2</v>
      </c>
      <c r="D190" s="39" t="s">
        <v>494</v>
      </c>
      <c r="E190" s="38">
        <v>255</v>
      </c>
      <c r="F190" s="38">
        <v>229.5</v>
      </c>
      <c r="G190" s="38">
        <v>229.5</v>
      </c>
      <c r="H190" s="40">
        <f t="shared" si="16"/>
        <v>0.9</v>
      </c>
      <c r="I190" s="39" t="s">
        <v>59</v>
      </c>
      <c r="J190" s="38">
        <v>229.5</v>
      </c>
    </row>
    <row r="191" spans="1:10" ht="31.5">
      <c r="A191" s="39" t="s">
        <v>492</v>
      </c>
      <c r="B191" s="39" t="s">
        <v>34</v>
      </c>
      <c r="C191" s="39">
        <v>1</v>
      </c>
      <c r="D191" s="39" t="s">
        <v>495</v>
      </c>
      <c r="E191" s="38">
        <v>174</v>
      </c>
      <c r="F191" s="38">
        <v>156.6</v>
      </c>
      <c r="G191" s="38">
        <v>156.6</v>
      </c>
      <c r="H191" s="40">
        <f t="shared" si="16"/>
        <v>0.9</v>
      </c>
      <c r="I191" s="39" t="s">
        <v>59</v>
      </c>
      <c r="J191" s="38">
        <v>156.6</v>
      </c>
    </row>
    <row r="192" spans="1:10" ht="31.5">
      <c r="A192" s="39" t="s">
        <v>492</v>
      </c>
      <c r="B192" s="39" t="s">
        <v>34</v>
      </c>
      <c r="C192" s="39">
        <v>2</v>
      </c>
      <c r="D192" s="39" t="s">
        <v>496</v>
      </c>
      <c r="E192" s="38">
        <v>630</v>
      </c>
      <c r="F192" s="38">
        <v>567</v>
      </c>
      <c r="G192" s="38">
        <v>567</v>
      </c>
      <c r="H192" s="40">
        <f t="shared" si="16"/>
        <v>0.9</v>
      </c>
      <c r="I192" s="39" t="s">
        <v>59</v>
      </c>
      <c r="J192" s="38">
        <v>567</v>
      </c>
    </row>
    <row r="193" spans="1:10" ht="31.5">
      <c r="A193" s="39" t="s">
        <v>492</v>
      </c>
      <c r="B193" s="39" t="s">
        <v>5</v>
      </c>
      <c r="C193" s="39">
        <v>2</v>
      </c>
      <c r="D193" s="39" t="s">
        <v>497</v>
      </c>
      <c r="E193" s="38">
        <v>3830</v>
      </c>
      <c r="F193" s="38">
        <v>0</v>
      </c>
      <c r="G193" s="38">
        <v>0</v>
      </c>
      <c r="H193" s="40">
        <f t="shared" si="16"/>
        <v>0</v>
      </c>
      <c r="I193" s="39" t="s">
        <v>59</v>
      </c>
      <c r="J193" s="38">
        <v>0</v>
      </c>
    </row>
    <row r="194" spans="1:10">
      <c r="A194" s="39" t="s">
        <v>492</v>
      </c>
      <c r="B194" s="39" t="s">
        <v>5</v>
      </c>
      <c r="C194" s="39">
        <v>3</v>
      </c>
      <c r="D194" s="39" t="s">
        <v>498</v>
      </c>
      <c r="E194" s="38">
        <v>700</v>
      </c>
      <c r="F194" s="38">
        <v>0</v>
      </c>
      <c r="G194" s="38">
        <v>0</v>
      </c>
      <c r="H194" s="40">
        <f t="shared" si="16"/>
        <v>0</v>
      </c>
      <c r="I194" s="39" t="s">
        <v>59</v>
      </c>
      <c r="J194" s="38">
        <v>0</v>
      </c>
    </row>
    <row r="195" spans="1:10">
      <c r="A195" s="39" t="s">
        <v>492</v>
      </c>
      <c r="B195" s="39" t="s">
        <v>74</v>
      </c>
      <c r="C195" s="39">
        <v>2</v>
      </c>
      <c r="D195" s="39" t="s">
        <v>499</v>
      </c>
      <c r="E195" s="38">
        <v>7500</v>
      </c>
      <c r="F195" s="38">
        <v>0</v>
      </c>
      <c r="G195" s="38">
        <v>0</v>
      </c>
      <c r="H195" s="40">
        <f t="shared" si="16"/>
        <v>0</v>
      </c>
      <c r="I195" s="39" t="s">
        <v>500</v>
      </c>
      <c r="J195" s="38">
        <v>0</v>
      </c>
    </row>
    <row r="196" spans="1:10" ht="31.5">
      <c r="A196" s="39" t="s">
        <v>492</v>
      </c>
      <c r="B196" s="39" t="s">
        <v>340</v>
      </c>
      <c r="C196" s="39">
        <v>2</v>
      </c>
      <c r="D196" s="39" t="s">
        <v>501</v>
      </c>
      <c r="E196" s="38">
        <v>7480</v>
      </c>
      <c r="F196" s="38">
        <v>0</v>
      </c>
      <c r="G196" s="38">
        <v>0</v>
      </c>
      <c r="H196" s="40">
        <f t="shared" si="16"/>
        <v>0</v>
      </c>
      <c r="I196" s="39" t="s">
        <v>59</v>
      </c>
      <c r="J196" s="38">
        <v>0</v>
      </c>
    </row>
    <row r="197" spans="1:10" ht="63">
      <c r="A197" s="39" t="s">
        <v>492</v>
      </c>
      <c r="B197" s="39" t="s">
        <v>306</v>
      </c>
      <c r="C197" s="39">
        <v>1</v>
      </c>
      <c r="D197" s="41" t="s">
        <v>502</v>
      </c>
      <c r="E197" s="38">
        <v>1800</v>
      </c>
      <c r="F197" s="38">
        <v>1440</v>
      </c>
      <c r="G197" s="38">
        <v>630</v>
      </c>
      <c r="H197" s="40">
        <f t="shared" si="16"/>
        <v>0.35</v>
      </c>
      <c r="I197" s="39" t="s">
        <v>503</v>
      </c>
      <c r="J197" s="38">
        <v>630</v>
      </c>
    </row>
    <row r="198" spans="1:10" ht="111" thickBot="1">
      <c r="A198" s="46" t="s">
        <v>492</v>
      </c>
      <c r="B198" s="46" t="s">
        <v>46</v>
      </c>
      <c r="C198" s="46">
        <v>1</v>
      </c>
      <c r="D198" s="48" t="s">
        <v>504</v>
      </c>
      <c r="E198" s="45">
        <v>28224</v>
      </c>
      <c r="F198" s="45">
        <v>5600</v>
      </c>
      <c r="G198" s="45">
        <v>5600</v>
      </c>
      <c r="H198" s="47">
        <f t="shared" si="16"/>
        <v>0.1984126984126984</v>
      </c>
      <c r="I198" s="46" t="s">
        <v>59</v>
      </c>
      <c r="J198" s="45">
        <v>5600</v>
      </c>
    </row>
    <row r="199" spans="1:10" s="71" customFormat="1" ht="16.5" thickBot="1">
      <c r="A199" s="74"/>
      <c r="B199" s="53"/>
      <c r="C199" s="53"/>
      <c r="D199" s="50"/>
      <c r="E199" s="49">
        <f t="shared" ref="E199:G199" si="23">SUM(E189:E198)</f>
        <v>50895</v>
      </c>
      <c r="F199" s="49">
        <f t="shared" si="23"/>
        <v>8264.9</v>
      </c>
      <c r="G199" s="49">
        <f t="shared" si="23"/>
        <v>7454.9</v>
      </c>
      <c r="H199" s="51">
        <f t="shared" si="16"/>
        <v>0.14647607820021613</v>
      </c>
      <c r="I199" s="53"/>
      <c r="J199" s="49">
        <f>SUM(J189:J198)</f>
        <v>7454.9</v>
      </c>
    </row>
    <row r="200" spans="1:10" s="11" customFormat="1">
      <c r="A200" s="37"/>
      <c r="B200" s="37"/>
      <c r="C200" s="37"/>
      <c r="D200" s="54"/>
      <c r="E200" s="12"/>
      <c r="F200" s="12"/>
      <c r="G200" s="12"/>
      <c r="H200" s="24"/>
      <c r="I200" s="37"/>
      <c r="J200" s="12"/>
    </row>
    <row r="201" spans="1:10">
      <c r="D201" s="29"/>
    </row>
    <row r="202" spans="1:10" ht="47.25">
      <c r="A202" s="39" t="s">
        <v>505</v>
      </c>
      <c r="B202" s="39" t="s">
        <v>10</v>
      </c>
      <c r="C202" s="39">
        <v>1</v>
      </c>
      <c r="D202" s="41" t="s">
        <v>506</v>
      </c>
      <c r="E202" s="38">
        <v>225</v>
      </c>
      <c r="F202" s="38">
        <v>202.5</v>
      </c>
      <c r="G202" s="38">
        <v>112.5</v>
      </c>
      <c r="H202" s="40">
        <f t="shared" si="16"/>
        <v>0.5</v>
      </c>
      <c r="I202" s="39" t="s">
        <v>507</v>
      </c>
      <c r="J202" s="38">
        <v>112.5</v>
      </c>
    </row>
    <row r="203" spans="1:10" ht="47.25">
      <c r="A203" s="39" t="s">
        <v>505</v>
      </c>
      <c r="B203" s="39" t="s">
        <v>34</v>
      </c>
      <c r="C203" s="39">
        <v>2</v>
      </c>
      <c r="D203" s="41" t="s">
        <v>508</v>
      </c>
      <c r="E203" s="38">
        <v>650</v>
      </c>
      <c r="F203" s="38">
        <v>260</v>
      </c>
      <c r="G203" s="38">
        <v>260</v>
      </c>
      <c r="H203" s="40">
        <f t="shared" si="16"/>
        <v>0.4</v>
      </c>
      <c r="I203" s="39" t="s">
        <v>59</v>
      </c>
      <c r="J203" s="38">
        <v>260</v>
      </c>
    </row>
    <row r="204" spans="1:10">
      <c r="A204" s="39" t="s">
        <v>505</v>
      </c>
      <c r="B204" s="39" t="s">
        <v>5</v>
      </c>
      <c r="C204" s="39">
        <v>5</v>
      </c>
      <c r="D204" s="39" t="s">
        <v>509</v>
      </c>
      <c r="E204" s="38">
        <v>80</v>
      </c>
      <c r="F204" s="38">
        <v>0</v>
      </c>
      <c r="G204" s="38">
        <v>0</v>
      </c>
      <c r="H204" s="40">
        <f t="shared" si="16"/>
        <v>0</v>
      </c>
      <c r="I204" s="39" t="s">
        <v>59</v>
      </c>
      <c r="J204" s="38">
        <v>0</v>
      </c>
    </row>
    <row r="205" spans="1:10" ht="47.25">
      <c r="A205" s="39" t="s">
        <v>505</v>
      </c>
      <c r="B205" s="39" t="s">
        <v>14</v>
      </c>
      <c r="C205" s="39">
        <v>2</v>
      </c>
      <c r="D205" s="41" t="s">
        <v>510</v>
      </c>
      <c r="E205" s="38">
        <v>515</v>
      </c>
      <c r="F205" s="38">
        <v>255</v>
      </c>
      <c r="G205" s="38">
        <v>0</v>
      </c>
      <c r="H205" s="40">
        <f t="shared" si="16"/>
        <v>0</v>
      </c>
      <c r="I205" s="39" t="s">
        <v>338</v>
      </c>
      <c r="J205" s="38">
        <v>0</v>
      </c>
    </row>
    <row r="206" spans="1:10" ht="31.5">
      <c r="A206" s="39" t="s">
        <v>505</v>
      </c>
      <c r="B206" s="39" t="s">
        <v>14</v>
      </c>
      <c r="C206" s="39">
        <v>3</v>
      </c>
      <c r="D206" s="39" t="s">
        <v>511</v>
      </c>
      <c r="E206" s="38">
        <v>470</v>
      </c>
      <c r="F206" s="38">
        <v>150</v>
      </c>
      <c r="G206" s="38">
        <v>0</v>
      </c>
      <c r="H206" s="40">
        <f t="shared" si="16"/>
        <v>0</v>
      </c>
      <c r="I206" s="39" t="s">
        <v>59</v>
      </c>
      <c r="J206" s="38">
        <v>0</v>
      </c>
    </row>
    <row r="207" spans="1:10" ht="47.25">
      <c r="A207" s="39" t="s">
        <v>505</v>
      </c>
      <c r="B207" s="39" t="s">
        <v>87</v>
      </c>
      <c r="C207" s="39">
        <v>2</v>
      </c>
      <c r="D207" s="39" t="s">
        <v>512</v>
      </c>
      <c r="E207" s="38">
        <v>490</v>
      </c>
      <c r="F207" s="38">
        <v>340</v>
      </c>
      <c r="G207" s="38">
        <v>340</v>
      </c>
      <c r="H207" s="40">
        <f t="shared" si="16"/>
        <v>0.69387755102040816</v>
      </c>
      <c r="I207" s="39" t="s">
        <v>59</v>
      </c>
      <c r="J207" s="38">
        <v>340</v>
      </c>
    </row>
    <row r="208" spans="1:10" ht="31.5">
      <c r="A208" s="39" t="s">
        <v>505</v>
      </c>
      <c r="B208" s="39" t="s">
        <v>340</v>
      </c>
      <c r="C208" s="39">
        <v>3</v>
      </c>
      <c r="D208" s="39" t="s">
        <v>513</v>
      </c>
      <c r="E208" s="38">
        <v>2000</v>
      </c>
      <c r="F208" s="38">
        <v>500</v>
      </c>
      <c r="G208" s="38">
        <v>0</v>
      </c>
      <c r="H208" s="40">
        <f t="shared" si="16"/>
        <v>0</v>
      </c>
      <c r="I208" s="39" t="s">
        <v>59</v>
      </c>
      <c r="J208" s="38">
        <v>0</v>
      </c>
    </row>
    <row r="209" spans="1:10" ht="31.5">
      <c r="A209" s="39" t="s">
        <v>505</v>
      </c>
      <c r="B209" s="39" t="s">
        <v>306</v>
      </c>
      <c r="C209" s="39">
        <v>3</v>
      </c>
      <c r="D209" s="39" t="s">
        <v>514</v>
      </c>
      <c r="E209" s="38">
        <v>175</v>
      </c>
      <c r="F209" s="38">
        <v>100</v>
      </c>
      <c r="G209" s="38">
        <v>0</v>
      </c>
      <c r="H209" s="40">
        <f t="shared" si="16"/>
        <v>0</v>
      </c>
      <c r="I209" s="39" t="s">
        <v>59</v>
      </c>
      <c r="J209" s="38">
        <v>0</v>
      </c>
    </row>
    <row r="210" spans="1:10" ht="79.5" thickBot="1">
      <c r="A210" s="46" t="s">
        <v>505</v>
      </c>
      <c r="B210" s="46" t="s">
        <v>46</v>
      </c>
      <c r="C210" s="46">
        <v>1</v>
      </c>
      <c r="D210" s="48" t="s">
        <v>515</v>
      </c>
      <c r="E210" s="45">
        <v>1650</v>
      </c>
      <c r="F210" s="45">
        <v>985</v>
      </c>
      <c r="G210" s="45">
        <v>0</v>
      </c>
      <c r="H210" s="47">
        <f t="shared" si="16"/>
        <v>0</v>
      </c>
      <c r="I210" s="46" t="s">
        <v>516</v>
      </c>
      <c r="J210" s="45">
        <v>0</v>
      </c>
    </row>
    <row r="211" spans="1:10" s="71" customFormat="1" ht="16.5" thickBot="1">
      <c r="A211" s="74"/>
      <c r="B211" s="53"/>
      <c r="C211" s="53"/>
      <c r="D211" s="50"/>
      <c r="E211" s="49">
        <f t="shared" ref="E211:G211" si="24">SUM(E202:E210)</f>
        <v>6255</v>
      </c>
      <c r="F211" s="49">
        <f t="shared" si="24"/>
        <v>2792.5</v>
      </c>
      <c r="G211" s="49">
        <f t="shared" si="24"/>
        <v>712.5</v>
      </c>
      <c r="H211" s="51">
        <f t="shared" si="16"/>
        <v>0.11390887290167866</v>
      </c>
      <c r="I211" s="53"/>
      <c r="J211" s="49">
        <f>SUM(J202:J210)</f>
        <v>712.5</v>
      </c>
    </row>
    <row r="212" spans="1:10" s="11" customFormat="1">
      <c r="A212" s="37"/>
      <c r="B212" s="37"/>
      <c r="C212" s="37"/>
      <c r="D212" s="54"/>
      <c r="E212" s="12"/>
      <c r="F212" s="12"/>
      <c r="G212" s="12"/>
      <c r="H212" s="24"/>
      <c r="I212" s="37"/>
      <c r="J212" s="12"/>
    </row>
    <row r="213" spans="1:10">
      <c r="D213" s="29"/>
    </row>
    <row r="214" spans="1:10" ht="110.25">
      <c r="A214" s="39" t="s">
        <v>517</v>
      </c>
      <c r="B214" s="39" t="s">
        <v>10</v>
      </c>
      <c r="C214" s="39">
        <v>1</v>
      </c>
      <c r="D214" s="41" t="s">
        <v>518</v>
      </c>
      <c r="E214" s="38">
        <v>5426.4</v>
      </c>
      <c r="F214" s="38">
        <v>4883.76</v>
      </c>
      <c r="G214" s="38">
        <v>2713.2</v>
      </c>
      <c r="H214" s="40">
        <f t="shared" si="16"/>
        <v>0.5</v>
      </c>
      <c r="I214" s="39" t="s">
        <v>519</v>
      </c>
      <c r="J214" s="38">
        <v>2713.2</v>
      </c>
    </row>
    <row r="215" spans="1:10" ht="94.5">
      <c r="A215" s="39" t="s">
        <v>517</v>
      </c>
      <c r="B215" s="39" t="s">
        <v>34</v>
      </c>
      <c r="C215" s="39">
        <v>1</v>
      </c>
      <c r="D215" s="41" t="s">
        <v>520</v>
      </c>
      <c r="E215" s="38">
        <v>605</v>
      </c>
      <c r="F215" s="38">
        <v>544.5</v>
      </c>
      <c r="G215" s="38">
        <v>302.5</v>
      </c>
      <c r="H215" s="40">
        <f t="shared" si="16"/>
        <v>0.5</v>
      </c>
      <c r="I215" s="39" t="s">
        <v>521</v>
      </c>
      <c r="J215" s="38">
        <v>302.5</v>
      </c>
    </row>
    <row r="216" spans="1:10" ht="78.75">
      <c r="A216" s="39" t="s">
        <v>517</v>
      </c>
      <c r="B216" s="39" t="s">
        <v>5</v>
      </c>
      <c r="C216" s="39">
        <v>1</v>
      </c>
      <c r="D216" s="41" t="s">
        <v>522</v>
      </c>
      <c r="E216" s="38">
        <v>210</v>
      </c>
      <c r="F216" s="38">
        <v>84</v>
      </c>
      <c r="G216" s="38">
        <v>84</v>
      </c>
      <c r="H216" s="40">
        <f t="shared" si="16"/>
        <v>0.4</v>
      </c>
      <c r="I216" s="39"/>
      <c r="J216" s="38">
        <v>84</v>
      </c>
    </row>
    <row r="217" spans="1:10" ht="141.75">
      <c r="A217" s="39" t="s">
        <v>517</v>
      </c>
      <c r="B217" s="39" t="s">
        <v>64</v>
      </c>
      <c r="C217" s="39">
        <v>1</v>
      </c>
      <c r="D217" s="41" t="s">
        <v>523</v>
      </c>
      <c r="E217" s="38">
        <v>400</v>
      </c>
      <c r="F217" s="38">
        <v>240</v>
      </c>
      <c r="G217" s="38">
        <v>200</v>
      </c>
      <c r="H217" s="40">
        <f t="shared" ref="H217:H287" si="25">IF(E217=0,"",G217/E217)</f>
        <v>0.5</v>
      </c>
      <c r="I217" s="39" t="s">
        <v>519</v>
      </c>
      <c r="J217" s="38">
        <v>200</v>
      </c>
    </row>
    <row r="218" spans="1:10" ht="174" thickBot="1">
      <c r="A218" s="46" t="s">
        <v>517</v>
      </c>
      <c r="B218" s="46" t="s">
        <v>46</v>
      </c>
      <c r="C218" s="46">
        <v>1</v>
      </c>
      <c r="D218" s="48" t="s">
        <v>524</v>
      </c>
      <c r="E218" s="45">
        <v>907.88</v>
      </c>
      <c r="F218" s="45">
        <v>363.15</v>
      </c>
      <c r="G218" s="45">
        <v>226.97</v>
      </c>
      <c r="H218" s="47">
        <f t="shared" si="25"/>
        <v>0.25</v>
      </c>
      <c r="I218" s="46" t="s">
        <v>525</v>
      </c>
      <c r="J218" s="45">
        <v>226.97</v>
      </c>
    </row>
    <row r="219" spans="1:10" s="71" customFormat="1" ht="16.5" thickBot="1">
      <c r="A219" s="70"/>
      <c r="B219" s="34"/>
      <c r="C219" s="34"/>
      <c r="D219" s="36"/>
      <c r="E219" s="33">
        <f t="shared" ref="E219:G219" si="26">SUM(E214:E218)</f>
        <v>7549.28</v>
      </c>
      <c r="F219" s="33">
        <f t="shared" si="26"/>
        <v>6115.41</v>
      </c>
      <c r="G219" s="33">
        <f t="shared" si="26"/>
        <v>3526.6699999999996</v>
      </c>
      <c r="H219" s="35">
        <f t="shared" si="25"/>
        <v>0.46715315897675008</v>
      </c>
      <c r="I219" s="34"/>
      <c r="J219" s="33">
        <f>SUM(J214:J218)</f>
        <v>3526.6699999999996</v>
      </c>
    </row>
    <row r="220" spans="1:10" s="11" customFormat="1">
      <c r="A220" s="37"/>
      <c r="B220" s="37"/>
      <c r="C220" s="37"/>
      <c r="D220" s="54"/>
      <c r="E220" s="12"/>
      <c r="F220" s="12"/>
      <c r="G220" s="12"/>
      <c r="H220" s="24"/>
      <c r="I220" s="37"/>
      <c r="J220" s="12"/>
    </row>
    <row r="221" spans="1:10">
      <c r="D221" s="29"/>
    </row>
    <row r="222" spans="1:10" ht="31.5">
      <c r="A222" s="39" t="s">
        <v>526</v>
      </c>
      <c r="B222" s="39" t="s">
        <v>10</v>
      </c>
      <c r="C222" s="39">
        <v>4</v>
      </c>
      <c r="D222" s="39" t="s">
        <v>527</v>
      </c>
      <c r="E222" s="38">
        <v>88</v>
      </c>
      <c r="F222" s="38">
        <v>75</v>
      </c>
      <c r="G222" s="38">
        <v>0</v>
      </c>
      <c r="H222" s="40">
        <f t="shared" si="25"/>
        <v>0</v>
      </c>
      <c r="I222" s="39" t="s">
        <v>59</v>
      </c>
      <c r="J222" s="38">
        <v>0</v>
      </c>
    </row>
    <row r="223" spans="1:10" ht="31.5">
      <c r="A223" s="39" t="s">
        <v>526</v>
      </c>
      <c r="B223" s="39" t="s">
        <v>10</v>
      </c>
      <c r="C223" s="39">
        <v>5</v>
      </c>
      <c r="D223" s="39" t="s">
        <v>528</v>
      </c>
      <c r="E223" s="38">
        <v>25</v>
      </c>
      <c r="F223" s="38">
        <v>0</v>
      </c>
      <c r="G223" s="38">
        <v>0</v>
      </c>
      <c r="H223" s="40">
        <f t="shared" si="25"/>
        <v>0</v>
      </c>
      <c r="I223" s="39" t="s">
        <v>59</v>
      </c>
      <c r="J223" s="38">
        <v>0</v>
      </c>
    </row>
    <row r="224" spans="1:10" ht="31.5">
      <c r="A224" s="39" t="s">
        <v>526</v>
      </c>
      <c r="B224" s="39" t="s">
        <v>34</v>
      </c>
      <c r="C224" s="39">
        <v>5</v>
      </c>
      <c r="D224" s="39" t="s">
        <v>529</v>
      </c>
      <c r="E224" s="38">
        <v>300</v>
      </c>
      <c r="F224" s="38">
        <v>0</v>
      </c>
      <c r="G224" s="38">
        <v>0</v>
      </c>
      <c r="H224" s="40">
        <f t="shared" si="25"/>
        <v>0</v>
      </c>
      <c r="I224" s="39" t="s">
        <v>59</v>
      </c>
      <c r="J224" s="38">
        <v>0</v>
      </c>
    </row>
    <row r="225" spans="1:10" ht="126">
      <c r="A225" s="39" t="s">
        <v>526</v>
      </c>
      <c r="B225" s="39" t="s">
        <v>87</v>
      </c>
      <c r="C225" s="39">
        <v>1</v>
      </c>
      <c r="D225" s="41" t="s">
        <v>530</v>
      </c>
      <c r="E225" s="38">
        <v>3168</v>
      </c>
      <c r="F225" s="38">
        <v>2000</v>
      </c>
      <c r="G225" s="38">
        <v>1100</v>
      </c>
      <c r="H225" s="40">
        <f t="shared" si="25"/>
        <v>0.34722222222222221</v>
      </c>
      <c r="I225" s="39" t="s">
        <v>59</v>
      </c>
      <c r="J225" s="38">
        <v>1100</v>
      </c>
    </row>
    <row r="226" spans="1:10" ht="47.25">
      <c r="A226" s="39" t="s">
        <v>526</v>
      </c>
      <c r="B226" s="39" t="s">
        <v>87</v>
      </c>
      <c r="C226" s="39">
        <v>5</v>
      </c>
      <c r="D226" s="39" t="s">
        <v>531</v>
      </c>
      <c r="E226" s="38">
        <v>400</v>
      </c>
      <c r="F226" s="38">
        <v>0</v>
      </c>
      <c r="G226" s="38">
        <v>0</v>
      </c>
      <c r="H226" s="40">
        <f t="shared" si="25"/>
        <v>0</v>
      </c>
      <c r="I226" s="39" t="s">
        <v>59</v>
      </c>
      <c r="J226" s="38">
        <v>0</v>
      </c>
    </row>
    <row r="227" spans="1:10" ht="173.25">
      <c r="A227" s="39" t="s">
        <v>526</v>
      </c>
      <c r="B227" s="39" t="s">
        <v>46</v>
      </c>
      <c r="C227" s="39">
        <v>3</v>
      </c>
      <c r="D227" s="41" t="s">
        <v>532</v>
      </c>
      <c r="E227" s="38">
        <v>2500</v>
      </c>
      <c r="F227" s="38">
        <v>400</v>
      </c>
      <c r="G227" s="38">
        <v>250</v>
      </c>
      <c r="H227" s="40">
        <f t="shared" si="25"/>
        <v>0.1</v>
      </c>
      <c r="I227" s="39" t="s">
        <v>533</v>
      </c>
      <c r="J227" s="38">
        <v>250</v>
      </c>
    </row>
    <row r="228" spans="1:10" ht="48" thickBot="1">
      <c r="A228" s="46" t="s">
        <v>526</v>
      </c>
      <c r="B228" s="46" t="s">
        <v>46</v>
      </c>
      <c r="C228" s="46">
        <v>5</v>
      </c>
      <c r="D228" s="46" t="s">
        <v>534</v>
      </c>
      <c r="E228" s="45">
        <v>600</v>
      </c>
      <c r="F228" s="45">
        <v>0</v>
      </c>
      <c r="G228" s="45">
        <v>0</v>
      </c>
      <c r="H228" s="47">
        <f t="shared" si="25"/>
        <v>0</v>
      </c>
      <c r="I228" s="46" t="s">
        <v>59</v>
      </c>
      <c r="J228" s="45">
        <v>0</v>
      </c>
    </row>
    <row r="229" spans="1:10" s="71" customFormat="1" ht="16.5" thickBot="1">
      <c r="A229" s="74"/>
      <c r="B229" s="53"/>
      <c r="C229" s="53"/>
      <c r="D229" s="53"/>
      <c r="E229" s="49">
        <f t="shared" ref="E229:G229" si="27">SUM(E222:E228)</f>
        <v>7081</v>
      </c>
      <c r="F229" s="49">
        <f t="shared" si="27"/>
        <v>2475</v>
      </c>
      <c r="G229" s="49">
        <f t="shared" si="27"/>
        <v>1350</v>
      </c>
      <c r="H229" s="51">
        <f t="shared" si="25"/>
        <v>0.19065103798898461</v>
      </c>
      <c r="I229" s="53"/>
      <c r="J229" s="49">
        <f>SUM(J222:J228)</f>
        <v>1350</v>
      </c>
    </row>
    <row r="230" spans="1:10" s="11" customFormat="1">
      <c r="A230" s="37"/>
      <c r="B230" s="37"/>
      <c r="C230" s="37"/>
      <c r="D230" s="37"/>
      <c r="E230" s="12"/>
      <c r="F230" s="12"/>
      <c r="G230" s="12"/>
      <c r="H230" s="24"/>
      <c r="I230" s="37"/>
      <c r="J230" s="12"/>
    </row>
    <row r="232" spans="1:10">
      <c r="A232" s="39" t="s">
        <v>535</v>
      </c>
      <c r="B232" s="39" t="s">
        <v>10</v>
      </c>
      <c r="C232" s="39">
        <v>1</v>
      </c>
      <c r="D232" s="39" t="s">
        <v>536</v>
      </c>
      <c r="E232" s="38">
        <v>333.9</v>
      </c>
      <c r="F232" s="38">
        <v>166.95</v>
      </c>
      <c r="G232" s="38">
        <v>166.95</v>
      </c>
      <c r="H232" s="40">
        <f t="shared" si="25"/>
        <v>0.5</v>
      </c>
      <c r="I232" s="39" t="s">
        <v>59</v>
      </c>
      <c r="J232" s="38">
        <v>166.95</v>
      </c>
    </row>
    <row r="233" spans="1:10" ht="94.5">
      <c r="A233" s="39" t="s">
        <v>535</v>
      </c>
      <c r="B233" s="39" t="s">
        <v>34</v>
      </c>
      <c r="C233" s="39">
        <v>1</v>
      </c>
      <c r="D233" s="41" t="s">
        <v>537</v>
      </c>
      <c r="E233" s="38">
        <v>1095.57</v>
      </c>
      <c r="F233" s="38">
        <v>547.79</v>
      </c>
      <c r="G233" s="38">
        <v>547.79</v>
      </c>
      <c r="H233" s="40">
        <f t="shared" si="25"/>
        <v>0.5000045638343511</v>
      </c>
      <c r="I233" s="39"/>
      <c r="J233" s="38">
        <v>547.79</v>
      </c>
    </row>
    <row r="234" spans="1:10" ht="47.25">
      <c r="A234" s="39" t="s">
        <v>535</v>
      </c>
      <c r="B234" s="39" t="s">
        <v>14</v>
      </c>
      <c r="C234" s="39">
        <v>5</v>
      </c>
      <c r="D234" s="39" t="s">
        <v>538</v>
      </c>
      <c r="E234" s="38">
        <v>1000</v>
      </c>
      <c r="F234" s="38">
        <v>0</v>
      </c>
      <c r="G234" s="38">
        <v>0</v>
      </c>
      <c r="H234" s="40">
        <f t="shared" si="25"/>
        <v>0</v>
      </c>
      <c r="I234" s="39" t="s">
        <v>59</v>
      </c>
      <c r="J234" s="38">
        <v>0</v>
      </c>
    </row>
    <row r="235" spans="1:10" ht="78.75">
      <c r="A235" s="39" t="s">
        <v>535</v>
      </c>
      <c r="B235" s="39" t="s">
        <v>64</v>
      </c>
      <c r="C235" s="39">
        <v>1</v>
      </c>
      <c r="D235" s="41" t="s">
        <v>539</v>
      </c>
      <c r="E235" s="38">
        <v>6000</v>
      </c>
      <c r="F235" s="38">
        <v>3000</v>
      </c>
      <c r="G235" s="38">
        <v>0</v>
      </c>
      <c r="H235" s="40">
        <f t="shared" si="25"/>
        <v>0</v>
      </c>
      <c r="I235" s="39" t="s">
        <v>540</v>
      </c>
      <c r="J235" s="38">
        <v>0</v>
      </c>
    </row>
    <row r="236" spans="1:10" ht="47.25">
      <c r="A236" s="39" t="s">
        <v>535</v>
      </c>
      <c r="B236" s="39" t="s">
        <v>306</v>
      </c>
      <c r="C236" s="39">
        <v>1</v>
      </c>
      <c r="D236" s="39" t="s">
        <v>541</v>
      </c>
      <c r="E236" s="38">
        <v>1890</v>
      </c>
      <c r="F236" s="38">
        <v>945</v>
      </c>
      <c r="G236" s="38">
        <v>661.5</v>
      </c>
      <c r="H236" s="40">
        <f t="shared" si="25"/>
        <v>0.35</v>
      </c>
      <c r="I236" s="39" t="s">
        <v>542</v>
      </c>
      <c r="J236" s="38">
        <v>661.5</v>
      </c>
    </row>
    <row r="237" spans="1:10" ht="157.5">
      <c r="A237" s="39" t="s">
        <v>535</v>
      </c>
      <c r="B237" s="39" t="s">
        <v>46</v>
      </c>
      <c r="C237" s="39">
        <v>1</v>
      </c>
      <c r="D237" s="41" t="s">
        <v>543</v>
      </c>
      <c r="E237" s="38">
        <v>16325.4</v>
      </c>
      <c r="F237" s="38">
        <v>8162.7</v>
      </c>
      <c r="G237" s="38">
        <v>7346.43</v>
      </c>
      <c r="H237" s="40">
        <f t="shared" si="25"/>
        <v>0.45</v>
      </c>
      <c r="I237" s="39"/>
      <c r="J237" s="38">
        <v>7346.43</v>
      </c>
    </row>
    <row r="238" spans="1:10" ht="48" thickBot="1">
      <c r="A238" s="46" t="s">
        <v>535</v>
      </c>
      <c r="B238" s="46" t="s">
        <v>46</v>
      </c>
      <c r="C238" s="46">
        <v>5</v>
      </c>
      <c r="D238" s="48" t="s">
        <v>544</v>
      </c>
      <c r="E238" s="45">
        <v>542</v>
      </c>
      <c r="F238" s="45">
        <v>0</v>
      </c>
      <c r="G238" s="45">
        <v>0</v>
      </c>
      <c r="H238" s="47">
        <f t="shared" si="25"/>
        <v>0</v>
      </c>
      <c r="I238" s="46" t="s">
        <v>59</v>
      </c>
      <c r="J238" s="45">
        <v>0</v>
      </c>
    </row>
    <row r="239" spans="1:10" s="71" customFormat="1" ht="16.5" thickBot="1">
      <c r="A239" s="74"/>
      <c r="B239" s="53"/>
      <c r="C239" s="53"/>
      <c r="D239" s="50"/>
      <c r="E239" s="49">
        <f t="shared" ref="E239:G239" si="28">SUM(E232:E238)</f>
        <v>27186.87</v>
      </c>
      <c r="F239" s="49">
        <f t="shared" si="28"/>
        <v>12822.439999999999</v>
      </c>
      <c r="G239" s="49">
        <f t="shared" si="28"/>
        <v>8722.67</v>
      </c>
      <c r="H239" s="51">
        <f t="shared" si="25"/>
        <v>0.32084127374721694</v>
      </c>
      <c r="I239" s="53"/>
      <c r="J239" s="49">
        <f>SUM(J232:J238)</f>
        <v>8722.67</v>
      </c>
    </row>
    <row r="240" spans="1:10" s="11" customFormat="1">
      <c r="A240" s="37"/>
      <c r="B240" s="37"/>
      <c r="C240" s="37"/>
      <c r="D240" s="54"/>
      <c r="E240" s="12"/>
      <c r="F240" s="12"/>
      <c r="G240" s="12"/>
      <c r="H240" s="24"/>
      <c r="I240" s="37"/>
      <c r="J240" s="12"/>
    </row>
    <row r="241" spans="1:10">
      <c r="D241" s="29"/>
    </row>
    <row r="242" spans="1:10">
      <c r="A242" s="39" t="s">
        <v>545</v>
      </c>
      <c r="B242" s="39" t="s">
        <v>10</v>
      </c>
      <c r="C242" s="39">
        <v>1</v>
      </c>
      <c r="D242" s="39" t="s">
        <v>546</v>
      </c>
      <c r="E242" s="38">
        <v>141.27000000000001</v>
      </c>
      <c r="F242" s="38">
        <v>141.27000000000001</v>
      </c>
      <c r="G242" s="38">
        <v>127.14</v>
      </c>
      <c r="H242" s="40">
        <f t="shared" si="25"/>
        <v>0.89997876406880439</v>
      </c>
      <c r="I242" s="39" t="s">
        <v>547</v>
      </c>
      <c r="J242" s="38">
        <v>127.14</v>
      </c>
    </row>
    <row r="243" spans="1:10" ht="31.5">
      <c r="A243" s="39" t="s">
        <v>545</v>
      </c>
      <c r="B243" s="39" t="s">
        <v>10</v>
      </c>
      <c r="C243" s="39">
        <v>2</v>
      </c>
      <c r="D243" s="39" t="s">
        <v>548</v>
      </c>
      <c r="E243" s="38">
        <v>50</v>
      </c>
      <c r="F243" s="38">
        <v>50</v>
      </c>
      <c r="G243" s="38">
        <v>0</v>
      </c>
      <c r="H243" s="40">
        <f t="shared" si="25"/>
        <v>0</v>
      </c>
      <c r="I243" s="39" t="s">
        <v>549</v>
      </c>
      <c r="J243" s="38">
        <v>0</v>
      </c>
    </row>
    <row r="244" spans="1:10" ht="47.25">
      <c r="A244" s="39" t="s">
        <v>545</v>
      </c>
      <c r="B244" s="39" t="s">
        <v>34</v>
      </c>
      <c r="C244" s="39">
        <v>1</v>
      </c>
      <c r="D244" s="41" t="s">
        <v>550</v>
      </c>
      <c r="E244" s="38">
        <v>600</v>
      </c>
      <c r="F244" s="38">
        <v>250</v>
      </c>
      <c r="G244" s="38">
        <v>0</v>
      </c>
      <c r="H244" s="40">
        <f t="shared" si="25"/>
        <v>0</v>
      </c>
      <c r="I244" s="39" t="s">
        <v>551</v>
      </c>
      <c r="J244" s="38">
        <v>0</v>
      </c>
    </row>
    <row r="245" spans="1:10" ht="31.5">
      <c r="A245" s="39" t="s">
        <v>545</v>
      </c>
      <c r="B245" s="39" t="s">
        <v>34</v>
      </c>
      <c r="C245" s="39">
        <v>2</v>
      </c>
      <c r="D245" s="39" t="s">
        <v>552</v>
      </c>
      <c r="E245" s="38">
        <v>250</v>
      </c>
      <c r="F245" s="38">
        <v>250</v>
      </c>
      <c r="G245" s="38">
        <v>0</v>
      </c>
      <c r="H245" s="40">
        <f t="shared" si="25"/>
        <v>0</v>
      </c>
      <c r="I245" s="39" t="s">
        <v>59</v>
      </c>
      <c r="J245" s="38">
        <v>0</v>
      </c>
    </row>
    <row r="246" spans="1:10" ht="47.25">
      <c r="A246" s="39" t="s">
        <v>545</v>
      </c>
      <c r="B246" s="39" t="s">
        <v>34</v>
      </c>
      <c r="C246" s="39">
        <v>3</v>
      </c>
      <c r="D246" s="41" t="s">
        <v>553</v>
      </c>
      <c r="E246" s="38">
        <v>200</v>
      </c>
      <c r="F246" s="38">
        <v>200</v>
      </c>
      <c r="G246" s="38">
        <v>0</v>
      </c>
      <c r="H246" s="40">
        <f t="shared" si="25"/>
        <v>0</v>
      </c>
      <c r="I246" s="39" t="s">
        <v>59</v>
      </c>
      <c r="J246" s="38">
        <v>0</v>
      </c>
    </row>
    <row r="247" spans="1:10" ht="47.25">
      <c r="A247" s="39" t="s">
        <v>545</v>
      </c>
      <c r="B247" s="39" t="s">
        <v>34</v>
      </c>
      <c r="C247" s="39">
        <v>4</v>
      </c>
      <c r="D247" s="39" t="s">
        <v>554</v>
      </c>
      <c r="E247" s="38">
        <v>640</v>
      </c>
      <c r="F247" s="38">
        <v>280</v>
      </c>
      <c r="G247" s="38">
        <v>0</v>
      </c>
      <c r="H247" s="40">
        <f t="shared" si="25"/>
        <v>0</v>
      </c>
      <c r="I247" s="39" t="s">
        <v>59</v>
      </c>
      <c r="J247" s="38">
        <v>0</v>
      </c>
    </row>
    <row r="248" spans="1:10" ht="47.25">
      <c r="A248" s="39" t="s">
        <v>545</v>
      </c>
      <c r="B248" s="39" t="s">
        <v>34</v>
      </c>
      <c r="C248" s="39">
        <v>5</v>
      </c>
      <c r="D248" s="39" t="s">
        <v>555</v>
      </c>
      <c r="E248" s="38">
        <v>200</v>
      </c>
      <c r="F248" s="38">
        <v>200</v>
      </c>
      <c r="G248" s="38">
        <v>0</v>
      </c>
      <c r="H248" s="40">
        <f t="shared" si="25"/>
        <v>0</v>
      </c>
      <c r="I248" s="39" t="s">
        <v>59</v>
      </c>
      <c r="J248" s="38">
        <v>0</v>
      </c>
    </row>
    <row r="249" spans="1:10" ht="31.5">
      <c r="A249" s="39" t="s">
        <v>545</v>
      </c>
      <c r="B249" s="39" t="s">
        <v>87</v>
      </c>
      <c r="C249" s="39">
        <v>1</v>
      </c>
      <c r="D249" s="39" t="s">
        <v>556</v>
      </c>
      <c r="E249" s="38">
        <v>1300</v>
      </c>
      <c r="F249" s="38">
        <v>750</v>
      </c>
      <c r="G249" s="38">
        <v>130</v>
      </c>
      <c r="H249" s="40">
        <f t="shared" si="25"/>
        <v>0.1</v>
      </c>
      <c r="I249" s="39" t="s">
        <v>557</v>
      </c>
      <c r="J249" s="38">
        <v>130</v>
      </c>
    </row>
    <row r="250" spans="1:10" ht="63">
      <c r="A250" s="39" t="s">
        <v>545</v>
      </c>
      <c r="B250" s="39" t="s">
        <v>64</v>
      </c>
      <c r="C250" s="39">
        <v>1</v>
      </c>
      <c r="D250" s="39" t="s">
        <v>558</v>
      </c>
      <c r="E250" s="38">
        <v>2237.5</v>
      </c>
      <c r="F250" s="38">
        <v>2237.5</v>
      </c>
      <c r="G250" s="38">
        <v>1118.75</v>
      </c>
      <c r="H250" s="40">
        <f t="shared" si="25"/>
        <v>0.5</v>
      </c>
      <c r="I250" s="39" t="s">
        <v>559</v>
      </c>
      <c r="J250" s="38">
        <v>1118.75</v>
      </c>
    </row>
    <row r="251" spans="1:10" ht="48" thickBot="1">
      <c r="A251" s="46" t="s">
        <v>545</v>
      </c>
      <c r="B251" s="46" t="s">
        <v>46</v>
      </c>
      <c r="C251" s="46">
        <v>1</v>
      </c>
      <c r="D251" s="48" t="s">
        <v>560</v>
      </c>
      <c r="E251" s="45">
        <v>690</v>
      </c>
      <c r="F251" s="45">
        <v>690</v>
      </c>
      <c r="G251" s="45">
        <v>483</v>
      </c>
      <c r="H251" s="47">
        <f t="shared" si="25"/>
        <v>0.7</v>
      </c>
      <c r="I251" s="46" t="s">
        <v>561</v>
      </c>
      <c r="J251" s="45">
        <v>483</v>
      </c>
    </row>
    <row r="252" spans="1:10" s="71" customFormat="1" ht="16.5" thickBot="1">
      <c r="A252" s="70"/>
      <c r="B252" s="34"/>
      <c r="C252" s="34"/>
      <c r="D252" s="36"/>
      <c r="E252" s="33">
        <f t="shared" ref="E252:G252" si="29">SUM(E242:E251)</f>
        <v>6308.77</v>
      </c>
      <c r="F252" s="33">
        <f t="shared" si="29"/>
        <v>5048.7700000000004</v>
      </c>
      <c r="G252" s="33">
        <f t="shared" si="29"/>
        <v>1858.8899999999999</v>
      </c>
      <c r="H252" s="35">
        <f t="shared" si="25"/>
        <v>0.29465173084452273</v>
      </c>
      <c r="I252" s="34"/>
      <c r="J252" s="33">
        <f>SUM(J242:J251)</f>
        <v>1858.8899999999999</v>
      </c>
    </row>
    <row r="253" spans="1:10" s="11" customFormat="1">
      <c r="A253" s="37"/>
      <c r="B253" s="37"/>
      <c r="C253" s="37"/>
      <c r="D253" s="54"/>
      <c r="E253" s="12"/>
      <c r="F253" s="12"/>
      <c r="G253" s="12"/>
      <c r="H253" s="24"/>
      <c r="I253" s="37"/>
      <c r="J253" s="12"/>
    </row>
    <row r="254" spans="1:10">
      <c r="D254" s="29"/>
    </row>
    <row r="255" spans="1:10" ht="31.5">
      <c r="A255" s="39" t="s">
        <v>562</v>
      </c>
      <c r="B255" s="39" t="s">
        <v>10</v>
      </c>
      <c r="C255" s="39">
        <v>1</v>
      </c>
      <c r="D255" s="39" t="s">
        <v>563</v>
      </c>
      <c r="E255" s="38">
        <v>300</v>
      </c>
      <c r="F255" s="38">
        <v>270</v>
      </c>
      <c r="G255" s="38">
        <v>150</v>
      </c>
      <c r="H255" s="40">
        <f t="shared" si="25"/>
        <v>0.5</v>
      </c>
      <c r="I255" s="39" t="s">
        <v>564</v>
      </c>
      <c r="J255" s="38">
        <v>150</v>
      </c>
    </row>
    <row r="256" spans="1:10" ht="47.25">
      <c r="A256" s="39" t="s">
        <v>562</v>
      </c>
      <c r="B256" s="39" t="s">
        <v>34</v>
      </c>
      <c r="C256" s="39">
        <v>2</v>
      </c>
      <c r="D256" s="41" t="s">
        <v>565</v>
      </c>
      <c r="E256" s="38">
        <v>600</v>
      </c>
      <c r="F256" s="38">
        <v>540</v>
      </c>
      <c r="G256" s="38">
        <v>0</v>
      </c>
      <c r="H256" s="40">
        <f t="shared" si="25"/>
        <v>0</v>
      </c>
      <c r="I256" s="39" t="s">
        <v>59</v>
      </c>
      <c r="J256" s="38">
        <v>0</v>
      </c>
    </row>
    <row r="257" spans="1:10">
      <c r="A257" s="39" t="s">
        <v>562</v>
      </c>
      <c r="B257" s="39" t="s">
        <v>14</v>
      </c>
      <c r="C257" s="39">
        <v>3</v>
      </c>
      <c r="D257" s="39" t="s">
        <v>566</v>
      </c>
      <c r="E257" s="38">
        <v>300</v>
      </c>
      <c r="F257" s="38">
        <v>0</v>
      </c>
      <c r="G257" s="38">
        <v>0</v>
      </c>
      <c r="H257" s="40">
        <f t="shared" si="25"/>
        <v>0</v>
      </c>
      <c r="I257" s="39" t="s">
        <v>59</v>
      </c>
      <c r="J257" s="38">
        <v>0</v>
      </c>
    </row>
    <row r="258" spans="1:10" ht="31.5">
      <c r="A258" s="39" t="s">
        <v>562</v>
      </c>
      <c r="B258" s="39" t="s">
        <v>87</v>
      </c>
      <c r="C258" s="39">
        <v>1</v>
      </c>
      <c r="D258" s="39" t="s">
        <v>567</v>
      </c>
      <c r="E258" s="38">
        <v>2500</v>
      </c>
      <c r="F258" s="38">
        <v>1750</v>
      </c>
      <c r="G258" s="38">
        <v>750</v>
      </c>
      <c r="H258" s="40">
        <f t="shared" si="25"/>
        <v>0.3</v>
      </c>
      <c r="I258" s="39" t="s">
        <v>568</v>
      </c>
      <c r="J258" s="38">
        <v>750</v>
      </c>
    </row>
    <row r="259" spans="1:10">
      <c r="A259" s="39" t="s">
        <v>562</v>
      </c>
      <c r="B259" s="39" t="s">
        <v>340</v>
      </c>
      <c r="C259" s="39">
        <v>3</v>
      </c>
      <c r="D259" s="39" t="s">
        <v>569</v>
      </c>
      <c r="E259" s="38">
        <v>300</v>
      </c>
      <c r="F259" s="38">
        <v>0</v>
      </c>
      <c r="G259" s="38">
        <v>0</v>
      </c>
      <c r="H259" s="40">
        <f t="shared" si="25"/>
        <v>0</v>
      </c>
      <c r="I259" s="39" t="s">
        <v>59</v>
      </c>
      <c r="J259" s="38">
        <v>0</v>
      </c>
    </row>
    <row r="260" spans="1:10" ht="16.5" thickBot="1">
      <c r="A260" s="46" t="s">
        <v>562</v>
      </c>
      <c r="B260" s="46" t="s">
        <v>46</v>
      </c>
      <c r="C260" s="46">
        <v>3</v>
      </c>
      <c r="D260" s="46" t="s">
        <v>570</v>
      </c>
      <c r="E260" s="45">
        <v>500</v>
      </c>
      <c r="F260" s="45">
        <v>350</v>
      </c>
      <c r="G260" s="45">
        <v>0</v>
      </c>
      <c r="H260" s="47">
        <f t="shared" si="25"/>
        <v>0</v>
      </c>
      <c r="I260" s="46" t="s">
        <v>59</v>
      </c>
      <c r="J260" s="45">
        <v>0</v>
      </c>
    </row>
    <row r="261" spans="1:10" s="71" customFormat="1" ht="16.5" thickBot="1">
      <c r="A261" s="74"/>
      <c r="B261" s="53"/>
      <c r="C261" s="53"/>
      <c r="D261" s="53"/>
      <c r="E261" s="49">
        <f t="shared" ref="E261:G261" si="30">SUM(E255:E260)</f>
        <v>4500</v>
      </c>
      <c r="F261" s="49">
        <f t="shared" si="30"/>
        <v>2910</v>
      </c>
      <c r="G261" s="49">
        <f t="shared" si="30"/>
        <v>900</v>
      </c>
      <c r="H261" s="51">
        <f t="shared" si="25"/>
        <v>0.2</v>
      </c>
      <c r="I261" s="53"/>
      <c r="J261" s="49">
        <f>SUM(J255:J260)</f>
        <v>900</v>
      </c>
    </row>
    <row r="262" spans="1:10" s="11" customFormat="1">
      <c r="A262" s="37"/>
      <c r="B262" s="37"/>
      <c r="C262" s="37"/>
      <c r="D262" s="37"/>
      <c r="E262" s="12"/>
      <c r="F262" s="12"/>
      <c r="G262" s="12"/>
      <c r="H262" s="24"/>
      <c r="I262" s="37"/>
      <c r="J262" s="12"/>
    </row>
    <row r="264" spans="1:10" ht="63">
      <c r="A264" s="39" t="s">
        <v>571</v>
      </c>
      <c r="B264" s="39" t="s">
        <v>10</v>
      </c>
      <c r="C264" s="39">
        <v>2</v>
      </c>
      <c r="D264" s="41" t="s">
        <v>572</v>
      </c>
      <c r="E264" s="38">
        <v>500</v>
      </c>
      <c r="F264" s="38">
        <v>100</v>
      </c>
      <c r="G264" s="38">
        <v>100</v>
      </c>
      <c r="H264" s="40">
        <f t="shared" si="25"/>
        <v>0.2</v>
      </c>
      <c r="I264" s="39" t="s">
        <v>59</v>
      </c>
      <c r="J264" s="38">
        <v>100</v>
      </c>
    </row>
    <row r="265" spans="1:10" ht="31.5">
      <c r="A265" s="39" t="s">
        <v>571</v>
      </c>
      <c r="B265" s="39" t="s">
        <v>34</v>
      </c>
      <c r="C265" s="39">
        <v>3</v>
      </c>
      <c r="D265" s="39" t="s">
        <v>573</v>
      </c>
      <c r="E265" s="38">
        <v>720</v>
      </c>
      <c r="F265" s="38">
        <v>0</v>
      </c>
      <c r="G265" s="38">
        <v>0</v>
      </c>
      <c r="H265" s="40">
        <f t="shared" si="25"/>
        <v>0</v>
      </c>
      <c r="I265" s="39" t="s">
        <v>59</v>
      </c>
      <c r="J265" s="38">
        <v>0</v>
      </c>
    </row>
    <row r="266" spans="1:10" ht="31.5">
      <c r="A266" s="39" t="s">
        <v>571</v>
      </c>
      <c r="B266" s="39" t="s">
        <v>74</v>
      </c>
      <c r="C266" s="39">
        <v>3</v>
      </c>
      <c r="D266" s="39" t="s">
        <v>574</v>
      </c>
      <c r="E266" s="38">
        <v>100</v>
      </c>
      <c r="F266" s="38">
        <v>0</v>
      </c>
      <c r="G266" s="38">
        <v>0</v>
      </c>
      <c r="H266" s="40">
        <f t="shared" si="25"/>
        <v>0</v>
      </c>
      <c r="I266" s="39" t="s">
        <v>59</v>
      </c>
      <c r="J266" s="38">
        <v>0</v>
      </c>
    </row>
    <row r="267" spans="1:10" ht="142.5" thickBot="1">
      <c r="A267" s="46" t="s">
        <v>571</v>
      </c>
      <c r="B267" s="46" t="s">
        <v>64</v>
      </c>
      <c r="C267" s="46">
        <v>1</v>
      </c>
      <c r="D267" s="48" t="s">
        <v>575</v>
      </c>
      <c r="E267" s="45">
        <v>4400</v>
      </c>
      <c r="F267" s="45">
        <v>1000</v>
      </c>
      <c r="G267" s="45">
        <v>770</v>
      </c>
      <c r="H267" s="47">
        <f t="shared" si="25"/>
        <v>0.17499999999999999</v>
      </c>
      <c r="I267" s="46" t="s">
        <v>576</v>
      </c>
      <c r="J267" s="45">
        <v>770</v>
      </c>
    </row>
    <row r="268" spans="1:10" s="71" customFormat="1" ht="16.5" thickBot="1">
      <c r="A268" s="74"/>
      <c r="B268" s="53"/>
      <c r="C268" s="53"/>
      <c r="D268" s="50"/>
      <c r="E268" s="49">
        <f t="shared" ref="E268:G268" si="31">SUM(E264:E267)</f>
        <v>5720</v>
      </c>
      <c r="F268" s="49">
        <f t="shared" si="31"/>
        <v>1100</v>
      </c>
      <c r="G268" s="49">
        <f t="shared" si="31"/>
        <v>870</v>
      </c>
      <c r="H268" s="51">
        <f t="shared" si="25"/>
        <v>0.15209790209790211</v>
      </c>
      <c r="I268" s="53"/>
      <c r="J268" s="49">
        <f>SUM(J264:J267)</f>
        <v>870</v>
      </c>
    </row>
    <row r="269" spans="1:10" s="11" customFormat="1">
      <c r="A269" s="37"/>
      <c r="B269" s="37"/>
      <c r="C269" s="37"/>
      <c r="D269" s="54"/>
      <c r="E269" s="12"/>
      <c r="F269" s="12"/>
      <c r="G269" s="12"/>
      <c r="H269" s="24"/>
      <c r="I269" s="37"/>
      <c r="J269" s="12"/>
    </row>
    <row r="270" spans="1:10">
      <c r="D270" s="29"/>
    </row>
    <row r="271" spans="1:10" ht="31.5">
      <c r="A271" s="39" t="s">
        <v>577</v>
      </c>
      <c r="B271" s="39" t="s">
        <v>10</v>
      </c>
      <c r="C271" s="39">
        <v>1</v>
      </c>
      <c r="D271" s="39" t="s">
        <v>578</v>
      </c>
      <c r="E271" s="38">
        <v>30</v>
      </c>
      <c r="F271" s="38">
        <v>30</v>
      </c>
      <c r="G271" s="38">
        <v>27</v>
      </c>
      <c r="H271" s="40">
        <f t="shared" si="25"/>
        <v>0.9</v>
      </c>
      <c r="I271" s="39" t="s">
        <v>579</v>
      </c>
      <c r="J271" s="38">
        <v>27</v>
      </c>
    </row>
    <row r="272" spans="1:10" ht="94.5">
      <c r="A272" s="39" t="s">
        <v>577</v>
      </c>
      <c r="B272" s="39" t="s">
        <v>34</v>
      </c>
      <c r="C272" s="39">
        <v>1</v>
      </c>
      <c r="D272" s="41" t="s">
        <v>580</v>
      </c>
      <c r="E272" s="38">
        <v>400</v>
      </c>
      <c r="F272" s="38">
        <v>300</v>
      </c>
      <c r="G272" s="38">
        <v>300</v>
      </c>
      <c r="H272" s="40">
        <f t="shared" si="25"/>
        <v>0.75</v>
      </c>
      <c r="I272" s="39" t="s">
        <v>59</v>
      </c>
      <c r="J272" s="38">
        <v>300</v>
      </c>
    </row>
    <row r="273" spans="1:10">
      <c r="A273" s="39" t="s">
        <v>577</v>
      </c>
      <c r="B273" s="39" t="s">
        <v>5</v>
      </c>
      <c r="C273" s="39">
        <v>4</v>
      </c>
      <c r="D273" s="39" t="s">
        <v>581</v>
      </c>
      <c r="E273" s="38">
        <v>20</v>
      </c>
      <c r="F273" s="38">
        <v>0</v>
      </c>
      <c r="G273" s="38">
        <v>0</v>
      </c>
      <c r="H273" s="40">
        <f t="shared" si="25"/>
        <v>0</v>
      </c>
      <c r="I273" s="39" t="s">
        <v>59</v>
      </c>
      <c r="J273" s="38">
        <v>0</v>
      </c>
    </row>
    <row r="274" spans="1:10" ht="31.5">
      <c r="A274" s="39" t="s">
        <v>577</v>
      </c>
      <c r="B274" s="39" t="s">
        <v>74</v>
      </c>
      <c r="C274" s="39">
        <v>3</v>
      </c>
      <c r="D274" s="39" t="s">
        <v>582</v>
      </c>
      <c r="E274" s="38">
        <v>200</v>
      </c>
      <c r="F274" s="38">
        <v>0</v>
      </c>
      <c r="G274" s="38">
        <v>0</v>
      </c>
      <c r="H274" s="40">
        <f t="shared" si="25"/>
        <v>0</v>
      </c>
      <c r="I274" s="39" t="s">
        <v>583</v>
      </c>
      <c r="J274" s="38">
        <v>0</v>
      </c>
    </row>
    <row r="275" spans="1:10" ht="63">
      <c r="A275" s="39" t="s">
        <v>577</v>
      </c>
      <c r="B275" s="39" t="s">
        <v>14</v>
      </c>
      <c r="C275" s="39">
        <v>1</v>
      </c>
      <c r="D275" s="41" t="s">
        <v>584</v>
      </c>
      <c r="E275" s="38">
        <v>500</v>
      </c>
      <c r="F275" s="38">
        <v>500</v>
      </c>
      <c r="G275" s="38">
        <v>0</v>
      </c>
      <c r="H275" s="40">
        <f t="shared" si="25"/>
        <v>0</v>
      </c>
      <c r="I275" s="39" t="s">
        <v>453</v>
      </c>
      <c r="J275" s="38">
        <v>0</v>
      </c>
    </row>
    <row r="276" spans="1:10" ht="63">
      <c r="A276" s="39" t="s">
        <v>577</v>
      </c>
      <c r="B276" s="39" t="s">
        <v>14</v>
      </c>
      <c r="C276" s="39">
        <v>3</v>
      </c>
      <c r="D276" s="41" t="s">
        <v>585</v>
      </c>
      <c r="E276" s="38">
        <v>400</v>
      </c>
      <c r="F276" s="38">
        <v>200</v>
      </c>
      <c r="G276" s="38">
        <v>0</v>
      </c>
      <c r="H276" s="40">
        <f t="shared" si="25"/>
        <v>0</v>
      </c>
      <c r="I276" s="39" t="s">
        <v>453</v>
      </c>
      <c r="J276" s="38">
        <v>0</v>
      </c>
    </row>
    <row r="277" spans="1:10" ht="47.25">
      <c r="A277" s="39" t="s">
        <v>577</v>
      </c>
      <c r="B277" s="39" t="s">
        <v>87</v>
      </c>
      <c r="C277" s="39">
        <v>3</v>
      </c>
      <c r="D277" s="39" t="s">
        <v>586</v>
      </c>
      <c r="E277" s="38">
        <v>270</v>
      </c>
      <c r="F277" s="38">
        <v>105</v>
      </c>
      <c r="G277" s="38">
        <v>0</v>
      </c>
      <c r="H277" s="40">
        <f t="shared" si="25"/>
        <v>0</v>
      </c>
      <c r="I277" s="39" t="s">
        <v>59</v>
      </c>
      <c r="J277" s="38">
        <v>0</v>
      </c>
    </row>
    <row r="278" spans="1:10" ht="78.75">
      <c r="A278" s="39" t="s">
        <v>577</v>
      </c>
      <c r="B278" s="39" t="s">
        <v>64</v>
      </c>
      <c r="C278" s="39">
        <v>1</v>
      </c>
      <c r="D278" s="41" t="s">
        <v>587</v>
      </c>
      <c r="E278" s="38">
        <v>45</v>
      </c>
      <c r="F278" s="38">
        <v>45</v>
      </c>
      <c r="G278" s="38">
        <v>22.5</v>
      </c>
      <c r="H278" s="40">
        <f t="shared" si="25"/>
        <v>0.5</v>
      </c>
      <c r="I278" s="39" t="s">
        <v>588</v>
      </c>
      <c r="J278" s="38">
        <v>22.5</v>
      </c>
    </row>
    <row r="279" spans="1:10" ht="78.75">
      <c r="A279" s="39" t="s">
        <v>577</v>
      </c>
      <c r="B279" s="39" t="s">
        <v>589</v>
      </c>
      <c r="C279" s="39">
        <v>2</v>
      </c>
      <c r="D279" s="41" t="s">
        <v>590</v>
      </c>
      <c r="E279" s="38">
        <v>200</v>
      </c>
      <c r="F279" s="38">
        <v>100</v>
      </c>
      <c r="G279" s="38">
        <v>0</v>
      </c>
      <c r="H279" s="40">
        <f t="shared" si="25"/>
        <v>0</v>
      </c>
      <c r="I279" s="39" t="s">
        <v>591</v>
      </c>
      <c r="J279" s="38">
        <v>0</v>
      </c>
    </row>
    <row r="280" spans="1:10" ht="48" thickBot="1">
      <c r="A280" s="46" t="s">
        <v>577</v>
      </c>
      <c r="B280" s="46" t="s">
        <v>46</v>
      </c>
      <c r="C280" s="46">
        <v>3</v>
      </c>
      <c r="D280" s="46" t="s">
        <v>592</v>
      </c>
      <c r="E280" s="45">
        <v>300</v>
      </c>
      <c r="F280" s="45">
        <v>150</v>
      </c>
      <c r="G280" s="45">
        <v>50</v>
      </c>
      <c r="H280" s="47">
        <f t="shared" si="25"/>
        <v>0.16666666666666666</v>
      </c>
      <c r="I280" s="46" t="s">
        <v>59</v>
      </c>
      <c r="J280" s="45">
        <v>50</v>
      </c>
    </row>
    <row r="281" spans="1:10" s="71" customFormat="1" ht="16.5" thickBot="1">
      <c r="A281" s="74"/>
      <c r="B281" s="53"/>
      <c r="C281" s="53"/>
      <c r="D281" s="53"/>
      <c r="E281" s="49">
        <f t="shared" ref="E281:G281" si="32">SUM(E271:E280)</f>
        <v>2365</v>
      </c>
      <c r="F281" s="49">
        <f t="shared" si="32"/>
        <v>1430</v>
      </c>
      <c r="G281" s="49">
        <f t="shared" si="32"/>
        <v>399.5</v>
      </c>
      <c r="H281" s="51">
        <f t="shared" si="25"/>
        <v>0.16892177589852009</v>
      </c>
      <c r="I281" s="53"/>
      <c r="J281" s="49">
        <f>SUM(J271:J280)</f>
        <v>399.5</v>
      </c>
    </row>
    <row r="282" spans="1:10" s="11" customFormat="1">
      <c r="A282" s="37"/>
      <c r="B282" s="37"/>
      <c r="C282" s="37"/>
      <c r="D282" s="37"/>
      <c r="E282" s="12"/>
      <c r="F282" s="12"/>
      <c r="G282" s="12"/>
      <c r="H282" s="24"/>
      <c r="I282" s="37"/>
      <c r="J282" s="12"/>
    </row>
    <row r="284" spans="1:10" ht="31.5">
      <c r="A284" s="39" t="s">
        <v>593</v>
      </c>
      <c r="B284" s="39" t="s">
        <v>14</v>
      </c>
      <c r="C284" s="39">
        <v>2</v>
      </c>
      <c r="D284" s="39" t="s">
        <v>594</v>
      </c>
      <c r="E284" s="38">
        <v>1000</v>
      </c>
      <c r="F284" s="38">
        <v>500</v>
      </c>
      <c r="G284" s="38">
        <v>0</v>
      </c>
      <c r="H284" s="40">
        <f t="shared" si="25"/>
        <v>0</v>
      </c>
      <c r="I284" s="39" t="s">
        <v>453</v>
      </c>
      <c r="J284" s="38">
        <v>0</v>
      </c>
    </row>
    <row r="285" spans="1:10">
      <c r="A285" s="39" t="s">
        <v>593</v>
      </c>
      <c r="B285" s="39" t="s">
        <v>16</v>
      </c>
      <c r="C285" s="39">
        <v>3</v>
      </c>
      <c r="D285" s="39" t="s">
        <v>595</v>
      </c>
      <c r="E285" s="38">
        <v>125</v>
      </c>
      <c r="F285" s="38">
        <v>50</v>
      </c>
      <c r="G285" s="38">
        <v>0</v>
      </c>
      <c r="H285" s="40">
        <f t="shared" si="25"/>
        <v>0</v>
      </c>
      <c r="I285" s="39" t="s">
        <v>483</v>
      </c>
      <c r="J285" s="38">
        <v>0</v>
      </c>
    </row>
    <row r="286" spans="1:10" ht="63.75" thickBot="1">
      <c r="A286" s="46" t="s">
        <v>593</v>
      </c>
      <c r="B286" s="46" t="s">
        <v>46</v>
      </c>
      <c r="C286" s="46">
        <v>1</v>
      </c>
      <c r="D286" s="46" t="s">
        <v>596</v>
      </c>
      <c r="E286" s="45">
        <v>900</v>
      </c>
      <c r="F286" s="45">
        <v>630</v>
      </c>
      <c r="G286" s="45">
        <v>100</v>
      </c>
      <c r="H286" s="47">
        <f t="shared" si="25"/>
        <v>0.1111111111111111</v>
      </c>
      <c r="I286" s="46" t="s">
        <v>597</v>
      </c>
      <c r="J286" s="45">
        <v>100</v>
      </c>
    </row>
    <row r="287" spans="1:10" s="71" customFormat="1" ht="16.5" thickBot="1">
      <c r="A287" s="74"/>
      <c r="B287" s="53"/>
      <c r="C287" s="53"/>
      <c r="D287" s="53"/>
      <c r="E287" s="49">
        <f t="shared" ref="E287:G287" si="33">SUM(E284:E286)</f>
        <v>2025</v>
      </c>
      <c r="F287" s="49">
        <f t="shared" si="33"/>
        <v>1180</v>
      </c>
      <c r="G287" s="49">
        <f t="shared" si="33"/>
        <v>100</v>
      </c>
      <c r="H287" s="51">
        <f t="shared" si="25"/>
        <v>4.9382716049382713E-2</v>
      </c>
      <c r="I287" s="53"/>
      <c r="J287" s="49">
        <f>SUM(J284:J286)</f>
        <v>100</v>
      </c>
    </row>
    <row r="288" spans="1:10" s="11" customFormat="1">
      <c r="A288" s="37"/>
      <c r="B288" s="37"/>
      <c r="C288" s="37"/>
      <c r="D288" s="37"/>
      <c r="E288" s="12"/>
      <c r="F288" s="12"/>
      <c r="G288" s="12"/>
      <c r="H288" s="24"/>
      <c r="I288" s="37"/>
      <c r="J288" s="12"/>
    </row>
    <row r="290" spans="1:10" ht="63">
      <c r="A290" s="39" t="s">
        <v>598</v>
      </c>
      <c r="B290" s="39" t="s">
        <v>5</v>
      </c>
      <c r="C290" s="39">
        <v>1</v>
      </c>
      <c r="D290" s="41" t="s">
        <v>599</v>
      </c>
      <c r="E290" s="38">
        <v>125</v>
      </c>
      <c r="F290" s="38">
        <v>62.5</v>
      </c>
      <c r="G290" s="38">
        <v>62.5</v>
      </c>
      <c r="H290" s="40">
        <f t="shared" ref="H290:H357" si="34">IF(E290=0,"",G290/E290)</f>
        <v>0.5</v>
      </c>
      <c r="I290" s="39"/>
      <c r="J290" s="38">
        <v>62.5</v>
      </c>
    </row>
    <row r="291" spans="1:10" ht="63">
      <c r="A291" s="39" t="s">
        <v>598</v>
      </c>
      <c r="B291" s="39" t="s">
        <v>14</v>
      </c>
      <c r="C291" s="39">
        <v>1</v>
      </c>
      <c r="D291" s="41" t="s">
        <v>600</v>
      </c>
      <c r="E291" s="38">
        <v>535.20000000000005</v>
      </c>
      <c r="F291" s="38">
        <v>535.20000000000005</v>
      </c>
      <c r="G291" s="38">
        <v>0</v>
      </c>
      <c r="H291" s="40">
        <f t="shared" si="34"/>
        <v>0</v>
      </c>
      <c r="I291" s="39" t="s">
        <v>453</v>
      </c>
      <c r="J291" s="38">
        <v>0</v>
      </c>
    </row>
    <row r="292" spans="1:10" ht="31.5">
      <c r="A292" s="39" t="s">
        <v>598</v>
      </c>
      <c r="B292" s="39" t="s">
        <v>14</v>
      </c>
      <c r="C292" s="39">
        <v>2</v>
      </c>
      <c r="D292" s="39" t="s">
        <v>601</v>
      </c>
      <c r="E292" s="38">
        <v>24.99</v>
      </c>
      <c r="F292" s="38">
        <v>24.99</v>
      </c>
      <c r="G292" s="38">
        <v>0</v>
      </c>
      <c r="H292" s="40">
        <f t="shared" si="34"/>
        <v>0</v>
      </c>
      <c r="I292" s="39" t="s">
        <v>453</v>
      </c>
      <c r="J292" s="38">
        <v>0</v>
      </c>
    </row>
    <row r="293" spans="1:10" ht="31.5">
      <c r="A293" s="39" t="s">
        <v>598</v>
      </c>
      <c r="B293" s="39" t="s">
        <v>64</v>
      </c>
      <c r="C293" s="39">
        <v>1</v>
      </c>
      <c r="D293" s="39" t="s">
        <v>602</v>
      </c>
      <c r="E293" s="38">
        <v>3000</v>
      </c>
      <c r="F293" s="38">
        <v>1500</v>
      </c>
      <c r="G293" s="38">
        <v>1000</v>
      </c>
      <c r="H293" s="40">
        <f t="shared" si="34"/>
        <v>0.33333333333333331</v>
      </c>
      <c r="I293" s="39" t="s">
        <v>603</v>
      </c>
      <c r="J293" s="38">
        <v>1000</v>
      </c>
    </row>
    <row r="294" spans="1:10" ht="48" thickBot="1">
      <c r="A294" s="46" t="s">
        <v>598</v>
      </c>
      <c r="B294" s="46" t="s">
        <v>46</v>
      </c>
      <c r="C294" s="46">
        <v>3</v>
      </c>
      <c r="D294" s="48" t="s">
        <v>604</v>
      </c>
      <c r="E294" s="45">
        <v>68</v>
      </c>
      <c r="F294" s="45">
        <v>34</v>
      </c>
      <c r="G294" s="45">
        <v>0</v>
      </c>
      <c r="H294" s="47">
        <f t="shared" si="34"/>
        <v>0</v>
      </c>
      <c r="I294" s="46" t="s">
        <v>59</v>
      </c>
      <c r="J294" s="45">
        <v>0</v>
      </c>
    </row>
    <row r="295" spans="1:10" s="71" customFormat="1" ht="16.5" thickBot="1">
      <c r="A295" s="74"/>
      <c r="B295" s="53"/>
      <c r="C295" s="53"/>
      <c r="D295" s="50"/>
      <c r="E295" s="49">
        <f t="shared" ref="E295:G295" si="35">SUM(E290:E294)</f>
        <v>3753.19</v>
      </c>
      <c r="F295" s="49">
        <f t="shared" si="35"/>
        <v>2156.69</v>
      </c>
      <c r="G295" s="49">
        <f t="shared" si="35"/>
        <v>1062.5</v>
      </c>
      <c r="H295" s="51">
        <f t="shared" si="34"/>
        <v>0.28309251596641788</v>
      </c>
      <c r="I295" s="53"/>
      <c r="J295" s="49">
        <f>SUM(J290:J294)</f>
        <v>1062.5</v>
      </c>
    </row>
    <row r="296" spans="1:10" s="11" customFormat="1">
      <c r="A296" s="37"/>
      <c r="B296" s="37"/>
      <c r="C296" s="37"/>
      <c r="D296" s="54"/>
      <c r="E296" s="12"/>
      <c r="F296" s="12"/>
      <c r="G296" s="12"/>
      <c r="H296" s="24"/>
      <c r="I296" s="37"/>
      <c r="J296" s="12"/>
    </row>
    <row r="297" spans="1:10" s="11" customFormat="1">
      <c r="A297" s="37"/>
      <c r="B297" s="37"/>
      <c r="C297" s="37"/>
      <c r="D297" s="54"/>
      <c r="E297" s="12"/>
      <c r="F297" s="12"/>
      <c r="G297" s="12"/>
      <c r="H297" s="15"/>
      <c r="I297" s="37"/>
      <c r="J297" s="12"/>
    </row>
    <row r="298" spans="1:10">
      <c r="A298" s="39" t="s">
        <v>605</v>
      </c>
      <c r="B298" s="39" t="s">
        <v>10</v>
      </c>
      <c r="C298" s="39">
        <v>1</v>
      </c>
      <c r="D298" s="39" t="s">
        <v>606</v>
      </c>
      <c r="E298" s="38">
        <v>255</v>
      </c>
      <c r="F298" s="38">
        <v>229.5</v>
      </c>
      <c r="G298" s="38">
        <v>229.5</v>
      </c>
      <c r="H298" s="40">
        <f t="shared" si="34"/>
        <v>0.9</v>
      </c>
      <c r="I298" s="39" t="s">
        <v>59</v>
      </c>
      <c r="J298" s="38">
        <v>229.5</v>
      </c>
    </row>
    <row r="299" spans="1:10">
      <c r="A299" s="39" t="s">
        <v>605</v>
      </c>
      <c r="B299" s="39" t="s">
        <v>34</v>
      </c>
      <c r="C299" s="39">
        <v>1</v>
      </c>
      <c r="D299" s="39" t="s">
        <v>607</v>
      </c>
      <c r="E299" s="38">
        <v>178</v>
      </c>
      <c r="F299" s="38">
        <v>160.19999999999999</v>
      </c>
      <c r="G299" s="38">
        <v>160.19999999999999</v>
      </c>
      <c r="H299" s="40">
        <f t="shared" si="34"/>
        <v>0.89999999999999991</v>
      </c>
      <c r="I299" s="39" t="s">
        <v>59</v>
      </c>
      <c r="J299" s="38">
        <v>160.19999999999999</v>
      </c>
    </row>
    <row r="300" spans="1:10" ht="78.75">
      <c r="A300" s="39" t="s">
        <v>605</v>
      </c>
      <c r="B300" s="39" t="s">
        <v>5</v>
      </c>
      <c r="C300" s="39">
        <v>1</v>
      </c>
      <c r="D300" s="41" t="s">
        <v>608</v>
      </c>
      <c r="E300" s="38">
        <v>500</v>
      </c>
      <c r="F300" s="38">
        <v>250</v>
      </c>
      <c r="G300" s="38">
        <v>250</v>
      </c>
      <c r="H300" s="40">
        <f t="shared" si="34"/>
        <v>0.5</v>
      </c>
      <c r="I300" s="39" t="s">
        <v>59</v>
      </c>
      <c r="J300" s="38">
        <v>250</v>
      </c>
    </row>
    <row r="301" spans="1:10" ht="78.75">
      <c r="A301" s="39" t="s">
        <v>605</v>
      </c>
      <c r="B301" s="39" t="s">
        <v>14</v>
      </c>
      <c r="C301" s="39">
        <v>2</v>
      </c>
      <c r="D301" s="41" t="s">
        <v>609</v>
      </c>
      <c r="E301" s="38">
        <v>200</v>
      </c>
      <c r="F301" s="38">
        <v>100</v>
      </c>
      <c r="G301" s="38">
        <v>0</v>
      </c>
      <c r="H301" s="40">
        <f t="shared" si="34"/>
        <v>0</v>
      </c>
      <c r="I301" s="39" t="s">
        <v>610</v>
      </c>
      <c r="J301" s="38">
        <v>0</v>
      </c>
    </row>
    <row r="302" spans="1:10" ht="78.75">
      <c r="A302" s="39" t="s">
        <v>605</v>
      </c>
      <c r="B302" s="39" t="s">
        <v>87</v>
      </c>
      <c r="C302" s="39">
        <v>1</v>
      </c>
      <c r="D302" s="41" t="s">
        <v>611</v>
      </c>
      <c r="E302" s="38">
        <v>5280</v>
      </c>
      <c r="F302" s="38">
        <v>3696</v>
      </c>
      <c r="G302" s="38">
        <v>2904</v>
      </c>
      <c r="H302" s="40">
        <f t="shared" si="34"/>
        <v>0.55000000000000004</v>
      </c>
      <c r="I302" s="39" t="s">
        <v>612</v>
      </c>
      <c r="J302" s="38">
        <v>2904</v>
      </c>
    </row>
    <row r="303" spans="1:10" ht="94.5">
      <c r="A303" s="39" t="s">
        <v>605</v>
      </c>
      <c r="B303" s="39" t="s">
        <v>87</v>
      </c>
      <c r="C303" s="39">
        <v>2</v>
      </c>
      <c r="D303" s="41" t="s">
        <v>613</v>
      </c>
      <c r="E303" s="38">
        <v>1152</v>
      </c>
      <c r="F303" s="38">
        <v>806.4</v>
      </c>
      <c r="G303" s="38">
        <v>230.4</v>
      </c>
      <c r="H303" s="40">
        <f t="shared" si="34"/>
        <v>0.2</v>
      </c>
      <c r="I303" s="39" t="s">
        <v>614</v>
      </c>
      <c r="J303" s="38">
        <v>230.4</v>
      </c>
    </row>
    <row r="304" spans="1:10" ht="31.5">
      <c r="A304" s="39" t="s">
        <v>605</v>
      </c>
      <c r="B304" s="39" t="s">
        <v>64</v>
      </c>
      <c r="C304" s="39">
        <v>3</v>
      </c>
      <c r="D304" s="39" t="s">
        <v>615</v>
      </c>
      <c r="E304" s="38">
        <v>400</v>
      </c>
      <c r="F304" s="38">
        <v>200</v>
      </c>
      <c r="G304" s="38">
        <v>0</v>
      </c>
      <c r="H304" s="40">
        <f t="shared" si="34"/>
        <v>0</v>
      </c>
      <c r="I304" s="39" t="s">
        <v>616</v>
      </c>
      <c r="J304" s="38">
        <v>0</v>
      </c>
    </row>
    <row r="305" spans="1:10" ht="31.5">
      <c r="A305" s="39" t="s">
        <v>605</v>
      </c>
      <c r="B305" s="39" t="s">
        <v>16</v>
      </c>
      <c r="C305" s="39">
        <v>5</v>
      </c>
      <c r="D305" s="39" t="s">
        <v>617</v>
      </c>
      <c r="E305" s="38">
        <v>50</v>
      </c>
      <c r="F305" s="38">
        <v>20</v>
      </c>
      <c r="G305" s="38">
        <v>0</v>
      </c>
      <c r="H305" s="40">
        <f t="shared" si="34"/>
        <v>0</v>
      </c>
      <c r="I305" s="39" t="s">
        <v>59</v>
      </c>
      <c r="J305" s="38">
        <v>0</v>
      </c>
    </row>
    <row r="306" spans="1:10" ht="63.75" thickBot="1">
      <c r="A306" s="46" t="s">
        <v>605</v>
      </c>
      <c r="B306" s="46" t="s">
        <v>46</v>
      </c>
      <c r="C306" s="46">
        <v>1</v>
      </c>
      <c r="D306" s="48" t="s">
        <v>618</v>
      </c>
      <c r="E306" s="45">
        <v>480</v>
      </c>
      <c r="F306" s="45">
        <v>336</v>
      </c>
      <c r="G306" s="45">
        <v>336</v>
      </c>
      <c r="H306" s="47">
        <f t="shared" si="34"/>
        <v>0.7</v>
      </c>
      <c r="I306" s="46" t="s">
        <v>59</v>
      </c>
      <c r="J306" s="45">
        <v>336</v>
      </c>
    </row>
    <row r="307" spans="1:10" s="71" customFormat="1" ht="16.5" thickBot="1">
      <c r="A307" s="70"/>
      <c r="B307" s="34"/>
      <c r="C307" s="34"/>
      <c r="D307" s="36"/>
      <c r="E307" s="33">
        <f t="shared" ref="E307:G307" si="36">SUM(E298:E306)</f>
        <v>8495</v>
      </c>
      <c r="F307" s="33">
        <f t="shared" si="36"/>
        <v>5798.0999999999995</v>
      </c>
      <c r="G307" s="33">
        <f t="shared" si="36"/>
        <v>4110.1000000000004</v>
      </c>
      <c r="H307" s="35">
        <f t="shared" si="34"/>
        <v>0.48382577987051212</v>
      </c>
      <c r="I307" s="34"/>
      <c r="J307" s="33">
        <f>SUM(J298:J306)</f>
        <v>4110.1000000000004</v>
      </c>
    </row>
    <row r="308" spans="1:10" s="11" customFormat="1">
      <c r="A308" s="37"/>
      <c r="B308" s="37"/>
      <c r="C308" s="37"/>
      <c r="D308" s="54"/>
      <c r="E308" s="12"/>
      <c r="F308" s="12"/>
      <c r="G308" s="12"/>
      <c r="H308" s="24"/>
      <c r="I308" s="37"/>
      <c r="J308" s="12"/>
    </row>
    <row r="309" spans="1:10">
      <c r="D309" s="29"/>
    </row>
    <row r="310" spans="1:10">
      <c r="A310" s="39" t="s">
        <v>619</v>
      </c>
      <c r="B310" s="39" t="s">
        <v>10</v>
      </c>
      <c r="C310" s="39">
        <v>1</v>
      </c>
      <c r="D310" s="39" t="s">
        <v>620</v>
      </c>
      <c r="E310" s="38">
        <v>255</v>
      </c>
      <c r="F310" s="38">
        <v>229.5</v>
      </c>
      <c r="G310" s="38">
        <v>229.5</v>
      </c>
      <c r="H310" s="40">
        <f t="shared" si="34"/>
        <v>0.9</v>
      </c>
      <c r="I310" s="39" t="s">
        <v>59</v>
      </c>
      <c r="J310" s="38">
        <v>229.5</v>
      </c>
    </row>
    <row r="311" spans="1:10">
      <c r="A311" s="39" t="s">
        <v>619</v>
      </c>
      <c r="B311" s="39" t="s">
        <v>34</v>
      </c>
      <c r="C311" s="39">
        <v>1</v>
      </c>
      <c r="D311" s="39" t="s">
        <v>621</v>
      </c>
      <c r="E311" s="38">
        <v>174</v>
      </c>
      <c r="F311" s="38">
        <v>156.6</v>
      </c>
      <c r="G311" s="38">
        <v>156.6</v>
      </c>
      <c r="H311" s="40">
        <f t="shared" si="34"/>
        <v>0.9</v>
      </c>
      <c r="I311" s="39" t="s">
        <v>59</v>
      </c>
      <c r="J311" s="38">
        <v>156.6</v>
      </c>
    </row>
    <row r="312" spans="1:10">
      <c r="A312" s="39" t="s">
        <v>619</v>
      </c>
      <c r="B312" s="39" t="s">
        <v>34</v>
      </c>
      <c r="C312" s="39">
        <v>2</v>
      </c>
      <c r="D312" s="39" t="s">
        <v>622</v>
      </c>
      <c r="E312" s="38">
        <v>360</v>
      </c>
      <c r="F312" s="38">
        <v>324</v>
      </c>
      <c r="G312" s="38">
        <v>0</v>
      </c>
      <c r="H312" s="40">
        <f t="shared" si="34"/>
        <v>0</v>
      </c>
      <c r="I312" s="39" t="s">
        <v>59</v>
      </c>
      <c r="J312" s="38">
        <v>0</v>
      </c>
    </row>
    <row r="313" spans="1:10">
      <c r="A313" s="39" t="s">
        <v>619</v>
      </c>
      <c r="B313" s="39" t="s">
        <v>14</v>
      </c>
      <c r="C313" s="39">
        <v>2</v>
      </c>
      <c r="D313" s="39" t="s">
        <v>623</v>
      </c>
      <c r="E313" s="38">
        <v>690</v>
      </c>
      <c r="F313" s="38">
        <v>345</v>
      </c>
      <c r="G313" s="38">
        <v>0</v>
      </c>
      <c r="H313" s="40">
        <f t="shared" si="34"/>
        <v>0</v>
      </c>
      <c r="I313" s="39" t="s">
        <v>59</v>
      </c>
      <c r="J313" s="38">
        <v>0</v>
      </c>
    </row>
    <row r="314" spans="1:10">
      <c r="A314" s="39" t="s">
        <v>619</v>
      </c>
      <c r="B314" s="39" t="s">
        <v>14</v>
      </c>
      <c r="C314" s="39">
        <v>3</v>
      </c>
      <c r="D314" s="39" t="s">
        <v>624</v>
      </c>
      <c r="E314" s="38">
        <v>60</v>
      </c>
      <c r="F314" s="38">
        <v>30</v>
      </c>
      <c r="G314" s="38">
        <v>0</v>
      </c>
      <c r="H314" s="40">
        <f t="shared" si="34"/>
        <v>0</v>
      </c>
      <c r="I314" s="39" t="s">
        <v>59</v>
      </c>
      <c r="J314" s="38">
        <v>0</v>
      </c>
    </row>
    <row r="315" spans="1:10">
      <c r="A315" s="39" t="s">
        <v>619</v>
      </c>
      <c r="B315" s="39" t="s">
        <v>87</v>
      </c>
      <c r="C315" s="39">
        <v>1</v>
      </c>
      <c r="D315" s="39" t="s">
        <v>625</v>
      </c>
      <c r="E315" s="38">
        <v>1722</v>
      </c>
      <c r="F315" s="38">
        <v>1205.4000000000001</v>
      </c>
      <c r="G315" s="38">
        <v>1033.2</v>
      </c>
      <c r="H315" s="40">
        <f t="shared" si="34"/>
        <v>0.6</v>
      </c>
      <c r="I315" s="39" t="s">
        <v>626</v>
      </c>
      <c r="J315" s="38">
        <v>1033.2</v>
      </c>
    </row>
    <row r="316" spans="1:10">
      <c r="A316" s="39" t="s">
        <v>619</v>
      </c>
      <c r="B316" s="39" t="s">
        <v>87</v>
      </c>
      <c r="C316" s="39">
        <v>2</v>
      </c>
      <c r="D316" s="39" t="s">
        <v>627</v>
      </c>
      <c r="E316" s="38">
        <v>1000</v>
      </c>
      <c r="F316" s="38">
        <v>700</v>
      </c>
      <c r="G316" s="38">
        <v>0</v>
      </c>
      <c r="H316" s="40">
        <f t="shared" si="34"/>
        <v>0</v>
      </c>
      <c r="I316" s="39" t="s">
        <v>59</v>
      </c>
      <c r="J316" s="38">
        <v>0</v>
      </c>
    </row>
    <row r="317" spans="1:10">
      <c r="A317" s="39" t="s">
        <v>619</v>
      </c>
      <c r="B317" s="39" t="s">
        <v>64</v>
      </c>
      <c r="C317" s="39">
        <v>1</v>
      </c>
      <c r="D317" s="39" t="s">
        <v>628</v>
      </c>
      <c r="E317" s="38">
        <v>1000</v>
      </c>
      <c r="F317" s="38">
        <v>500</v>
      </c>
      <c r="G317" s="38">
        <v>350</v>
      </c>
      <c r="H317" s="40">
        <f t="shared" si="34"/>
        <v>0.35</v>
      </c>
      <c r="I317" s="39" t="s">
        <v>542</v>
      </c>
      <c r="J317" s="38">
        <v>350</v>
      </c>
    </row>
    <row r="318" spans="1:10">
      <c r="A318" s="39" t="s">
        <v>619</v>
      </c>
      <c r="B318" s="39" t="s">
        <v>16</v>
      </c>
      <c r="C318" s="39">
        <v>5</v>
      </c>
      <c r="D318" s="39" t="s">
        <v>629</v>
      </c>
      <c r="E318" s="38">
        <v>0</v>
      </c>
      <c r="F318" s="38">
        <v>0</v>
      </c>
      <c r="G318" s="38">
        <v>0</v>
      </c>
      <c r="H318" s="40" t="str">
        <f t="shared" si="34"/>
        <v/>
      </c>
      <c r="I318" s="39" t="s">
        <v>59</v>
      </c>
      <c r="J318" s="38">
        <v>0</v>
      </c>
    </row>
    <row r="319" spans="1:10">
      <c r="A319" s="39" t="s">
        <v>619</v>
      </c>
      <c r="B319" s="39" t="s">
        <v>306</v>
      </c>
      <c r="C319" s="39">
        <v>1</v>
      </c>
      <c r="D319" s="39" t="s">
        <v>630</v>
      </c>
      <c r="E319" s="38">
        <v>2000</v>
      </c>
      <c r="F319" s="38">
        <v>1800</v>
      </c>
      <c r="G319" s="38">
        <v>1600</v>
      </c>
      <c r="H319" s="40">
        <f t="shared" si="34"/>
        <v>0.8</v>
      </c>
      <c r="I319" s="39" t="s">
        <v>631</v>
      </c>
      <c r="J319" s="38">
        <v>1600</v>
      </c>
    </row>
    <row r="320" spans="1:10" ht="16.5" thickBot="1">
      <c r="A320" s="46" t="s">
        <v>619</v>
      </c>
      <c r="B320" s="46" t="s">
        <v>46</v>
      </c>
      <c r="C320" s="46">
        <v>3</v>
      </c>
      <c r="D320" s="46" t="s">
        <v>632</v>
      </c>
      <c r="E320" s="45">
        <v>200</v>
      </c>
      <c r="F320" s="45">
        <v>140</v>
      </c>
      <c r="G320" s="45">
        <v>0</v>
      </c>
      <c r="H320" s="47">
        <f t="shared" si="34"/>
        <v>0</v>
      </c>
      <c r="I320" s="46" t="s">
        <v>59</v>
      </c>
      <c r="J320" s="45">
        <v>0</v>
      </c>
    </row>
    <row r="321" spans="1:10" s="71" customFormat="1" ht="16.5" thickBot="1">
      <c r="A321" s="74"/>
      <c r="B321" s="53"/>
      <c r="C321" s="53"/>
      <c r="D321" s="53"/>
      <c r="E321" s="49">
        <f t="shared" ref="E321:G321" si="37">SUM(E310:E320)</f>
        <v>7461</v>
      </c>
      <c r="F321" s="49">
        <f t="shared" si="37"/>
        <v>5430.5</v>
      </c>
      <c r="G321" s="49">
        <f t="shared" si="37"/>
        <v>3369.3</v>
      </c>
      <c r="H321" s="51">
        <f t="shared" si="34"/>
        <v>0.45158825894652194</v>
      </c>
      <c r="I321" s="53"/>
      <c r="J321" s="49">
        <f>SUM(J310:J320)</f>
        <v>3369.3</v>
      </c>
    </row>
    <row r="322" spans="1:10" s="11" customFormat="1">
      <c r="A322" s="37"/>
      <c r="B322" s="37"/>
      <c r="C322" s="37"/>
      <c r="D322" s="37"/>
      <c r="E322" s="12"/>
      <c r="F322" s="12"/>
      <c r="G322" s="12"/>
      <c r="H322" s="24"/>
      <c r="I322" s="37"/>
      <c r="J322" s="12"/>
    </row>
    <row r="324" spans="1:10" ht="94.5">
      <c r="A324" s="39" t="s">
        <v>633</v>
      </c>
      <c r="B324" s="39" t="s">
        <v>10</v>
      </c>
      <c r="C324" s="39">
        <v>1</v>
      </c>
      <c r="D324" s="41" t="s">
        <v>634</v>
      </c>
      <c r="E324" s="38">
        <v>190</v>
      </c>
      <c r="F324" s="38">
        <v>171</v>
      </c>
      <c r="G324" s="38">
        <v>171</v>
      </c>
      <c r="H324" s="40">
        <f t="shared" si="34"/>
        <v>0.9</v>
      </c>
      <c r="I324" s="39" t="s">
        <v>59</v>
      </c>
      <c r="J324" s="38">
        <v>171</v>
      </c>
    </row>
    <row r="325" spans="1:10" ht="63">
      <c r="A325" s="39" t="s">
        <v>633</v>
      </c>
      <c r="B325" s="39" t="s">
        <v>10</v>
      </c>
      <c r="C325" s="39">
        <v>5</v>
      </c>
      <c r="D325" s="41" t="s">
        <v>635</v>
      </c>
      <c r="E325" s="38">
        <v>400</v>
      </c>
      <c r="F325" s="38">
        <v>0</v>
      </c>
      <c r="G325" s="38">
        <v>0</v>
      </c>
      <c r="H325" s="40">
        <f t="shared" si="34"/>
        <v>0</v>
      </c>
      <c r="I325" s="39" t="s">
        <v>59</v>
      </c>
      <c r="J325" s="38">
        <v>0</v>
      </c>
    </row>
    <row r="326" spans="1:10" ht="173.25">
      <c r="A326" s="39" t="s">
        <v>633</v>
      </c>
      <c r="B326" s="39" t="s">
        <v>34</v>
      </c>
      <c r="C326" s="39">
        <v>1</v>
      </c>
      <c r="D326" s="41" t="s">
        <v>636</v>
      </c>
      <c r="E326" s="38">
        <v>4450</v>
      </c>
      <c r="F326" s="38">
        <v>720</v>
      </c>
      <c r="G326" s="38">
        <v>720</v>
      </c>
      <c r="H326" s="40">
        <f t="shared" si="34"/>
        <v>0.16179775280898875</v>
      </c>
      <c r="I326" s="39" t="s">
        <v>59</v>
      </c>
      <c r="J326" s="38">
        <v>720</v>
      </c>
    </row>
    <row r="327" spans="1:10" ht="110.25">
      <c r="A327" s="39" t="s">
        <v>633</v>
      </c>
      <c r="B327" s="39" t="s">
        <v>5</v>
      </c>
      <c r="C327" s="39">
        <v>5</v>
      </c>
      <c r="D327" s="41" t="s">
        <v>637</v>
      </c>
      <c r="E327" s="38">
        <v>71.33</v>
      </c>
      <c r="F327" s="38">
        <v>0</v>
      </c>
      <c r="G327" s="38">
        <v>0</v>
      </c>
      <c r="H327" s="40">
        <f t="shared" si="34"/>
        <v>0</v>
      </c>
      <c r="I327" s="39" t="s">
        <v>59</v>
      </c>
      <c r="J327" s="38">
        <v>0</v>
      </c>
    </row>
    <row r="328" spans="1:10" ht="110.25">
      <c r="A328" s="39" t="s">
        <v>633</v>
      </c>
      <c r="B328" s="39" t="s">
        <v>74</v>
      </c>
      <c r="C328" s="39">
        <v>5</v>
      </c>
      <c r="D328" s="41" t="s">
        <v>638</v>
      </c>
      <c r="E328" s="38">
        <v>400</v>
      </c>
      <c r="F328" s="38">
        <v>0</v>
      </c>
      <c r="G328" s="38">
        <v>0</v>
      </c>
      <c r="H328" s="40">
        <f t="shared" si="34"/>
        <v>0</v>
      </c>
      <c r="I328" s="39" t="s">
        <v>59</v>
      </c>
      <c r="J328" s="38">
        <v>0</v>
      </c>
    </row>
    <row r="329" spans="1:10" ht="94.5">
      <c r="A329" s="39" t="s">
        <v>633</v>
      </c>
      <c r="B329" s="39" t="s">
        <v>14</v>
      </c>
      <c r="C329" s="39">
        <v>4</v>
      </c>
      <c r="D329" s="41" t="s">
        <v>639</v>
      </c>
      <c r="E329" s="38">
        <v>200</v>
      </c>
      <c r="F329" s="38">
        <v>50</v>
      </c>
      <c r="G329" s="38">
        <v>0</v>
      </c>
      <c r="H329" s="40">
        <f t="shared" si="34"/>
        <v>0</v>
      </c>
      <c r="I329" s="39" t="s">
        <v>59</v>
      </c>
      <c r="J329" s="38">
        <v>0</v>
      </c>
    </row>
    <row r="330" spans="1:10" ht="173.25">
      <c r="A330" s="39" t="s">
        <v>633</v>
      </c>
      <c r="B330" s="39" t="s">
        <v>87</v>
      </c>
      <c r="C330" s="39">
        <v>1</v>
      </c>
      <c r="D330" s="41" t="s">
        <v>640</v>
      </c>
      <c r="E330" s="38">
        <v>61969.5</v>
      </c>
      <c r="F330" s="38">
        <v>10230</v>
      </c>
      <c r="G330" s="38">
        <v>7500</v>
      </c>
      <c r="H330" s="40">
        <f t="shared" si="34"/>
        <v>0.1210272795488103</v>
      </c>
      <c r="I330" s="39" t="s">
        <v>59</v>
      </c>
      <c r="J330" s="38">
        <v>7500</v>
      </c>
    </row>
    <row r="331" spans="1:10" ht="47.25">
      <c r="A331" s="39" t="s">
        <v>633</v>
      </c>
      <c r="B331" s="39" t="s">
        <v>64</v>
      </c>
      <c r="C331" s="39">
        <v>5</v>
      </c>
      <c r="D331" s="39" t="s">
        <v>641</v>
      </c>
      <c r="E331" s="38">
        <v>0</v>
      </c>
      <c r="F331" s="38">
        <v>0</v>
      </c>
      <c r="G331" s="38">
        <v>0</v>
      </c>
      <c r="H331" s="40" t="str">
        <f t="shared" si="34"/>
        <v/>
      </c>
      <c r="I331" s="39" t="s">
        <v>59</v>
      </c>
      <c r="J331" s="38">
        <v>0</v>
      </c>
    </row>
    <row r="332" spans="1:10" ht="78.75">
      <c r="A332" s="39" t="s">
        <v>633</v>
      </c>
      <c r="B332" s="39" t="s">
        <v>16</v>
      </c>
      <c r="C332" s="39">
        <v>5</v>
      </c>
      <c r="D332" s="41" t="s">
        <v>642</v>
      </c>
      <c r="E332" s="38">
        <v>100</v>
      </c>
      <c r="F332" s="38">
        <v>0</v>
      </c>
      <c r="G332" s="38">
        <v>0</v>
      </c>
      <c r="H332" s="40">
        <f t="shared" si="34"/>
        <v>0</v>
      </c>
      <c r="I332" s="39" t="s">
        <v>59</v>
      </c>
      <c r="J332" s="38">
        <v>0</v>
      </c>
    </row>
    <row r="333" spans="1:10" ht="126">
      <c r="A333" s="39" t="s">
        <v>633</v>
      </c>
      <c r="B333" s="39" t="s">
        <v>306</v>
      </c>
      <c r="C333" s="39">
        <v>3</v>
      </c>
      <c r="D333" s="41" t="s">
        <v>643</v>
      </c>
      <c r="E333" s="38">
        <v>190</v>
      </c>
      <c r="F333" s="38">
        <v>171</v>
      </c>
      <c r="G333" s="38">
        <v>150</v>
      </c>
      <c r="H333" s="40">
        <f t="shared" si="34"/>
        <v>0.78947368421052633</v>
      </c>
      <c r="I333" s="39" t="s">
        <v>59</v>
      </c>
      <c r="J333" s="38">
        <v>150</v>
      </c>
    </row>
    <row r="334" spans="1:10" ht="173.25">
      <c r="A334" s="39" t="s">
        <v>633</v>
      </c>
      <c r="B334" s="39" t="s">
        <v>46</v>
      </c>
      <c r="C334" s="39">
        <v>2</v>
      </c>
      <c r="D334" s="41" t="s">
        <v>644</v>
      </c>
      <c r="E334" s="38">
        <v>986</v>
      </c>
      <c r="F334" s="38">
        <v>394.4</v>
      </c>
      <c r="G334" s="38">
        <v>394.4</v>
      </c>
      <c r="H334" s="40">
        <f t="shared" si="34"/>
        <v>0.39999999999999997</v>
      </c>
      <c r="I334" s="39" t="s">
        <v>59</v>
      </c>
      <c r="J334" s="38">
        <v>394.4</v>
      </c>
    </row>
    <row r="335" spans="1:10" ht="174" thickBot="1">
      <c r="A335" s="46" t="s">
        <v>633</v>
      </c>
      <c r="B335" s="46" t="s">
        <v>46</v>
      </c>
      <c r="C335" s="46">
        <v>3</v>
      </c>
      <c r="D335" s="48" t="s">
        <v>645</v>
      </c>
      <c r="E335" s="45">
        <v>6589</v>
      </c>
      <c r="F335" s="45">
        <v>2635.6</v>
      </c>
      <c r="G335" s="45">
        <v>1200</v>
      </c>
      <c r="H335" s="47">
        <f t="shared" si="34"/>
        <v>0.18212171801487329</v>
      </c>
      <c r="I335" s="46" t="s">
        <v>59</v>
      </c>
      <c r="J335" s="45">
        <v>1200</v>
      </c>
    </row>
    <row r="336" spans="1:10" s="71" customFormat="1" ht="16.5" thickBot="1">
      <c r="A336" s="74"/>
      <c r="B336" s="53"/>
      <c r="C336" s="53"/>
      <c r="D336" s="50"/>
      <c r="E336" s="49">
        <f t="shared" ref="E336:G336" si="38">SUM(E324:E335)</f>
        <v>75545.83</v>
      </c>
      <c r="F336" s="49">
        <f t="shared" si="38"/>
        <v>14372</v>
      </c>
      <c r="G336" s="49">
        <f t="shared" si="38"/>
        <v>10135.4</v>
      </c>
      <c r="H336" s="51">
        <f t="shared" si="34"/>
        <v>0.1341622694462421</v>
      </c>
      <c r="I336" s="53"/>
      <c r="J336" s="49">
        <f>SUM(J324:J335)</f>
        <v>10135.4</v>
      </c>
    </row>
    <row r="337" spans="1:10" s="11" customFormat="1">
      <c r="A337" s="37"/>
      <c r="B337" s="37"/>
      <c r="C337" s="37"/>
      <c r="D337" s="54"/>
      <c r="E337" s="12"/>
      <c r="F337" s="12"/>
      <c r="G337" s="12"/>
      <c r="H337" s="24"/>
      <c r="I337" s="37"/>
      <c r="J337" s="12"/>
    </row>
    <row r="338" spans="1:10">
      <c r="D338" s="29"/>
    </row>
    <row r="339" spans="1:10" ht="31.5">
      <c r="A339" s="39" t="s">
        <v>646</v>
      </c>
      <c r="B339" s="39" t="s">
        <v>10</v>
      </c>
      <c r="C339" s="39">
        <v>1</v>
      </c>
      <c r="D339" s="39" t="s">
        <v>647</v>
      </c>
      <c r="E339" s="38">
        <v>1850</v>
      </c>
      <c r="F339" s="38">
        <v>1665</v>
      </c>
      <c r="G339" s="38">
        <v>585</v>
      </c>
      <c r="H339" s="40">
        <f t="shared" si="34"/>
        <v>0.31621621621621621</v>
      </c>
      <c r="I339" s="39" t="s">
        <v>648</v>
      </c>
      <c r="J339" s="38">
        <v>585</v>
      </c>
    </row>
    <row r="340" spans="1:10" ht="31.5">
      <c r="A340" s="39" t="s">
        <v>646</v>
      </c>
      <c r="B340" s="39" t="s">
        <v>10</v>
      </c>
      <c r="C340" s="39">
        <v>2</v>
      </c>
      <c r="D340" s="39" t="s">
        <v>649</v>
      </c>
      <c r="E340" s="38">
        <v>300</v>
      </c>
      <c r="F340" s="38">
        <v>210</v>
      </c>
      <c r="G340" s="38">
        <v>210</v>
      </c>
      <c r="H340" s="40">
        <f t="shared" si="34"/>
        <v>0.7</v>
      </c>
      <c r="I340" s="39" t="s">
        <v>59</v>
      </c>
      <c r="J340" s="38">
        <v>210</v>
      </c>
    </row>
    <row r="341" spans="1:10" ht="31.5">
      <c r="A341" s="39" t="s">
        <v>646</v>
      </c>
      <c r="B341" s="39" t="s">
        <v>34</v>
      </c>
      <c r="C341" s="39">
        <v>2</v>
      </c>
      <c r="D341" s="39" t="s">
        <v>650</v>
      </c>
      <c r="E341" s="38">
        <v>1947</v>
      </c>
      <c r="F341" s="38">
        <v>1752.3</v>
      </c>
      <c r="G341" s="38">
        <v>0</v>
      </c>
      <c r="H341" s="40">
        <f t="shared" si="34"/>
        <v>0</v>
      </c>
      <c r="I341" s="39" t="s">
        <v>59</v>
      </c>
      <c r="J341" s="38">
        <v>0</v>
      </c>
    </row>
    <row r="342" spans="1:10" ht="31.5">
      <c r="A342" s="39" t="s">
        <v>646</v>
      </c>
      <c r="B342" s="39" t="s">
        <v>5</v>
      </c>
      <c r="C342" s="39">
        <v>1</v>
      </c>
      <c r="D342" s="39" t="s">
        <v>651</v>
      </c>
      <c r="E342" s="38">
        <v>6269.73</v>
      </c>
      <c r="F342" s="38">
        <v>2176.69</v>
      </c>
      <c r="G342" s="38">
        <v>1880.92</v>
      </c>
      <c r="H342" s="40">
        <f t="shared" si="34"/>
        <v>0.3000001594965015</v>
      </c>
      <c r="I342" s="39" t="s">
        <v>652</v>
      </c>
      <c r="J342" s="38">
        <v>1880.92</v>
      </c>
    </row>
    <row r="343" spans="1:10" ht="47.25">
      <c r="A343" s="39" t="s">
        <v>646</v>
      </c>
      <c r="B343" s="39" t="s">
        <v>5</v>
      </c>
      <c r="C343" s="39">
        <v>2</v>
      </c>
      <c r="D343" s="39" t="s">
        <v>653</v>
      </c>
      <c r="E343" s="38">
        <v>2523.8000000000002</v>
      </c>
      <c r="F343" s="38">
        <v>1009.52</v>
      </c>
      <c r="G343" s="38">
        <v>0</v>
      </c>
      <c r="H343" s="40">
        <f t="shared" si="34"/>
        <v>0</v>
      </c>
      <c r="I343" s="39" t="s">
        <v>59</v>
      </c>
      <c r="J343" s="38">
        <v>0</v>
      </c>
    </row>
    <row r="344" spans="1:10" ht="31.5">
      <c r="A344" s="39" t="s">
        <v>646</v>
      </c>
      <c r="B344" s="39" t="s">
        <v>5</v>
      </c>
      <c r="C344" s="39">
        <v>3</v>
      </c>
      <c r="D344" s="39" t="s">
        <v>654</v>
      </c>
      <c r="E344" s="38">
        <v>4267.78</v>
      </c>
      <c r="F344" s="38">
        <v>608.45000000000005</v>
      </c>
      <c r="G344" s="38">
        <v>0</v>
      </c>
      <c r="H344" s="40">
        <f t="shared" si="34"/>
        <v>0</v>
      </c>
      <c r="I344" s="39" t="s">
        <v>59</v>
      </c>
      <c r="J344" s="38">
        <v>0</v>
      </c>
    </row>
    <row r="345" spans="1:10">
      <c r="A345" s="39" t="s">
        <v>646</v>
      </c>
      <c r="B345" s="39" t="s">
        <v>87</v>
      </c>
      <c r="C345" s="39">
        <v>1</v>
      </c>
      <c r="D345" s="39" t="s">
        <v>655</v>
      </c>
      <c r="E345" s="38">
        <v>4455</v>
      </c>
      <c r="F345" s="38">
        <v>3118.5</v>
      </c>
      <c r="G345" s="38">
        <v>2673</v>
      </c>
      <c r="H345" s="40">
        <f t="shared" si="34"/>
        <v>0.6</v>
      </c>
      <c r="I345" s="39" t="s">
        <v>626</v>
      </c>
      <c r="J345" s="38">
        <v>2673</v>
      </c>
    </row>
    <row r="346" spans="1:10" ht="31.5">
      <c r="A346" s="39" t="s">
        <v>646</v>
      </c>
      <c r="B346" s="39" t="s">
        <v>87</v>
      </c>
      <c r="C346" s="39">
        <v>2</v>
      </c>
      <c r="D346" s="39" t="s">
        <v>656</v>
      </c>
      <c r="E346" s="38">
        <v>2323.1999999999998</v>
      </c>
      <c r="F346" s="38">
        <v>1626.24</v>
      </c>
      <c r="G346" s="38">
        <v>0</v>
      </c>
      <c r="H346" s="40">
        <f t="shared" si="34"/>
        <v>0</v>
      </c>
      <c r="I346" s="39" t="s">
        <v>59</v>
      </c>
      <c r="J346" s="38">
        <v>0</v>
      </c>
    </row>
    <row r="347" spans="1:10" ht="31.5">
      <c r="A347" s="39" t="s">
        <v>646</v>
      </c>
      <c r="B347" s="39" t="s">
        <v>46</v>
      </c>
      <c r="C347" s="39">
        <v>1</v>
      </c>
      <c r="D347" s="39" t="s">
        <v>657</v>
      </c>
      <c r="E347" s="38">
        <v>3685</v>
      </c>
      <c r="F347" s="38">
        <v>1474</v>
      </c>
      <c r="G347" s="38">
        <v>1105.5</v>
      </c>
      <c r="H347" s="40">
        <f t="shared" si="34"/>
        <v>0.3</v>
      </c>
      <c r="I347" s="39" t="s">
        <v>658</v>
      </c>
      <c r="J347" s="38">
        <v>1105.5</v>
      </c>
    </row>
    <row r="348" spans="1:10" ht="31.5">
      <c r="A348" s="39" t="s">
        <v>646</v>
      </c>
      <c r="B348" s="39" t="s">
        <v>46</v>
      </c>
      <c r="C348" s="39">
        <v>2</v>
      </c>
      <c r="D348" s="39" t="s">
        <v>659</v>
      </c>
      <c r="E348" s="38">
        <v>1807</v>
      </c>
      <c r="F348" s="38">
        <v>722.8</v>
      </c>
      <c r="G348" s="38">
        <v>0</v>
      </c>
      <c r="H348" s="40">
        <f t="shared" si="34"/>
        <v>0</v>
      </c>
      <c r="I348" s="39" t="s">
        <v>59</v>
      </c>
      <c r="J348" s="38">
        <v>0</v>
      </c>
    </row>
    <row r="349" spans="1:10" ht="32.25" thickBot="1">
      <c r="A349" s="46" t="s">
        <v>646</v>
      </c>
      <c r="B349" s="46" t="s">
        <v>46</v>
      </c>
      <c r="C349" s="46">
        <v>3</v>
      </c>
      <c r="D349" s="46" t="s">
        <v>660</v>
      </c>
      <c r="E349" s="45">
        <v>2265</v>
      </c>
      <c r="F349" s="45">
        <v>906</v>
      </c>
      <c r="G349" s="45">
        <v>0</v>
      </c>
      <c r="H349" s="47">
        <f t="shared" si="34"/>
        <v>0</v>
      </c>
      <c r="I349" s="46" t="s">
        <v>59</v>
      </c>
      <c r="J349" s="45">
        <v>0</v>
      </c>
    </row>
    <row r="350" spans="1:10" s="71" customFormat="1" ht="16.5" thickBot="1">
      <c r="A350" s="74"/>
      <c r="B350" s="53"/>
      <c r="C350" s="53"/>
      <c r="D350" s="53"/>
      <c r="E350" s="49">
        <f t="shared" ref="E350:G350" si="39">SUM(E339:E349)</f>
        <v>31693.51</v>
      </c>
      <c r="F350" s="49">
        <f t="shared" si="39"/>
        <v>15269.499999999998</v>
      </c>
      <c r="G350" s="49">
        <f t="shared" si="39"/>
        <v>6454.42</v>
      </c>
      <c r="H350" s="51">
        <f t="shared" si="34"/>
        <v>0.20365115760292882</v>
      </c>
      <c r="I350" s="53"/>
      <c r="J350" s="49">
        <f>SUM(J339:J349)</f>
        <v>6454.42</v>
      </c>
    </row>
    <row r="351" spans="1:10" s="11" customFormat="1">
      <c r="A351" s="37"/>
      <c r="B351" s="37"/>
      <c r="C351" s="37"/>
      <c r="D351" s="37"/>
      <c r="E351" s="12"/>
      <c r="F351" s="12"/>
      <c r="G351" s="12"/>
      <c r="H351" s="24"/>
      <c r="I351" s="37"/>
      <c r="J351" s="12"/>
    </row>
    <row r="353" spans="1:10" ht="78.75">
      <c r="A353" s="39" t="s">
        <v>661</v>
      </c>
      <c r="B353" s="39" t="s">
        <v>10</v>
      </c>
      <c r="C353" s="39">
        <v>1</v>
      </c>
      <c r="D353" s="41" t="s">
        <v>662</v>
      </c>
      <c r="E353" s="38">
        <v>400</v>
      </c>
      <c r="F353" s="38">
        <v>360</v>
      </c>
      <c r="G353" s="38">
        <v>360</v>
      </c>
      <c r="H353" s="40">
        <f t="shared" si="34"/>
        <v>0.9</v>
      </c>
      <c r="I353" s="39" t="s">
        <v>59</v>
      </c>
      <c r="J353" s="38">
        <v>360</v>
      </c>
    </row>
    <row r="354" spans="1:10" ht="63">
      <c r="A354" s="39" t="s">
        <v>661</v>
      </c>
      <c r="B354" s="39" t="s">
        <v>34</v>
      </c>
      <c r="C354" s="39">
        <v>1</v>
      </c>
      <c r="D354" s="41" t="s">
        <v>663</v>
      </c>
      <c r="E354" s="38">
        <v>802</v>
      </c>
      <c r="F354" s="38">
        <v>721.8</v>
      </c>
      <c r="G354" s="38">
        <v>721.8</v>
      </c>
      <c r="H354" s="40">
        <f t="shared" si="34"/>
        <v>0.89999999999999991</v>
      </c>
      <c r="I354" s="39" t="s">
        <v>59</v>
      </c>
      <c r="J354" s="38">
        <v>721.8</v>
      </c>
    </row>
    <row r="355" spans="1:10" ht="31.5">
      <c r="A355" s="39" t="s">
        <v>661</v>
      </c>
      <c r="B355" s="39" t="s">
        <v>14</v>
      </c>
      <c r="C355" s="39">
        <v>1</v>
      </c>
      <c r="D355" s="39" t="s">
        <v>664</v>
      </c>
      <c r="E355" s="38">
        <v>600</v>
      </c>
      <c r="F355" s="38">
        <v>300</v>
      </c>
      <c r="G355" s="38">
        <v>0</v>
      </c>
      <c r="H355" s="40">
        <f t="shared" si="34"/>
        <v>0</v>
      </c>
      <c r="I355" s="39" t="s">
        <v>665</v>
      </c>
      <c r="J355" s="38">
        <v>0</v>
      </c>
    </row>
    <row r="356" spans="1:10" ht="63">
      <c r="A356" s="39" t="s">
        <v>661</v>
      </c>
      <c r="B356" s="39" t="s">
        <v>87</v>
      </c>
      <c r="C356" s="39">
        <v>1</v>
      </c>
      <c r="D356" s="41" t="s">
        <v>666</v>
      </c>
      <c r="E356" s="38">
        <v>2500</v>
      </c>
      <c r="F356" s="38">
        <v>1750</v>
      </c>
      <c r="G356" s="38">
        <v>1750</v>
      </c>
      <c r="H356" s="40">
        <f t="shared" si="34"/>
        <v>0.7</v>
      </c>
      <c r="I356" s="39" t="s">
        <v>59</v>
      </c>
      <c r="J356" s="38">
        <v>1750</v>
      </c>
    </row>
    <row r="357" spans="1:10" ht="173.25">
      <c r="A357" s="39" t="s">
        <v>661</v>
      </c>
      <c r="B357" s="39" t="s">
        <v>64</v>
      </c>
      <c r="C357" s="39">
        <v>1</v>
      </c>
      <c r="D357" s="41" t="s">
        <v>667</v>
      </c>
      <c r="E357" s="38">
        <v>11385</v>
      </c>
      <c r="F357" s="38">
        <v>5692.5</v>
      </c>
      <c r="G357" s="38">
        <v>2846.25</v>
      </c>
      <c r="H357" s="40">
        <f t="shared" si="34"/>
        <v>0.25</v>
      </c>
      <c r="I357" s="39" t="s">
        <v>668</v>
      </c>
      <c r="J357" s="38">
        <v>2846.25</v>
      </c>
    </row>
    <row r="358" spans="1:10" ht="63">
      <c r="A358" s="39" t="s">
        <v>661</v>
      </c>
      <c r="B358" s="39" t="s">
        <v>306</v>
      </c>
      <c r="C358" s="39">
        <v>1</v>
      </c>
      <c r="D358" s="41" t="s">
        <v>669</v>
      </c>
      <c r="E358" s="38">
        <v>910</v>
      </c>
      <c r="F358" s="38">
        <v>819</v>
      </c>
      <c r="G358" s="38">
        <v>819</v>
      </c>
      <c r="H358" s="40">
        <f t="shared" ref="H358:H427" si="40">IF(E358=0,"",G358/E358)</f>
        <v>0.9</v>
      </c>
      <c r="I358" s="39" t="s">
        <v>59</v>
      </c>
      <c r="J358" s="38">
        <v>819</v>
      </c>
    </row>
    <row r="359" spans="1:10" ht="142.5" thickBot="1">
      <c r="A359" s="46" t="s">
        <v>661</v>
      </c>
      <c r="B359" s="46" t="s">
        <v>46</v>
      </c>
      <c r="C359" s="46">
        <v>1</v>
      </c>
      <c r="D359" s="48" t="s">
        <v>670</v>
      </c>
      <c r="E359" s="45">
        <v>11340</v>
      </c>
      <c r="F359" s="45">
        <v>7938</v>
      </c>
      <c r="G359" s="45">
        <v>4536</v>
      </c>
      <c r="H359" s="47">
        <f t="shared" si="40"/>
        <v>0.4</v>
      </c>
      <c r="I359" s="46" t="s">
        <v>671</v>
      </c>
      <c r="J359" s="45">
        <v>4536</v>
      </c>
    </row>
    <row r="360" spans="1:10" s="71" customFormat="1" ht="16.5" thickBot="1">
      <c r="A360" s="74"/>
      <c r="B360" s="53"/>
      <c r="C360" s="53"/>
      <c r="D360" s="50"/>
      <c r="E360" s="49">
        <f t="shared" ref="E360:G360" si="41">SUM(E353:E359)</f>
        <v>27937</v>
      </c>
      <c r="F360" s="49">
        <f t="shared" si="41"/>
        <v>17581.3</v>
      </c>
      <c r="G360" s="49">
        <f t="shared" si="41"/>
        <v>11033.05</v>
      </c>
      <c r="H360" s="51">
        <f t="shared" si="40"/>
        <v>0.39492608368829862</v>
      </c>
      <c r="I360" s="53"/>
      <c r="J360" s="49">
        <f>SUM(J353:J359)</f>
        <v>11033.05</v>
      </c>
    </row>
    <row r="361" spans="1:10" s="11" customFormat="1">
      <c r="A361" s="37"/>
      <c r="B361" s="37"/>
      <c r="C361" s="37"/>
      <c r="D361" s="54"/>
      <c r="E361" s="12"/>
      <c r="F361" s="12"/>
      <c r="G361" s="12"/>
      <c r="H361" s="24"/>
      <c r="I361" s="37"/>
      <c r="J361" s="12"/>
    </row>
    <row r="362" spans="1:10">
      <c r="D362" s="29"/>
    </row>
    <row r="363" spans="1:10" ht="47.25">
      <c r="A363" s="39" t="s">
        <v>672</v>
      </c>
      <c r="B363" s="39" t="s">
        <v>10</v>
      </c>
      <c r="C363" s="39">
        <v>1</v>
      </c>
      <c r="D363" s="39" t="s">
        <v>673</v>
      </c>
      <c r="E363" s="38">
        <v>2500</v>
      </c>
      <c r="F363" s="38">
        <v>2250</v>
      </c>
      <c r="G363" s="38">
        <v>562.5</v>
      </c>
      <c r="H363" s="40">
        <f t="shared" si="40"/>
        <v>0.22500000000000001</v>
      </c>
      <c r="I363" s="39" t="s">
        <v>674</v>
      </c>
      <c r="J363" s="38">
        <v>562.5</v>
      </c>
    </row>
    <row r="364" spans="1:10" ht="31.5">
      <c r="A364" s="39" t="s">
        <v>672</v>
      </c>
      <c r="B364" s="39" t="s">
        <v>10</v>
      </c>
      <c r="C364" s="39">
        <v>3</v>
      </c>
      <c r="D364" s="39" t="s">
        <v>675</v>
      </c>
      <c r="E364" s="38">
        <v>140</v>
      </c>
      <c r="F364" s="38">
        <v>126</v>
      </c>
      <c r="G364" s="38">
        <v>0</v>
      </c>
      <c r="H364" s="40">
        <f t="shared" si="40"/>
        <v>0</v>
      </c>
      <c r="I364" s="39" t="s">
        <v>59</v>
      </c>
      <c r="J364" s="38">
        <v>0</v>
      </c>
    </row>
    <row r="365" spans="1:10">
      <c r="A365" s="39" t="s">
        <v>672</v>
      </c>
      <c r="B365" s="39" t="s">
        <v>34</v>
      </c>
      <c r="C365" s="39">
        <v>2</v>
      </c>
      <c r="D365" s="39" t="s">
        <v>676</v>
      </c>
      <c r="E365" s="38">
        <v>1200</v>
      </c>
      <c r="F365" s="38">
        <v>1080</v>
      </c>
      <c r="G365" s="38">
        <v>120</v>
      </c>
      <c r="H365" s="40">
        <f t="shared" si="40"/>
        <v>0.1</v>
      </c>
      <c r="I365" s="39" t="s">
        <v>677</v>
      </c>
      <c r="J365" s="38">
        <v>120</v>
      </c>
    </row>
    <row r="366" spans="1:10" ht="47.25">
      <c r="A366" s="39" t="s">
        <v>672</v>
      </c>
      <c r="B366" s="39" t="s">
        <v>34</v>
      </c>
      <c r="C366" s="39">
        <v>5</v>
      </c>
      <c r="D366" s="39" t="s">
        <v>678</v>
      </c>
      <c r="E366" s="38">
        <v>200</v>
      </c>
      <c r="F366" s="38">
        <v>120</v>
      </c>
      <c r="G366" s="38">
        <v>0</v>
      </c>
      <c r="H366" s="40">
        <f t="shared" si="40"/>
        <v>0</v>
      </c>
      <c r="I366" s="39" t="s">
        <v>679</v>
      </c>
      <c r="J366" s="38">
        <v>0</v>
      </c>
    </row>
    <row r="367" spans="1:10">
      <c r="A367" s="39" t="s">
        <v>672</v>
      </c>
      <c r="B367" s="39" t="s">
        <v>14</v>
      </c>
      <c r="C367" s="39">
        <v>3</v>
      </c>
      <c r="D367" s="39" t="s">
        <v>680</v>
      </c>
      <c r="E367" s="38">
        <v>500</v>
      </c>
      <c r="F367" s="38">
        <v>200</v>
      </c>
      <c r="G367" s="38">
        <v>0</v>
      </c>
      <c r="H367" s="40">
        <f t="shared" si="40"/>
        <v>0</v>
      </c>
      <c r="I367" s="39" t="s">
        <v>59</v>
      </c>
      <c r="J367" s="38">
        <v>0</v>
      </c>
    </row>
    <row r="368" spans="1:10">
      <c r="A368" s="39" t="s">
        <v>672</v>
      </c>
      <c r="B368" s="39" t="s">
        <v>14</v>
      </c>
      <c r="C368" s="39">
        <v>4</v>
      </c>
      <c r="D368" s="39" t="s">
        <v>681</v>
      </c>
      <c r="E368" s="38">
        <v>200</v>
      </c>
      <c r="F368" s="38">
        <v>120</v>
      </c>
      <c r="G368" s="38">
        <v>0</v>
      </c>
      <c r="H368" s="40">
        <f t="shared" si="40"/>
        <v>0</v>
      </c>
      <c r="I368" s="39" t="s">
        <v>59</v>
      </c>
      <c r="J368" s="38">
        <v>0</v>
      </c>
    </row>
    <row r="369" spans="1:10">
      <c r="A369" s="39" t="s">
        <v>672</v>
      </c>
      <c r="B369" s="39" t="s">
        <v>87</v>
      </c>
      <c r="C369" s="39">
        <v>1</v>
      </c>
      <c r="D369" s="39" t="s">
        <v>682</v>
      </c>
      <c r="E369" s="38">
        <v>330</v>
      </c>
      <c r="F369" s="38">
        <v>198</v>
      </c>
      <c r="G369" s="38">
        <v>198</v>
      </c>
      <c r="H369" s="40">
        <f t="shared" si="40"/>
        <v>0.6</v>
      </c>
      <c r="I369" s="39" t="s">
        <v>59</v>
      </c>
      <c r="J369" s="38">
        <v>198</v>
      </c>
    </row>
    <row r="370" spans="1:10">
      <c r="A370" s="39" t="s">
        <v>672</v>
      </c>
      <c r="B370" s="39" t="s">
        <v>117</v>
      </c>
      <c r="C370" s="39">
        <v>1</v>
      </c>
      <c r="D370" s="39" t="s">
        <v>683</v>
      </c>
      <c r="E370" s="38">
        <v>580.42999999999995</v>
      </c>
      <c r="F370" s="38">
        <v>232.17</v>
      </c>
      <c r="G370" s="38">
        <v>232.17</v>
      </c>
      <c r="H370" s="40">
        <f t="shared" si="40"/>
        <v>0.39999655427872438</v>
      </c>
      <c r="I370" s="39" t="s">
        <v>59</v>
      </c>
      <c r="J370" s="38">
        <v>232.17</v>
      </c>
    </row>
    <row r="371" spans="1:10" ht="16.5" thickBot="1">
      <c r="A371" s="46" t="s">
        <v>672</v>
      </c>
      <c r="B371" s="46" t="s">
        <v>46</v>
      </c>
      <c r="C371" s="46">
        <v>2</v>
      </c>
      <c r="D371" s="46" t="s">
        <v>684</v>
      </c>
      <c r="E371" s="45">
        <v>720</v>
      </c>
      <c r="F371" s="45">
        <v>288</v>
      </c>
      <c r="G371" s="45">
        <v>0</v>
      </c>
      <c r="H371" s="47">
        <f t="shared" si="40"/>
        <v>0</v>
      </c>
      <c r="I371" s="46" t="s">
        <v>59</v>
      </c>
      <c r="J371" s="45">
        <v>0</v>
      </c>
    </row>
    <row r="372" spans="1:10" s="71" customFormat="1" ht="16.5" thickBot="1">
      <c r="A372" s="74"/>
      <c r="B372" s="53"/>
      <c r="C372" s="53"/>
      <c r="D372" s="50"/>
      <c r="E372" s="49">
        <f t="shared" ref="E372:G372" si="42">SUM(E363:E371)</f>
        <v>6370.43</v>
      </c>
      <c r="F372" s="49">
        <f t="shared" si="42"/>
        <v>4614.17</v>
      </c>
      <c r="G372" s="49">
        <f t="shared" si="42"/>
        <v>1112.67</v>
      </c>
      <c r="H372" s="51">
        <f t="shared" si="40"/>
        <v>0.17466167903893459</v>
      </c>
      <c r="I372" s="53"/>
      <c r="J372" s="49">
        <f>SUM(J363:J371)</f>
        <v>1112.67</v>
      </c>
    </row>
    <row r="373" spans="1:10" s="11" customFormat="1">
      <c r="A373" s="37"/>
      <c r="B373" s="37"/>
      <c r="C373" s="37"/>
      <c r="D373" s="54"/>
      <c r="E373" s="12"/>
      <c r="F373" s="12"/>
      <c r="G373" s="12"/>
      <c r="H373" s="24"/>
      <c r="I373" s="37"/>
      <c r="J373" s="12"/>
    </row>
    <row r="374" spans="1:10">
      <c r="D374" s="29"/>
    </row>
    <row r="375" spans="1:10">
      <c r="A375" s="39" t="s">
        <v>685</v>
      </c>
      <c r="B375" s="39" t="s">
        <v>34</v>
      </c>
      <c r="C375" s="39">
        <v>3</v>
      </c>
      <c r="D375" s="39" t="s">
        <v>686</v>
      </c>
      <c r="E375" s="38">
        <v>180</v>
      </c>
      <c r="F375" s="38">
        <v>72</v>
      </c>
      <c r="G375" s="38">
        <v>0</v>
      </c>
      <c r="H375" s="40">
        <f t="shared" si="40"/>
        <v>0</v>
      </c>
      <c r="I375" s="39" t="s">
        <v>59</v>
      </c>
      <c r="J375" s="38">
        <v>0</v>
      </c>
    </row>
    <row r="376" spans="1:10" ht="126">
      <c r="A376" s="39" t="s">
        <v>685</v>
      </c>
      <c r="B376" s="39" t="s">
        <v>14</v>
      </c>
      <c r="C376" s="39">
        <v>4</v>
      </c>
      <c r="D376" s="41" t="s">
        <v>687</v>
      </c>
      <c r="E376" s="38">
        <v>260</v>
      </c>
      <c r="F376" s="38">
        <v>130</v>
      </c>
      <c r="G376" s="38">
        <v>0</v>
      </c>
      <c r="H376" s="40">
        <f t="shared" si="40"/>
        <v>0</v>
      </c>
      <c r="I376" s="41" t="s">
        <v>688</v>
      </c>
      <c r="J376" s="38">
        <v>0</v>
      </c>
    </row>
    <row r="377" spans="1:10" ht="94.5">
      <c r="A377" s="39" t="s">
        <v>685</v>
      </c>
      <c r="B377" s="39" t="s">
        <v>64</v>
      </c>
      <c r="C377" s="39">
        <v>2</v>
      </c>
      <c r="D377" s="41" t="s">
        <v>689</v>
      </c>
      <c r="E377" s="38">
        <v>8100</v>
      </c>
      <c r="F377" s="38">
        <v>4050</v>
      </c>
      <c r="G377" s="38">
        <v>0</v>
      </c>
      <c r="H377" s="40">
        <f t="shared" si="40"/>
        <v>0</v>
      </c>
      <c r="I377" s="39" t="s">
        <v>690</v>
      </c>
      <c r="J377" s="38">
        <v>0</v>
      </c>
    </row>
    <row r="378" spans="1:10" ht="63">
      <c r="A378" s="39" t="s">
        <v>685</v>
      </c>
      <c r="B378" s="39" t="s">
        <v>117</v>
      </c>
      <c r="C378" s="39">
        <v>1</v>
      </c>
      <c r="D378" s="41" t="s">
        <v>691</v>
      </c>
      <c r="E378" s="38">
        <v>640</v>
      </c>
      <c r="F378" s="38">
        <v>256</v>
      </c>
      <c r="G378" s="38">
        <v>0</v>
      </c>
      <c r="H378" s="40">
        <f t="shared" si="40"/>
        <v>0</v>
      </c>
      <c r="I378" s="39" t="s">
        <v>59</v>
      </c>
      <c r="J378" s="38">
        <v>0</v>
      </c>
    </row>
    <row r="379" spans="1:10" ht="16.5" thickBot="1">
      <c r="A379" s="46" t="s">
        <v>685</v>
      </c>
      <c r="B379" s="46" t="s">
        <v>589</v>
      </c>
      <c r="C379" s="46">
        <v>3</v>
      </c>
      <c r="D379" s="46" t="s">
        <v>692</v>
      </c>
      <c r="E379" s="45">
        <v>1600</v>
      </c>
      <c r="F379" s="45">
        <v>640</v>
      </c>
      <c r="G379" s="45">
        <v>0</v>
      </c>
      <c r="H379" s="47">
        <f t="shared" si="40"/>
        <v>0</v>
      </c>
      <c r="I379" s="46" t="s">
        <v>59</v>
      </c>
      <c r="J379" s="45">
        <v>0</v>
      </c>
    </row>
    <row r="380" spans="1:10" s="71" customFormat="1" ht="16.5" thickBot="1">
      <c r="A380" s="74"/>
      <c r="B380" s="53"/>
      <c r="C380" s="53"/>
      <c r="D380" s="50"/>
      <c r="E380" s="49">
        <f t="shared" ref="E380:G380" si="43">SUM(E375:E379)</f>
        <v>10780</v>
      </c>
      <c r="F380" s="49">
        <f t="shared" si="43"/>
        <v>5148</v>
      </c>
      <c r="G380" s="49">
        <f t="shared" si="43"/>
        <v>0</v>
      </c>
      <c r="H380" s="51">
        <f t="shared" si="40"/>
        <v>0</v>
      </c>
      <c r="I380" s="53"/>
      <c r="J380" s="49">
        <f>SUM(J375:J379)</f>
        <v>0</v>
      </c>
    </row>
    <row r="381" spans="1:10" s="11" customFormat="1">
      <c r="A381" s="37"/>
      <c r="B381" s="37"/>
      <c r="C381" s="37"/>
      <c r="D381" s="54"/>
      <c r="E381" s="12"/>
      <c r="F381" s="12"/>
      <c r="G381" s="12"/>
      <c r="H381" s="24"/>
      <c r="I381" s="37"/>
      <c r="J381" s="12"/>
    </row>
    <row r="382" spans="1:10">
      <c r="D382" s="29"/>
    </row>
    <row r="383" spans="1:10" ht="94.5">
      <c r="A383" s="39" t="s">
        <v>693</v>
      </c>
      <c r="B383" s="39" t="s">
        <v>10</v>
      </c>
      <c r="C383" s="39">
        <v>3</v>
      </c>
      <c r="D383" s="41" t="s">
        <v>694</v>
      </c>
      <c r="E383" s="38">
        <v>775</v>
      </c>
      <c r="F383" s="38">
        <v>697</v>
      </c>
      <c r="G383" s="38">
        <v>0</v>
      </c>
      <c r="H383" s="40">
        <f t="shared" si="40"/>
        <v>0</v>
      </c>
      <c r="I383" s="39" t="s">
        <v>59</v>
      </c>
      <c r="J383" s="38">
        <v>0</v>
      </c>
    </row>
    <row r="384" spans="1:10" ht="78.75">
      <c r="A384" s="39" t="s">
        <v>693</v>
      </c>
      <c r="B384" s="39" t="s">
        <v>24</v>
      </c>
      <c r="C384" s="39">
        <v>2</v>
      </c>
      <c r="D384" s="41" t="s">
        <v>695</v>
      </c>
      <c r="E384" s="38">
        <v>220</v>
      </c>
      <c r="F384" s="38">
        <v>88</v>
      </c>
      <c r="G384" s="38">
        <v>0</v>
      </c>
      <c r="H384" s="40">
        <f t="shared" si="40"/>
        <v>0</v>
      </c>
      <c r="I384" s="39" t="s">
        <v>59</v>
      </c>
      <c r="J384" s="38">
        <v>0</v>
      </c>
    </row>
    <row r="385" spans="1:10" ht="111" thickBot="1">
      <c r="A385" s="46" t="s">
        <v>693</v>
      </c>
      <c r="B385" s="46" t="s">
        <v>46</v>
      </c>
      <c r="C385" s="46">
        <v>1</v>
      </c>
      <c r="D385" s="48" t="s">
        <v>696</v>
      </c>
      <c r="E385" s="45">
        <v>600</v>
      </c>
      <c r="F385" s="45">
        <v>420</v>
      </c>
      <c r="G385" s="45">
        <v>0</v>
      </c>
      <c r="H385" s="47">
        <f t="shared" si="40"/>
        <v>0</v>
      </c>
      <c r="I385" s="46" t="s">
        <v>697</v>
      </c>
      <c r="J385" s="45">
        <v>0</v>
      </c>
    </row>
    <row r="386" spans="1:10" s="71" customFormat="1" ht="16.5" thickBot="1">
      <c r="A386" s="74"/>
      <c r="B386" s="53"/>
      <c r="C386" s="53"/>
      <c r="D386" s="50"/>
      <c r="E386" s="49">
        <f t="shared" ref="E386:G386" si="44">SUM(E383:E385)</f>
        <v>1595</v>
      </c>
      <c r="F386" s="49">
        <f t="shared" si="44"/>
        <v>1205</v>
      </c>
      <c r="G386" s="49">
        <f t="shared" si="44"/>
        <v>0</v>
      </c>
      <c r="H386" s="51">
        <f t="shared" si="40"/>
        <v>0</v>
      </c>
      <c r="I386" s="53"/>
      <c r="J386" s="49">
        <f>SUM(J383:J385)</f>
        <v>0</v>
      </c>
    </row>
    <row r="387" spans="1:10" s="11" customFormat="1">
      <c r="A387" s="37"/>
      <c r="B387" s="37"/>
      <c r="C387" s="37"/>
      <c r="D387" s="54"/>
      <c r="E387" s="12"/>
      <c r="F387" s="12"/>
      <c r="G387" s="12"/>
      <c r="H387" s="24"/>
      <c r="I387" s="37"/>
      <c r="J387" s="12"/>
    </row>
    <row r="388" spans="1:10">
      <c r="D388" s="29"/>
    </row>
    <row r="389" spans="1:10">
      <c r="A389" s="39" t="s">
        <v>698</v>
      </c>
      <c r="B389" s="39" t="s">
        <v>10</v>
      </c>
      <c r="C389" s="39">
        <v>1</v>
      </c>
      <c r="D389" s="39" t="s">
        <v>699</v>
      </c>
      <c r="E389" s="38">
        <v>300</v>
      </c>
      <c r="F389" s="38">
        <v>270</v>
      </c>
      <c r="G389" s="38">
        <v>270</v>
      </c>
      <c r="H389" s="40">
        <f t="shared" si="40"/>
        <v>0.9</v>
      </c>
      <c r="I389" s="39" t="s">
        <v>700</v>
      </c>
      <c r="J389" s="38">
        <v>270</v>
      </c>
    </row>
    <row r="390" spans="1:10">
      <c r="A390" s="39" t="s">
        <v>698</v>
      </c>
      <c r="B390" s="39" t="s">
        <v>10</v>
      </c>
      <c r="C390" s="39">
        <v>2</v>
      </c>
      <c r="D390" s="39" t="s">
        <v>701</v>
      </c>
      <c r="E390" s="38">
        <v>200</v>
      </c>
      <c r="F390" s="38">
        <v>180</v>
      </c>
      <c r="G390" s="38">
        <v>180</v>
      </c>
      <c r="H390" s="40">
        <f t="shared" si="40"/>
        <v>0.9</v>
      </c>
      <c r="I390" s="39" t="s">
        <v>59</v>
      </c>
      <c r="J390" s="38">
        <v>180</v>
      </c>
    </row>
    <row r="391" spans="1:10" ht="63">
      <c r="A391" s="39" t="s">
        <v>698</v>
      </c>
      <c r="B391" s="39" t="s">
        <v>34</v>
      </c>
      <c r="C391" s="39">
        <v>1</v>
      </c>
      <c r="D391" s="41" t="s">
        <v>702</v>
      </c>
      <c r="E391" s="38">
        <v>1825</v>
      </c>
      <c r="F391" s="38">
        <v>1642</v>
      </c>
      <c r="G391" s="38">
        <v>1642</v>
      </c>
      <c r="H391" s="40">
        <f t="shared" si="40"/>
        <v>0.89972602739726026</v>
      </c>
      <c r="I391" s="39" t="s">
        <v>59</v>
      </c>
      <c r="J391" s="38">
        <v>1642</v>
      </c>
    </row>
    <row r="392" spans="1:10">
      <c r="A392" s="39" t="s">
        <v>698</v>
      </c>
      <c r="B392" s="39" t="s">
        <v>34</v>
      </c>
      <c r="C392" s="39">
        <v>2</v>
      </c>
      <c r="D392" s="39" t="s">
        <v>703</v>
      </c>
      <c r="E392" s="38">
        <v>400</v>
      </c>
      <c r="F392" s="38">
        <v>360</v>
      </c>
      <c r="G392" s="38">
        <v>0</v>
      </c>
      <c r="H392" s="40">
        <f t="shared" si="40"/>
        <v>0</v>
      </c>
      <c r="I392" s="39" t="s">
        <v>59</v>
      </c>
      <c r="J392" s="38">
        <v>0</v>
      </c>
    </row>
    <row r="393" spans="1:10" ht="31.5">
      <c r="A393" s="39" t="s">
        <v>698</v>
      </c>
      <c r="B393" s="39" t="s">
        <v>5</v>
      </c>
      <c r="C393" s="39">
        <v>1</v>
      </c>
      <c r="D393" s="39" t="s">
        <v>704</v>
      </c>
      <c r="E393" s="38">
        <v>1000</v>
      </c>
      <c r="F393" s="38">
        <v>100</v>
      </c>
      <c r="G393" s="38">
        <v>100</v>
      </c>
      <c r="H393" s="40">
        <f t="shared" si="40"/>
        <v>0.1</v>
      </c>
      <c r="I393" s="39" t="s">
        <v>59</v>
      </c>
      <c r="J393" s="38">
        <v>100</v>
      </c>
    </row>
    <row r="394" spans="1:10" ht="31.5">
      <c r="A394" s="39" t="s">
        <v>698</v>
      </c>
      <c r="B394" s="39" t="s">
        <v>74</v>
      </c>
      <c r="C394" s="39">
        <v>1</v>
      </c>
      <c r="D394" s="39" t="s">
        <v>705</v>
      </c>
      <c r="E394" s="38">
        <v>1200</v>
      </c>
      <c r="F394" s="38">
        <v>100</v>
      </c>
      <c r="G394" s="38">
        <v>100</v>
      </c>
      <c r="H394" s="40">
        <f t="shared" si="40"/>
        <v>8.3333333333333329E-2</v>
      </c>
      <c r="I394" s="39" t="s">
        <v>59</v>
      </c>
      <c r="J394" s="38">
        <v>100</v>
      </c>
    </row>
    <row r="395" spans="1:10" ht="63">
      <c r="A395" s="39" t="s">
        <v>698</v>
      </c>
      <c r="B395" s="39" t="s">
        <v>14</v>
      </c>
      <c r="C395" s="39">
        <v>1</v>
      </c>
      <c r="D395" s="41" t="s">
        <v>706</v>
      </c>
      <c r="E395" s="38">
        <v>1100</v>
      </c>
      <c r="F395" s="38">
        <v>400</v>
      </c>
      <c r="G395" s="38">
        <v>400</v>
      </c>
      <c r="H395" s="40">
        <f t="shared" si="40"/>
        <v>0.36363636363636365</v>
      </c>
      <c r="I395" s="39" t="s">
        <v>59</v>
      </c>
      <c r="J395" s="38">
        <v>400</v>
      </c>
    </row>
    <row r="396" spans="1:10" ht="31.5">
      <c r="A396" s="39" t="s">
        <v>698</v>
      </c>
      <c r="B396" s="39" t="s">
        <v>14</v>
      </c>
      <c r="C396" s="39">
        <v>2</v>
      </c>
      <c r="D396" s="39" t="s">
        <v>707</v>
      </c>
      <c r="E396" s="38">
        <v>445</v>
      </c>
      <c r="F396" s="38">
        <v>100</v>
      </c>
      <c r="G396" s="38">
        <v>0</v>
      </c>
      <c r="H396" s="40">
        <f t="shared" si="40"/>
        <v>0</v>
      </c>
      <c r="I396" s="39" t="s">
        <v>59</v>
      </c>
      <c r="J396" s="38">
        <v>0</v>
      </c>
    </row>
    <row r="397" spans="1:10" ht="31.5">
      <c r="A397" s="39" t="s">
        <v>698</v>
      </c>
      <c r="B397" s="39" t="s">
        <v>87</v>
      </c>
      <c r="C397" s="39">
        <v>1</v>
      </c>
      <c r="D397" s="39" t="s">
        <v>708</v>
      </c>
      <c r="E397" s="38">
        <v>412</v>
      </c>
      <c r="F397" s="38">
        <v>250</v>
      </c>
      <c r="G397" s="38">
        <v>250</v>
      </c>
      <c r="H397" s="40">
        <f t="shared" si="40"/>
        <v>0.60679611650485432</v>
      </c>
      <c r="I397" s="39" t="s">
        <v>59</v>
      </c>
      <c r="J397" s="38">
        <v>250</v>
      </c>
    </row>
    <row r="398" spans="1:10" ht="31.5">
      <c r="A398" s="39" t="s">
        <v>698</v>
      </c>
      <c r="B398" s="39" t="s">
        <v>87</v>
      </c>
      <c r="C398" s="39">
        <v>2</v>
      </c>
      <c r="D398" s="39" t="s">
        <v>709</v>
      </c>
      <c r="E398" s="38">
        <v>800</v>
      </c>
      <c r="F398" s="38">
        <v>100</v>
      </c>
      <c r="G398" s="38">
        <v>100</v>
      </c>
      <c r="H398" s="40">
        <f t="shared" si="40"/>
        <v>0.125</v>
      </c>
      <c r="I398" s="39" t="s">
        <v>59</v>
      </c>
      <c r="J398" s="38">
        <v>100</v>
      </c>
    </row>
    <row r="399" spans="1:10">
      <c r="A399" s="39" t="s">
        <v>698</v>
      </c>
      <c r="B399" s="39" t="s">
        <v>16</v>
      </c>
      <c r="C399" s="39">
        <v>1</v>
      </c>
      <c r="D399" s="39" t="s">
        <v>710</v>
      </c>
      <c r="E399" s="38">
        <v>45</v>
      </c>
      <c r="F399" s="38">
        <v>0</v>
      </c>
      <c r="G399" s="38">
        <v>0</v>
      </c>
      <c r="H399" s="40">
        <f t="shared" si="40"/>
        <v>0</v>
      </c>
      <c r="I399" s="39" t="s">
        <v>59</v>
      </c>
      <c r="J399" s="38">
        <v>0</v>
      </c>
    </row>
    <row r="400" spans="1:10" ht="63">
      <c r="A400" s="39" t="s">
        <v>698</v>
      </c>
      <c r="B400" s="39" t="s">
        <v>46</v>
      </c>
      <c r="C400" s="39">
        <v>1</v>
      </c>
      <c r="D400" s="41" t="s">
        <v>711</v>
      </c>
      <c r="E400" s="38">
        <v>1070</v>
      </c>
      <c r="F400" s="38">
        <v>749</v>
      </c>
      <c r="G400" s="38">
        <v>749</v>
      </c>
      <c r="H400" s="40">
        <f t="shared" si="40"/>
        <v>0.7</v>
      </c>
      <c r="I400" s="39" t="s">
        <v>59</v>
      </c>
      <c r="J400" s="38">
        <v>749</v>
      </c>
    </row>
    <row r="401" spans="1:10" ht="47.25">
      <c r="A401" s="39" t="s">
        <v>698</v>
      </c>
      <c r="B401" s="39" t="s">
        <v>46</v>
      </c>
      <c r="C401" s="39">
        <v>2</v>
      </c>
      <c r="D401" s="39" t="s">
        <v>712</v>
      </c>
      <c r="E401" s="38">
        <v>1200</v>
      </c>
      <c r="F401" s="38">
        <v>840</v>
      </c>
      <c r="G401" s="38">
        <v>240</v>
      </c>
      <c r="H401" s="40">
        <f t="shared" si="40"/>
        <v>0.2</v>
      </c>
      <c r="I401" s="39" t="s">
        <v>614</v>
      </c>
      <c r="J401" s="38">
        <v>240</v>
      </c>
    </row>
    <row r="402" spans="1:10" ht="63">
      <c r="A402" s="39" t="s">
        <v>698</v>
      </c>
      <c r="B402" s="39" t="s">
        <v>46</v>
      </c>
      <c r="C402" s="39">
        <v>3</v>
      </c>
      <c r="D402" s="41" t="s">
        <v>713</v>
      </c>
      <c r="E402" s="38">
        <v>1430</v>
      </c>
      <c r="F402" s="38">
        <v>1000</v>
      </c>
      <c r="G402" s="38">
        <v>0</v>
      </c>
      <c r="H402" s="40">
        <f t="shared" si="40"/>
        <v>0</v>
      </c>
      <c r="I402" s="39" t="s">
        <v>59</v>
      </c>
      <c r="J402" s="38">
        <v>0</v>
      </c>
    </row>
    <row r="403" spans="1:10" ht="63.75" thickBot="1">
      <c r="A403" s="46" t="s">
        <v>698</v>
      </c>
      <c r="B403" s="46" t="s">
        <v>46</v>
      </c>
      <c r="C403" s="46">
        <v>4</v>
      </c>
      <c r="D403" s="48" t="s">
        <v>714</v>
      </c>
      <c r="E403" s="45">
        <v>880</v>
      </c>
      <c r="F403" s="45">
        <v>50</v>
      </c>
      <c r="G403" s="45">
        <v>0</v>
      </c>
      <c r="H403" s="47">
        <f t="shared" si="40"/>
        <v>0</v>
      </c>
      <c r="I403" s="46" t="s">
        <v>59</v>
      </c>
      <c r="J403" s="45">
        <v>0</v>
      </c>
    </row>
    <row r="404" spans="1:10" s="71" customFormat="1" ht="16.5" thickBot="1">
      <c r="A404" s="74"/>
      <c r="B404" s="53"/>
      <c r="C404" s="53"/>
      <c r="D404" s="50"/>
      <c r="E404" s="49">
        <f t="shared" ref="E404:G404" si="45">SUM(E389:E403)</f>
        <v>12307</v>
      </c>
      <c r="F404" s="49">
        <f t="shared" si="45"/>
        <v>6141</v>
      </c>
      <c r="G404" s="49">
        <f t="shared" si="45"/>
        <v>4031</v>
      </c>
      <c r="H404" s="51">
        <f t="shared" si="40"/>
        <v>0.3275371739660356</v>
      </c>
      <c r="I404" s="53"/>
      <c r="J404" s="49">
        <f>SUM(J389:J403)</f>
        <v>4031</v>
      </c>
    </row>
    <row r="405" spans="1:10" s="11" customFormat="1">
      <c r="A405" s="37"/>
      <c r="B405" s="37"/>
      <c r="C405" s="37"/>
      <c r="D405" s="54"/>
      <c r="E405" s="12"/>
      <c r="F405" s="12"/>
      <c r="G405" s="12"/>
      <c r="H405" s="24"/>
      <c r="I405" s="37"/>
      <c r="J405" s="12"/>
    </row>
    <row r="406" spans="1:10">
      <c r="D406" s="29"/>
    </row>
    <row r="407" spans="1:10" ht="31.5">
      <c r="A407" s="39" t="s">
        <v>715</v>
      </c>
      <c r="B407" s="39" t="s">
        <v>10</v>
      </c>
      <c r="C407" s="39">
        <v>1</v>
      </c>
      <c r="D407" s="39" t="s">
        <v>716</v>
      </c>
      <c r="E407" s="38">
        <v>563</v>
      </c>
      <c r="F407" s="38">
        <v>506.7</v>
      </c>
      <c r="G407" s="38">
        <v>281.5</v>
      </c>
      <c r="H407" s="40">
        <f t="shared" si="40"/>
        <v>0.5</v>
      </c>
      <c r="I407" s="39" t="s">
        <v>717</v>
      </c>
      <c r="J407" s="38">
        <v>281.5</v>
      </c>
    </row>
    <row r="408" spans="1:10" ht="31.5">
      <c r="A408" s="39" t="s">
        <v>715</v>
      </c>
      <c r="B408" s="39" t="s">
        <v>34</v>
      </c>
      <c r="C408" s="39">
        <v>2</v>
      </c>
      <c r="D408" s="39" t="s">
        <v>718</v>
      </c>
      <c r="E408" s="38">
        <v>244</v>
      </c>
      <c r="F408" s="38">
        <v>97.6</v>
      </c>
      <c r="G408" s="38">
        <v>0</v>
      </c>
      <c r="H408" s="40">
        <f t="shared" si="40"/>
        <v>0</v>
      </c>
      <c r="I408" s="39" t="s">
        <v>59</v>
      </c>
      <c r="J408" s="38">
        <v>0</v>
      </c>
    </row>
    <row r="409" spans="1:10" ht="94.5">
      <c r="A409" s="39" t="s">
        <v>715</v>
      </c>
      <c r="B409" s="39" t="s">
        <v>87</v>
      </c>
      <c r="C409" s="39">
        <v>1</v>
      </c>
      <c r="D409" s="41" t="s">
        <v>719</v>
      </c>
      <c r="E409" s="38">
        <v>6045</v>
      </c>
      <c r="F409" s="38">
        <v>4231.5</v>
      </c>
      <c r="G409" s="38">
        <v>2115.75</v>
      </c>
      <c r="H409" s="40">
        <f t="shared" si="40"/>
        <v>0.35</v>
      </c>
      <c r="I409" s="39" t="s">
        <v>720</v>
      </c>
      <c r="J409" s="38">
        <v>2115.75</v>
      </c>
    </row>
    <row r="410" spans="1:10" ht="47.25">
      <c r="A410" s="39" t="s">
        <v>715</v>
      </c>
      <c r="B410" s="39" t="s">
        <v>64</v>
      </c>
      <c r="C410" s="39">
        <v>2</v>
      </c>
      <c r="D410" s="41" t="s">
        <v>721</v>
      </c>
      <c r="E410" s="38">
        <v>1800</v>
      </c>
      <c r="F410" s="38">
        <v>900</v>
      </c>
      <c r="G410" s="38">
        <v>0</v>
      </c>
      <c r="H410" s="40">
        <f t="shared" si="40"/>
        <v>0</v>
      </c>
      <c r="I410" s="39" t="s">
        <v>59</v>
      </c>
      <c r="J410" s="38">
        <v>0</v>
      </c>
    </row>
    <row r="411" spans="1:10" ht="48" thickBot="1">
      <c r="A411" s="46" t="s">
        <v>715</v>
      </c>
      <c r="B411" s="46" t="s">
        <v>46</v>
      </c>
      <c r="C411" s="46">
        <v>1</v>
      </c>
      <c r="D411" s="48" t="s">
        <v>722</v>
      </c>
      <c r="E411" s="45">
        <v>1250</v>
      </c>
      <c r="F411" s="45">
        <v>875</v>
      </c>
      <c r="G411" s="45">
        <v>500</v>
      </c>
      <c r="H411" s="47">
        <f t="shared" si="40"/>
        <v>0.4</v>
      </c>
      <c r="I411" s="46" t="s">
        <v>723</v>
      </c>
      <c r="J411" s="45">
        <v>500</v>
      </c>
    </row>
    <row r="412" spans="1:10" s="71" customFormat="1" ht="16.5" thickBot="1">
      <c r="A412" s="74"/>
      <c r="B412" s="53"/>
      <c r="C412" s="53"/>
      <c r="D412" s="50"/>
      <c r="E412" s="49">
        <f t="shared" ref="E412:G412" si="46">SUM(E407:E411)</f>
        <v>9902</v>
      </c>
      <c r="F412" s="49">
        <f t="shared" si="46"/>
        <v>6610.8</v>
      </c>
      <c r="G412" s="49">
        <f t="shared" si="46"/>
        <v>2897.25</v>
      </c>
      <c r="H412" s="51">
        <f t="shared" si="40"/>
        <v>0.2925924055746314</v>
      </c>
      <c r="I412" s="53"/>
      <c r="J412" s="49">
        <f>SUM(J407:J411)</f>
        <v>2897.25</v>
      </c>
    </row>
    <row r="413" spans="1:10" s="11" customFormat="1">
      <c r="A413" s="37"/>
      <c r="B413" s="37"/>
      <c r="C413" s="37"/>
      <c r="D413" s="54"/>
      <c r="E413" s="12"/>
      <c r="F413" s="12"/>
      <c r="G413" s="12"/>
      <c r="H413" s="24"/>
      <c r="I413" s="37"/>
      <c r="J413" s="12"/>
    </row>
    <row r="414" spans="1:10">
      <c r="D414" s="29"/>
    </row>
    <row r="415" spans="1:10">
      <c r="A415" s="39" t="s">
        <v>724</v>
      </c>
      <c r="B415" s="39" t="s">
        <v>10</v>
      </c>
      <c r="C415" s="39">
        <v>2</v>
      </c>
      <c r="D415" s="39" t="s">
        <v>725</v>
      </c>
      <c r="E415" s="38">
        <v>305</v>
      </c>
      <c r="F415" s="38">
        <v>274.5</v>
      </c>
      <c r="G415" s="38">
        <v>274.5</v>
      </c>
      <c r="H415" s="40">
        <f t="shared" si="40"/>
        <v>0.9</v>
      </c>
      <c r="I415" s="39" t="s">
        <v>726</v>
      </c>
      <c r="J415" s="38">
        <v>274.5</v>
      </c>
    </row>
    <row r="416" spans="1:10" ht="31.5">
      <c r="A416" s="39" t="s">
        <v>724</v>
      </c>
      <c r="B416" s="39" t="s">
        <v>34</v>
      </c>
      <c r="C416" s="39">
        <v>2</v>
      </c>
      <c r="D416" s="39" t="s">
        <v>727</v>
      </c>
      <c r="E416" s="38">
        <v>845</v>
      </c>
      <c r="F416" s="38">
        <v>422.5</v>
      </c>
      <c r="G416" s="38">
        <v>422.5</v>
      </c>
      <c r="H416" s="40">
        <f t="shared" si="40"/>
        <v>0.5</v>
      </c>
      <c r="I416" s="39" t="s">
        <v>728</v>
      </c>
      <c r="J416" s="38">
        <v>422.5</v>
      </c>
    </row>
    <row r="417" spans="1:10">
      <c r="A417" s="39" t="s">
        <v>724</v>
      </c>
      <c r="B417" s="39" t="s">
        <v>34</v>
      </c>
      <c r="C417" s="39">
        <v>3</v>
      </c>
      <c r="D417" s="39" t="s">
        <v>729</v>
      </c>
      <c r="E417" s="38">
        <v>200</v>
      </c>
      <c r="F417" s="38">
        <v>100</v>
      </c>
      <c r="G417" s="38">
        <v>100</v>
      </c>
      <c r="H417" s="40">
        <f t="shared" si="40"/>
        <v>0.5</v>
      </c>
      <c r="I417" s="39" t="s">
        <v>730</v>
      </c>
      <c r="J417" s="38">
        <v>100</v>
      </c>
    </row>
    <row r="418" spans="1:10">
      <c r="A418" s="39" t="s">
        <v>724</v>
      </c>
      <c r="B418" s="39" t="s">
        <v>34</v>
      </c>
      <c r="C418" s="39">
        <v>4</v>
      </c>
      <c r="D418" s="39" t="s">
        <v>731</v>
      </c>
      <c r="E418" s="38">
        <v>55</v>
      </c>
      <c r="F418" s="38">
        <v>0</v>
      </c>
      <c r="G418" s="38">
        <v>0</v>
      </c>
      <c r="H418" s="40">
        <f t="shared" si="40"/>
        <v>0</v>
      </c>
      <c r="I418" s="39" t="s">
        <v>59</v>
      </c>
      <c r="J418" s="38">
        <v>0</v>
      </c>
    </row>
    <row r="419" spans="1:10">
      <c r="A419" s="39" t="s">
        <v>724</v>
      </c>
      <c r="B419" s="39" t="s">
        <v>5</v>
      </c>
      <c r="C419" s="39">
        <v>5</v>
      </c>
      <c r="D419" s="39" t="s">
        <v>732</v>
      </c>
      <c r="E419" s="38">
        <v>900</v>
      </c>
      <c r="F419" s="38">
        <v>0</v>
      </c>
      <c r="G419" s="38">
        <v>0</v>
      </c>
      <c r="H419" s="40">
        <f t="shared" si="40"/>
        <v>0</v>
      </c>
      <c r="I419" s="39" t="s">
        <v>59</v>
      </c>
      <c r="J419" s="38">
        <v>0</v>
      </c>
    </row>
    <row r="420" spans="1:10">
      <c r="A420" s="39" t="s">
        <v>724</v>
      </c>
      <c r="B420" s="39" t="s">
        <v>74</v>
      </c>
      <c r="C420" s="39">
        <v>5</v>
      </c>
      <c r="D420" s="39" t="s">
        <v>733</v>
      </c>
      <c r="E420" s="38">
        <v>900</v>
      </c>
      <c r="F420" s="38">
        <v>0</v>
      </c>
      <c r="G420" s="38">
        <v>0</v>
      </c>
      <c r="H420" s="40">
        <f t="shared" si="40"/>
        <v>0</v>
      </c>
      <c r="I420" s="39" t="s">
        <v>59</v>
      </c>
      <c r="J420" s="38">
        <v>0</v>
      </c>
    </row>
    <row r="421" spans="1:10" ht="78.75">
      <c r="A421" s="39" t="s">
        <v>724</v>
      </c>
      <c r="B421" s="39" t="s">
        <v>14</v>
      </c>
      <c r="C421" s="39">
        <v>4</v>
      </c>
      <c r="D421" s="41" t="s">
        <v>734</v>
      </c>
      <c r="E421" s="38">
        <v>405</v>
      </c>
      <c r="F421" s="38">
        <v>162</v>
      </c>
      <c r="G421" s="38">
        <v>0</v>
      </c>
      <c r="H421" s="40">
        <f t="shared" si="40"/>
        <v>0</v>
      </c>
      <c r="I421" s="39" t="s">
        <v>59</v>
      </c>
      <c r="J421" s="38">
        <v>0</v>
      </c>
    </row>
    <row r="422" spans="1:10">
      <c r="A422" s="39" t="s">
        <v>724</v>
      </c>
      <c r="B422" s="39" t="s">
        <v>14</v>
      </c>
      <c r="C422" s="39">
        <v>5</v>
      </c>
      <c r="D422" s="39" t="s">
        <v>735</v>
      </c>
      <c r="E422" s="38">
        <v>1000</v>
      </c>
      <c r="F422" s="38">
        <v>0</v>
      </c>
      <c r="G422" s="38">
        <v>0</v>
      </c>
      <c r="H422" s="40">
        <f t="shared" si="40"/>
        <v>0</v>
      </c>
      <c r="I422" s="39" t="s">
        <v>736</v>
      </c>
      <c r="J422" s="38">
        <v>0</v>
      </c>
    </row>
    <row r="423" spans="1:10" ht="173.25">
      <c r="A423" s="39" t="s">
        <v>724</v>
      </c>
      <c r="B423" s="39" t="s">
        <v>87</v>
      </c>
      <c r="C423" s="39">
        <v>1</v>
      </c>
      <c r="D423" s="41" t="s">
        <v>737</v>
      </c>
      <c r="E423" s="38">
        <v>8267</v>
      </c>
      <c r="F423" s="38">
        <v>4960.2</v>
      </c>
      <c r="G423" s="38">
        <v>4690.2</v>
      </c>
      <c r="H423" s="40">
        <f t="shared" si="40"/>
        <v>0.56734002661183014</v>
      </c>
      <c r="I423" s="39" t="s">
        <v>738</v>
      </c>
      <c r="J423" s="38">
        <v>4690.2</v>
      </c>
    </row>
    <row r="424" spans="1:10" ht="47.25">
      <c r="A424" s="39" t="s">
        <v>724</v>
      </c>
      <c r="B424" s="39" t="s">
        <v>340</v>
      </c>
      <c r="C424" s="39">
        <v>5</v>
      </c>
      <c r="D424" s="39" t="s">
        <v>739</v>
      </c>
      <c r="E424" s="38">
        <v>3645</v>
      </c>
      <c r="F424" s="38">
        <v>0</v>
      </c>
      <c r="G424" s="38">
        <v>0</v>
      </c>
      <c r="H424" s="40">
        <f t="shared" si="40"/>
        <v>0</v>
      </c>
      <c r="I424" s="39" t="s">
        <v>740</v>
      </c>
      <c r="J424" s="38">
        <v>0</v>
      </c>
    </row>
    <row r="425" spans="1:10" ht="173.25">
      <c r="A425" s="39" t="s">
        <v>724</v>
      </c>
      <c r="B425" s="39" t="s">
        <v>64</v>
      </c>
      <c r="C425" s="39">
        <v>1</v>
      </c>
      <c r="D425" s="41" t="s">
        <v>741</v>
      </c>
      <c r="E425" s="38">
        <v>5231.25</v>
      </c>
      <c r="F425" s="38">
        <v>2615.6</v>
      </c>
      <c r="G425" s="38">
        <v>2615.6</v>
      </c>
      <c r="H425" s="40">
        <f t="shared" si="40"/>
        <v>0.49999522102747906</v>
      </c>
      <c r="I425" s="39" t="s">
        <v>742</v>
      </c>
      <c r="J425" s="38">
        <v>2615.6</v>
      </c>
    </row>
    <row r="426" spans="1:10" ht="47.25">
      <c r="A426" s="39" t="s">
        <v>724</v>
      </c>
      <c r="B426" s="39" t="s">
        <v>306</v>
      </c>
      <c r="C426" s="39">
        <v>2</v>
      </c>
      <c r="D426" s="41" t="s">
        <v>743</v>
      </c>
      <c r="E426" s="38">
        <v>91</v>
      </c>
      <c r="F426" s="38">
        <v>81.900000000000006</v>
      </c>
      <c r="G426" s="38">
        <v>81.900000000000006</v>
      </c>
      <c r="H426" s="40">
        <f t="shared" si="40"/>
        <v>0.9</v>
      </c>
      <c r="I426" s="39" t="s">
        <v>744</v>
      </c>
      <c r="J426" s="38">
        <v>81.900000000000006</v>
      </c>
    </row>
    <row r="427" spans="1:10" ht="79.5" thickBot="1">
      <c r="A427" s="46" t="s">
        <v>724</v>
      </c>
      <c r="B427" s="46" t="s">
        <v>46</v>
      </c>
      <c r="C427" s="46">
        <v>4</v>
      </c>
      <c r="D427" s="48" t="s">
        <v>745</v>
      </c>
      <c r="E427" s="45">
        <v>977</v>
      </c>
      <c r="F427" s="45">
        <v>293.10000000000002</v>
      </c>
      <c r="G427" s="45">
        <v>293.10000000000002</v>
      </c>
      <c r="H427" s="47">
        <f t="shared" si="40"/>
        <v>0.30000000000000004</v>
      </c>
      <c r="I427" s="46" t="s">
        <v>59</v>
      </c>
      <c r="J427" s="45">
        <v>293.10000000000002</v>
      </c>
    </row>
    <row r="428" spans="1:10" s="71" customFormat="1" ht="16.5" thickBot="1">
      <c r="A428" s="74"/>
      <c r="B428" s="53"/>
      <c r="C428" s="53"/>
      <c r="D428" s="50"/>
      <c r="E428" s="49">
        <f t="shared" ref="E428:F428" si="47">SUM(E415:E427)</f>
        <v>22821.25</v>
      </c>
      <c r="F428" s="49">
        <f t="shared" si="47"/>
        <v>8909.7999999999993</v>
      </c>
      <c r="G428" s="49">
        <f>SUM(G415:G427)</f>
        <v>8477.7999999999993</v>
      </c>
      <c r="H428" s="51">
        <f t="shared" ref="H428:H497" si="48">IF(E428=0,"",G428/E428)</f>
        <v>0.37148710083803471</v>
      </c>
      <c r="I428" s="53"/>
      <c r="J428" s="49">
        <f>SUM(J415:J427)</f>
        <v>8477.7999999999993</v>
      </c>
    </row>
    <row r="429" spans="1:10" s="11" customFormat="1">
      <c r="A429" s="37"/>
      <c r="B429" s="37"/>
      <c r="C429" s="37"/>
      <c r="D429" s="54"/>
      <c r="E429" s="12"/>
      <c r="F429" s="12"/>
      <c r="G429" s="12"/>
      <c r="H429" s="24"/>
      <c r="I429" s="37"/>
      <c r="J429" s="12"/>
    </row>
    <row r="430" spans="1:10">
      <c r="D430" s="29"/>
    </row>
    <row r="431" spans="1:10" ht="78.75">
      <c r="A431" s="39" t="s">
        <v>746</v>
      </c>
      <c r="B431" s="39" t="s">
        <v>10</v>
      </c>
      <c r="C431" s="39">
        <v>2</v>
      </c>
      <c r="D431" s="41" t="s">
        <v>747</v>
      </c>
      <c r="E431" s="38">
        <v>300</v>
      </c>
      <c r="F431" s="38">
        <v>180</v>
      </c>
      <c r="G431" s="38">
        <v>180</v>
      </c>
      <c r="H431" s="40">
        <f t="shared" si="48"/>
        <v>0.6</v>
      </c>
      <c r="I431" s="39"/>
      <c r="J431" s="38">
        <v>180</v>
      </c>
    </row>
    <row r="432" spans="1:10" ht="47.25">
      <c r="A432" s="39" t="s">
        <v>746</v>
      </c>
      <c r="B432" s="39" t="s">
        <v>34</v>
      </c>
      <c r="C432" s="39">
        <v>3</v>
      </c>
      <c r="D432" s="39" t="s">
        <v>748</v>
      </c>
      <c r="E432" s="38">
        <v>196</v>
      </c>
      <c r="F432" s="38">
        <v>176.4</v>
      </c>
      <c r="G432" s="38">
        <v>0</v>
      </c>
      <c r="H432" s="40">
        <f t="shared" si="48"/>
        <v>0</v>
      </c>
      <c r="I432" s="39" t="s">
        <v>59</v>
      </c>
      <c r="J432" s="38">
        <v>0</v>
      </c>
    </row>
    <row r="433" spans="1:10" ht="78.75">
      <c r="A433" s="39" t="s">
        <v>746</v>
      </c>
      <c r="B433" s="39" t="s">
        <v>87</v>
      </c>
      <c r="C433" s="39">
        <v>1</v>
      </c>
      <c r="D433" s="41" t="s">
        <v>749</v>
      </c>
      <c r="E433" s="38">
        <v>924</v>
      </c>
      <c r="F433" s="38">
        <v>677.6</v>
      </c>
      <c r="G433" s="38">
        <v>554.4</v>
      </c>
      <c r="H433" s="40">
        <f t="shared" si="48"/>
        <v>0.6</v>
      </c>
      <c r="I433" s="39" t="s">
        <v>416</v>
      </c>
      <c r="J433" s="38">
        <v>554.4</v>
      </c>
    </row>
    <row r="434" spans="1:10" ht="47.25">
      <c r="A434" s="39" t="s">
        <v>746</v>
      </c>
      <c r="B434" s="39" t="s">
        <v>87</v>
      </c>
      <c r="C434" s="39">
        <v>2</v>
      </c>
      <c r="D434" s="41" t="s">
        <v>750</v>
      </c>
      <c r="E434" s="38">
        <v>283.5</v>
      </c>
      <c r="F434" s="38">
        <v>198.45</v>
      </c>
      <c r="G434" s="38">
        <v>0</v>
      </c>
      <c r="H434" s="40">
        <f t="shared" si="48"/>
        <v>0</v>
      </c>
      <c r="I434" s="39" t="s">
        <v>59</v>
      </c>
      <c r="J434" s="38">
        <v>0</v>
      </c>
    </row>
    <row r="435" spans="1:10" ht="126.75" thickBot="1">
      <c r="A435" s="46" t="s">
        <v>746</v>
      </c>
      <c r="B435" s="46" t="s">
        <v>46</v>
      </c>
      <c r="C435" s="46">
        <v>2</v>
      </c>
      <c r="D435" s="48" t="s">
        <v>751</v>
      </c>
      <c r="E435" s="45">
        <v>250</v>
      </c>
      <c r="F435" s="45">
        <v>100</v>
      </c>
      <c r="G435" s="45">
        <v>0</v>
      </c>
      <c r="H435" s="47">
        <f t="shared" si="48"/>
        <v>0</v>
      </c>
      <c r="I435" s="46" t="s">
        <v>59</v>
      </c>
      <c r="J435" s="45">
        <v>0</v>
      </c>
    </row>
    <row r="436" spans="1:10" s="71" customFormat="1" ht="16.5" thickBot="1">
      <c r="A436" s="74"/>
      <c r="B436" s="53"/>
      <c r="C436" s="53"/>
      <c r="D436" s="50"/>
      <c r="E436" s="49">
        <f t="shared" ref="E436:G436" si="49">SUM(E431:E435)</f>
        <v>1953.5</v>
      </c>
      <c r="F436" s="49">
        <f t="shared" si="49"/>
        <v>1332.45</v>
      </c>
      <c r="G436" s="49">
        <f t="shared" si="49"/>
        <v>734.4</v>
      </c>
      <c r="H436" s="51">
        <f t="shared" si="48"/>
        <v>0.37594061940107498</v>
      </c>
      <c r="I436" s="53"/>
      <c r="J436" s="49">
        <f>SUM(J431:J435)</f>
        <v>734.4</v>
      </c>
    </row>
    <row r="437" spans="1:10" s="11" customFormat="1">
      <c r="A437" s="37"/>
      <c r="B437" s="37"/>
      <c r="C437" s="37"/>
      <c r="D437" s="54"/>
      <c r="E437" s="12"/>
      <c r="F437" s="12"/>
      <c r="G437" s="12"/>
      <c r="H437" s="24"/>
      <c r="I437" s="37"/>
      <c r="J437" s="12"/>
    </row>
    <row r="438" spans="1:10">
      <c r="D438" s="29"/>
    </row>
    <row r="439" spans="1:10">
      <c r="A439" s="39" t="s">
        <v>752</v>
      </c>
      <c r="B439" s="39" t="s">
        <v>10</v>
      </c>
      <c r="C439" s="39">
        <v>1</v>
      </c>
      <c r="D439" s="39" t="s">
        <v>753</v>
      </c>
      <c r="E439" s="38">
        <v>87.5</v>
      </c>
      <c r="F439" s="38">
        <v>87.5</v>
      </c>
      <c r="G439" s="38">
        <v>0</v>
      </c>
      <c r="H439" s="40">
        <f t="shared" si="48"/>
        <v>0</v>
      </c>
      <c r="I439" s="39" t="s">
        <v>59</v>
      </c>
      <c r="J439" s="38">
        <v>0</v>
      </c>
    </row>
    <row r="440" spans="1:10">
      <c r="A440" s="39" t="s">
        <v>752</v>
      </c>
      <c r="B440" s="39" t="s">
        <v>14</v>
      </c>
      <c r="C440" s="39">
        <v>1</v>
      </c>
      <c r="D440" s="39" t="s">
        <v>754</v>
      </c>
      <c r="E440" s="38">
        <v>100</v>
      </c>
      <c r="F440" s="38">
        <v>50</v>
      </c>
      <c r="G440" s="38">
        <v>0</v>
      </c>
      <c r="H440" s="40">
        <f t="shared" si="48"/>
        <v>0</v>
      </c>
      <c r="I440" s="39" t="s">
        <v>453</v>
      </c>
      <c r="J440" s="38">
        <v>0</v>
      </c>
    </row>
    <row r="441" spans="1:10" ht="16.5" thickBot="1">
      <c r="A441" s="46" t="s">
        <v>752</v>
      </c>
      <c r="B441" s="46" t="s">
        <v>117</v>
      </c>
      <c r="C441" s="46">
        <v>1</v>
      </c>
      <c r="D441" s="46" t="s">
        <v>753</v>
      </c>
      <c r="E441" s="45">
        <v>90</v>
      </c>
      <c r="F441" s="45">
        <v>67.5</v>
      </c>
      <c r="G441" s="45">
        <v>45</v>
      </c>
      <c r="H441" s="47">
        <f t="shared" si="48"/>
        <v>0.5</v>
      </c>
      <c r="I441" s="46" t="s">
        <v>59</v>
      </c>
      <c r="J441" s="45">
        <v>45</v>
      </c>
    </row>
    <row r="442" spans="1:10" s="71" customFormat="1" ht="16.5" thickBot="1">
      <c r="A442" s="74"/>
      <c r="B442" s="53"/>
      <c r="C442" s="53"/>
      <c r="D442" s="53"/>
      <c r="E442" s="49">
        <f t="shared" ref="E442:G442" si="50">SUM(E439:E441)</f>
        <v>277.5</v>
      </c>
      <c r="F442" s="49">
        <f>SUM(F439:F441)</f>
        <v>205</v>
      </c>
      <c r="G442" s="49">
        <f t="shared" si="50"/>
        <v>45</v>
      </c>
      <c r="H442" s="51">
        <f t="shared" si="48"/>
        <v>0.16216216216216217</v>
      </c>
      <c r="I442" s="53"/>
      <c r="J442" s="49">
        <f>SUM(J439:J441)</f>
        <v>45</v>
      </c>
    </row>
    <row r="443" spans="1:10" s="11" customFormat="1">
      <c r="A443" s="37"/>
      <c r="B443" s="37"/>
      <c r="C443" s="37"/>
      <c r="D443" s="37"/>
      <c r="E443" s="12"/>
      <c r="F443" s="12"/>
      <c r="G443" s="12"/>
      <c r="H443" s="24"/>
      <c r="I443" s="37"/>
      <c r="J443" s="12"/>
    </row>
    <row r="445" spans="1:10" ht="63">
      <c r="A445" s="39" t="s">
        <v>755</v>
      </c>
      <c r="B445" s="39" t="s">
        <v>10</v>
      </c>
      <c r="C445" s="39">
        <v>1</v>
      </c>
      <c r="D445" s="39" t="s">
        <v>756</v>
      </c>
      <c r="E445" s="38">
        <v>85</v>
      </c>
      <c r="F445" s="38">
        <v>77</v>
      </c>
      <c r="G445" s="38">
        <v>77</v>
      </c>
      <c r="H445" s="40">
        <f t="shared" si="48"/>
        <v>0.90588235294117647</v>
      </c>
      <c r="I445" s="39" t="s">
        <v>757</v>
      </c>
      <c r="J445" s="38">
        <v>77</v>
      </c>
    </row>
    <row r="446" spans="1:10">
      <c r="A446" s="39" t="s">
        <v>755</v>
      </c>
      <c r="B446" s="39" t="s">
        <v>34</v>
      </c>
      <c r="C446" s="39">
        <v>1</v>
      </c>
      <c r="D446" s="39" t="s">
        <v>758</v>
      </c>
      <c r="E446" s="38">
        <v>58</v>
      </c>
      <c r="F446" s="38">
        <v>53</v>
      </c>
      <c r="G446" s="38">
        <v>53</v>
      </c>
      <c r="H446" s="40">
        <f t="shared" si="48"/>
        <v>0.91379310344827591</v>
      </c>
      <c r="I446" s="39" t="s">
        <v>59</v>
      </c>
      <c r="J446" s="38">
        <v>53</v>
      </c>
    </row>
    <row r="447" spans="1:10">
      <c r="A447" s="39" t="s">
        <v>755</v>
      </c>
      <c r="B447" s="39" t="s">
        <v>34</v>
      </c>
      <c r="C447" s="39">
        <v>2</v>
      </c>
      <c r="D447" s="39" t="s">
        <v>759</v>
      </c>
      <c r="E447" s="38">
        <v>50</v>
      </c>
      <c r="F447" s="38">
        <v>45</v>
      </c>
      <c r="G447" s="38">
        <v>45</v>
      </c>
      <c r="H447" s="40">
        <f t="shared" si="48"/>
        <v>0.9</v>
      </c>
      <c r="I447" s="39" t="s">
        <v>59</v>
      </c>
      <c r="J447" s="38">
        <v>45</v>
      </c>
    </row>
    <row r="448" spans="1:10">
      <c r="A448" s="39" t="s">
        <v>755</v>
      </c>
      <c r="B448" s="39" t="s">
        <v>87</v>
      </c>
      <c r="C448" s="39">
        <v>1</v>
      </c>
      <c r="D448" s="39" t="s">
        <v>760</v>
      </c>
      <c r="E448" s="38">
        <v>200</v>
      </c>
      <c r="F448" s="38">
        <v>140</v>
      </c>
      <c r="G448" s="38">
        <v>140</v>
      </c>
      <c r="H448" s="40">
        <f t="shared" si="48"/>
        <v>0.7</v>
      </c>
      <c r="I448" s="39" t="s">
        <v>59</v>
      </c>
      <c r="J448" s="38">
        <v>140</v>
      </c>
    </row>
    <row r="449" spans="1:10">
      <c r="A449" s="39" t="s">
        <v>755</v>
      </c>
      <c r="B449" s="39" t="s">
        <v>87</v>
      </c>
      <c r="C449" s="39">
        <v>2</v>
      </c>
      <c r="D449" s="39" t="s">
        <v>761</v>
      </c>
      <c r="E449" s="38">
        <v>660</v>
      </c>
      <c r="F449" s="38">
        <v>462</v>
      </c>
      <c r="G449" s="38">
        <v>0</v>
      </c>
      <c r="H449" s="40">
        <f t="shared" si="48"/>
        <v>0</v>
      </c>
      <c r="I449" s="39" t="s">
        <v>59</v>
      </c>
      <c r="J449" s="38">
        <v>0</v>
      </c>
    </row>
    <row r="450" spans="1:10">
      <c r="A450" s="39" t="s">
        <v>755</v>
      </c>
      <c r="B450" s="39" t="s">
        <v>87</v>
      </c>
      <c r="C450" s="39">
        <v>3</v>
      </c>
      <c r="D450" s="39" t="s">
        <v>762</v>
      </c>
      <c r="E450" s="38">
        <v>150</v>
      </c>
      <c r="F450" s="38">
        <v>105</v>
      </c>
      <c r="G450" s="38">
        <v>0</v>
      </c>
      <c r="H450" s="40">
        <f t="shared" si="48"/>
        <v>0</v>
      </c>
      <c r="I450" s="39" t="s">
        <v>59</v>
      </c>
      <c r="J450" s="38">
        <v>0</v>
      </c>
    </row>
    <row r="451" spans="1:10">
      <c r="A451" s="39" t="s">
        <v>755</v>
      </c>
      <c r="B451" s="39" t="s">
        <v>46</v>
      </c>
      <c r="C451" s="39">
        <v>1</v>
      </c>
      <c r="D451" s="39" t="s">
        <v>763</v>
      </c>
      <c r="E451" s="38">
        <v>141.96</v>
      </c>
      <c r="F451" s="38">
        <v>56.74</v>
      </c>
      <c r="G451" s="38">
        <v>56</v>
      </c>
      <c r="H451" s="40">
        <f t="shared" si="48"/>
        <v>0.39447731755424059</v>
      </c>
      <c r="I451" s="39" t="s">
        <v>59</v>
      </c>
      <c r="J451" s="38">
        <v>56</v>
      </c>
    </row>
    <row r="452" spans="1:10">
      <c r="A452" s="39" t="s">
        <v>755</v>
      </c>
      <c r="B452" s="39" t="s">
        <v>46</v>
      </c>
      <c r="C452" s="39">
        <v>2</v>
      </c>
      <c r="D452" s="39" t="s">
        <v>764</v>
      </c>
      <c r="E452" s="38">
        <v>143</v>
      </c>
      <c r="F452" s="38">
        <v>57.2</v>
      </c>
      <c r="G452" s="38">
        <v>57.2</v>
      </c>
      <c r="H452" s="40">
        <f t="shared" si="48"/>
        <v>0.4</v>
      </c>
      <c r="I452" s="39" t="s">
        <v>59</v>
      </c>
      <c r="J452" s="38">
        <v>57.2</v>
      </c>
    </row>
    <row r="453" spans="1:10" ht="16.5" thickBot="1">
      <c r="A453" s="46" t="s">
        <v>755</v>
      </c>
      <c r="B453" s="46" t="s">
        <v>46</v>
      </c>
      <c r="C453" s="46">
        <v>3</v>
      </c>
      <c r="D453" s="46" t="s">
        <v>765</v>
      </c>
      <c r="E453" s="45">
        <v>44.4</v>
      </c>
      <c r="F453" s="45">
        <v>18</v>
      </c>
      <c r="G453" s="45">
        <v>0</v>
      </c>
      <c r="H453" s="47">
        <f t="shared" si="48"/>
        <v>0</v>
      </c>
      <c r="I453" s="46" t="s">
        <v>59</v>
      </c>
      <c r="J453" s="45">
        <v>0</v>
      </c>
    </row>
    <row r="454" spans="1:10" s="71" customFormat="1" ht="16.5" thickBot="1">
      <c r="A454" s="74"/>
      <c r="B454" s="53"/>
      <c r="C454" s="53"/>
      <c r="D454" s="53"/>
      <c r="E454" s="49">
        <f t="shared" ref="E454:G454" si="51">SUM(E445:E453)</f>
        <v>1532.3600000000001</v>
      </c>
      <c r="F454" s="49">
        <f t="shared" si="51"/>
        <v>1013.94</v>
      </c>
      <c r="G454" s="49">
        <f t="shared" si="51"/>
        <v>428.2</v>
      </c>
      <c r="H454" s="51">
        <f t="shared" si="48"/>
        <v>0.27943825210785972</v>
      </c>
      <c r="I454" s="53"/>
      <c r="J454" s="49">
        <f>SUM(J445:J453)</f>
        <v>428.2</v>
      </c>
    </row>
    <row r="455" spans="1:10" s="11" customFormat="1">
      <c r="A455" s="37"/>
      <c r="B455" s="37"/>
      <c r="C455" s="37"/>
      <c r="D455" s="37"/>
      <c r="E455" s="12"/>
      <c r="F455" s="12"/>
      <c r="G455" s="12"/>
      <c r="H455" s="24"/>
      <c r="I455" s="37"/>
      <c r="J455" s="12"/>
    </row>
    <row r="457" spans="1:10" ht="31.5">
      <c r="A457" s="39" t="s">
        <v>766</v>
      </c>
      <c r="B457" s="39" t="s">
        <v>10</v>
      </c>
      <c r="C457" s="39">
        <v>1</v>
      </c>
      <c r="D457" s="39" t="s">
        <v>767</v>
      </c>
      <c r="E457" s="38">
        <v>94.5</v>
      </c>
      <c r="F457" s="38">
        <v>85.05</v>
      </c>
      <c r="G457" s="38">
        <v>85.05</v>
      </c>
      <c r="H457" s="40">
        <f t="shared" si="48"/>
        <v>0.9</v>
      </c>
      <c r="I457" s="39" t="s">
        <v>59</v>
      </c>
      <c r="J457" s="38">
        <v>85.05</v>
      </c>
    </row>
    <row r="458" spans="1:10" ht="78.75">
      <c r="A458" s="39" t="s">
        <v>766</v>
      </c>
      <c r="B458" s="39" t="s">
        <v>34</v>
      </c>
      <c r="C458" s="39">
        <v>1</v>
      </c>
      <c r="D458" s="41" t="s">
        <v>768</v>
      </c>
      <c r="E458" s="38">
        <v>480</v>
      </c>
      <c r="F458" s="38">
        <v>350</v>
      </c>
      <c r="G458" s="38">
        <v>350</v>
      </c>
      <c r="H458" s="40">
        <f t="shared" si="48"/>
        <v>0.72916666666666663</v>
      </c>
      <c r="I458" s="39" t="s">
        <v>59</v>
      </c>
      <c r="J458" s="38">
        <v>350</v>
      </c>
    </row>
    <row r="459" spans="1:10" ht="94.5">
      <c r="A459" s="39" t="s">
        <v>766</v>
      </c>
      <c r="B459" s="39" t="s">
        <v>34</v>
      </c>
      <c r="C459" s="39">
        <v>2</v>
      </c>
      <c r="D459" s="41" t="s">
        <v>769</v>
      </c>
      <c r="E459" s="38">
        <v>200</v>
      </c>
      <c r="F459" s="38">
        <v>150</v>
      </c>
      <c r="G459" s="38">
        <v>150</v>
      </c>
      <c r="H459" s="40">
        <f t="shared" si="48"/>
        <v>0.75</v>
      </c>
      <c r="I459" s="39" t="s">
        <v>770</v>
      </c>
      <c r="J459" s="38">
        <v>150</v>
      </c>
    </row>
    <row r="460" spans="1:10" ht="94.5">
      <c r="A460" s="39" t="s">
        <v>766</v>
      </c>
      <c r="B460" s="39" t="s">
        <v>34</v>
      </c>
      <c r="C460" s="39">
        <v>3</v>
      </c>
      <c r="D460" s="41" t="s">
        <v>771</v>
      </c>
      <c r="E460" s="38">
        <v>200</v>
      </c>
      <c r="F460" s="38">
        <v>120</v>
      </c>
      <c r="G460" s="38">
        <v>120</v>
      </c>
      <c r="H460" s="40">
        <f t="shared" si="48"/>
        <v>0.6</v>
      </c>
      <c r="I460" s="39" t="s">
        <v>59</v>
      </c>
      <c r="J460" s="38">
        <v>120</v>
      </c>
    </row>
    <row r="461" spans="1:10" ht="31.5">
      <c r="A461" s="39" t="s">
        <v>766</v>
      </c>
      <c r="B461" s="39" t="s">
        <v>34</v>
      </c>
      <c r="C461" s="39">
        <v>5</v>
      </c>
      <c r="D461" s="39" t="s">
        <v>772</v>
      </c>
      <c r="E461" s="38">
        <v>100</v>
      </c>
      <c r="F461" s="38">
        <v>0</v>
      </c>
      <c r="G461" s="38">
        <v>0</v>
      </c>
      <c r="H461" s="40">
        <f t="shared" si="48"/>
        <v>0</v>
      </c>
      <c r="I461" s="39" t="s">
        <v>59</v>
      </c>
      <c r="J461" s="38">
        <v>0</v>
      </c>
    </row>
    <row r="462" spans="1:10">
      <c r="A462" s="39" t="s">
        <v>766</v>
      </c>
      <c r="B462" s="39" t="s">
        <v>5</v>
      </c>
      <c r="C462" s="39">
        <v>5</v>
      </c>
      <c r="D462" s="39" t="s">
        <v>773</v>
      </c>
      <c r="E462" s="38">
        <v>10</v>
      </c>
      <c r="F462" s="38">
        <v>0</v>
      </c>
      <c r="G462" s="38">
        <v>0</v>
      </c>
      <c r="H462" s="40">
        <f t="shared" si="48"/>
        <v>0</v>
      </c>
      <c r="I462" s="39" t="s">
        <v>59</v>
      </c>
      <c r="J462" s="38">
        <v>0</v>
      </c>
    </row>
    <row r="463" spans="1:10" ht="63">
      <c r="A463" s="39" t="s">
        <v>766</v>
      </c>
      <c r="B463" s="39" t="s">
        <v>14</v>
      </c>
      <c r="C463" s="39">
        <v>5</v>
      </c>
      <c r="D463" s="41" t="s">
        <v>774</v>
      </c>
      <c r="E463" s="38">
        <v>384</v>
      </c>
      <c r="F463" s="38">
        <v>0</v>
      </c>
      <c r="G463" s="38">
        <v>0</v>
      </c>
      <c r="H463" s="40">
        <f t="shared" si="48"/>
        <v>0</v>
      </c>
      <c r="I463" s="39" t="s">
        <v>59</v>
      </c>
      <c r="J463" s="38">
        <v>0</v>
      </c>
    </row>
    <row r="464" spans="1:10" ht="63">
      <c r="A464" s="39" t="s">
        <v>766</v>
      </c>
      <c r="B464" s="39" t="s">
        <v>87</v>
      </c>
      <c r="C464" s="39">
        <v>1</v>
      </c>
      <c r="D464" s="41" t="s">
        <v>775</v>
      </c>
      <c r="E464" s="38">
        <v>990</v>
      </c>
      <c r="F464" s="38">
        <v>650</v>
      </c>
      <c r="G464" s="38">
        <v>275</v>
      </c>
      <c r="H464" s="40">
        <f t="shared" si="48"/>
        <v>0.27777777777777779</v>
      </c>
      <c r="I464" s="39" t="s">
        <v>776</v>
      </c>
      <c r="J464" s="38">
        <v>275</v>
      </c>
    </row>
    <row r="465" spans="1:10" ht="110.25">
      <c r="A465" s="39" t="s">
        <v>766</v>
      </c>
      <c r="B465" s="39" t="s">
        <v>64</v>
      </c>
      <c r="C465" s="39">
        <v>1</v>
      </c>
      <c r="D465" s="41" t="s">
        <v>777</v>
      </c>
      <c r="E465" s="38">
        <v>990</v>
      </c>
      <c r="F465" s="38">
        <v>400</v>
      </c>
      <c r="G465" s="38">
        <v>400</v>
      </c>
      <c r="H465" s="40">
        <f t="shared" si="48"/>
        <v>0.40404040404040403</v>
      </c>
      <c r="I465" s="39" t="s">
        <v>59</v>
      </c>
      <c r="J465" s="38">
        <v>400</v>
      </c>
    </row>
    <row r="466" spans="1:10" ht="63">
      <c r="A466" s="39" t="s">
        <v>766</v>
      </c>
      <c r="B466" s="39" t="s">
        <v>64</v>
      </c>
      <c r="C466" s="39">
        <v>3</v>
      </c>
      <c r="D466" s="41" t="s">
        <v>778</v>
      </c>
      <c r="E466" s="38">
        <v>150</v>
      </c>
      <c r="F466" s="38">
        <v>50</v>
      </c>
      <c r="G466" s="38">
        <v>50</v>
      </c>
      <c r="H466" s="40">
        <f t="shared" si="48"/>
        <v>0.33333333333333331</v>
      </c>
      <c r="I466" s="39" t="s">
        <v>59</v>
      </c>
      <c r="J466" s="38">
        <v>50</v>
      </c>
    </row>
    <row r="467" spans="1:10" ht="63">
      <c r="A467" s="39" t="s">
        <v>766</v>
      </c>
      <c r="B467" s="39" t="s">
        <v>46</v>
      </c>
      <c r="C467" s="39">
        <v>1</v>
      </c>
      <c r="D467" s="41" t="s">
        <v>779</v>
      </c>
      <c r="E467" s="38">
        <v>127</v>
      </c>
      <c r="F467" s="38">
        <v>45</v>
      </c>
      <c r="G467" s="38">
        <v>45</v>
      </c>
      <c r="H467" s="40">
        <f t="shared" si="48"/>
        <v>0.3543307086614173</v>
      </c>
      <c r="I467" s="39" t="s">
        <v>59</v>
      </c>
      <c r="J467" s="38">
        <v>45</v>
      </c>
    </row>
    <row r="468" spans="1:10" ht="47.25">
      <c r="A468" s="39" t="s">
        <v>766</v>
      </c>
      <c r="B468" s="39" t="s">
        <v>46</v>
      </c>
      <c r="C468" s="39">
        <v>3</v>
      </c>
      <c r="D468" s="41" t="s">
        <v>780</v>
      </c>
      <c r="E468" s="38">
        <v>127</v>
      </c>
      <c r="F468" s="38">
        <v>35</v>
      </c>
      <c r="G468" s="38">
        <v>35</v>
      </c>
      <c r="H468" s="40">
        <f t="shared" si="48"/>
        <v>0.27559055118110237</v>
      </c>
      <c r="I468" s="39" t="s">
        <v>59</v>
      </c>
      <c r="J468" s="38">
        <v>35</v>
      </c>
    </row>
    <row r="469" spans="1:10" ht="78.75">
      <c r="A469" s="39" t="s">
        <v>766</v>
      </c>
      <c r="B469" s="39" t="s">
        <v>46</v>
      </c>
      <c r="C469" s="39">
        <v>4</v>
      </c>
      <c r="D469" s="41" t="s">
        <v>781</v>
      </c>
      <c r="E469" s="38">
        <v>183</v>
      </c>
      <c r="F469" s="38">
        <v>40</v>
      </c>
      <c r="G469" s="38">
        <v>40</v>
      </c>
      <c r="H469" s="40">
        <f t="shared" si="48"/>
        <v>0.21857923497267759</v>
      </c>
      <c r="I469" s="39" t="s">
        <v>59</v>
      </c>
      <c r="J469" s="38">
        <v>40</v>
      </c>
    </row>
    <row r="470" spans="1:10" ht="16.5" thickBot="1">
      <c r="A470" s="46" t="s">
        <v>766</v>
      </c>
      <c r="B470" s="46" t="s">
        <v>46</v>
      </c>
      <c r="C470" s="46">
        <v>5</v>
      </c>
      <c r="D470" s="46" t="s">
        <v>782</v>
      </c>
      <c r="E470" s="45">
        <v>13.5</v>
      </c>
      <c r="F470" s="45">
        <v>0</v>
      </c>
      <c r="G470" s="45">
        <v>0</v>
      </c>
      <c r="H470" s="47">
        <f t="shared" si="48"/>
        <v>0</v>
      </c>
      <c r="I470" s="46" t="s">
        <v>59</v>
      </c>
      <c r="J470" s="45">
        <v>0</v>
      </c>
    </row>
    <row r="471" spans="1:10" s="71" customFormat="1" ht="16.5" thickBot="1">
      <c r="A471" s="74"/>
      <c r="B471" s="53"/>
      <c r="C471" s="53"/>
      <c r="D471" s="53"/>
      <c r="E471" s="49">
        <f t="shared" ref="E471:G471" si="52">SUM(E457:E470)</f>
        <v>4049</v>
      </c>
      <c r="F471" s="49">
        <f t="shared" si="52"/>
        <v>1925.05</v>
      </c>
      <c r="G471" s="49">
        <f t="shared" si="52"/>
        <v>1550.05</v>
      </c>
      <c r="H471" s="51">
        <f t="shared" si="48"/>
        <v>0.38282291923931833</v>
      </c>
      <c r="I471" s="53"/>
      <c r="J471" s="49">
        <f>SUM(J457:J470)</f>
        <v>1550.05</v>
      </c>
    </row>
    <row r="472" spans="1:10" s="11" customFormat="1">
      <c r="A472" s="37"/>
      <c r="B472" s="37"/>
      <c r="C472" s="37"/>
      <c r="D472" s="37"/>
      <c r="E472" s="12"/>
      <c r="F472" s="12"/>
      <c r="G472" s="12"/>
      <c r="H472" s="24"/>
      <c r="I472" s="37"/>
      <c r="J472" s="12"/>
    </row>
    <row r="474" spans="1:10" ht="47.25">
      <c r="A474" s="39" t="s">
        <v>783</v>
      </c>
      <c r="B474" s="39" t="s">
        <v>10</v>
      </c>
      <c r="C474" s="39">
        <v>1</v>
      </c>
      <c r="D474" s="41" t="s">
        <v>784</v>
      </c>
      <c r="E474" s="38">
        <v>202.5</v>
      </c>
      <c r="F474" s="38">
        <v>182.25</v>
      </c>
      <c r="G474" s="38">
        <v>0</v>
      </c>
      <c r="H474" s="40">
        <f t="shared" si="48"/>
        <v>0</v>
      </c>
      <c r="I474" s="39" t="s">
        <v>785</v>
      </c>
      <c r="J474" s="38">
        <v>0</v>
      </c>
    </row>
    <row r="475" spans="1:10" ht="47.25">
      <c r="A475" s="39" t="s">
        <v>783</v>
      </c>
      <c r="B475" s="39" t="s">
        <v>10</v>
      </c>
      <c r="C475" s="39">
        <v>2</v>
      </c>
      <c r="D475" s="41" t="s">
        <v>786</v>
      </c>
      <c r="E475" s="38">
        <v>150</v>
      </c>
      <c r="F475" s="38">
        <v>135</v>
      </c>
      <c r="G475" s="38">
        <v>0</v>
      </c>
      <c r="H475" s="40">
        <f t="shared" si="48"/>
        <v>0</v>
      </c>
      <c r="I475" s="39" t="s">
        <v>787</v>
      </c>
      <c r="J475" s="38">
        <v>0</v>
      </c>
    </row>
    <row r="476" spans="1:10" ht="94.5">
      <c r="A476" s="39" t="s">
        <v>783</v>
      </c>
      <c r="B476" s="39" t="s">
        <v>34</v>
      </c>
      <c r="C476" s="39">
        <v>1</v>
      </c>
      <c r="D476" s="41" t="s">
        <v>788</v>
      </c>
      <c r="E476" s="38">
        <v>840</v>
      </c>
      <c r="F476" s="38">
        <v>756</v>
      </c>
      <c r="G476" s="38">
        <v>756</v>
      </c>
      <c r="H476" s="40">
        <f t="shared" si="48"/>
        <v>0.9</v>
      </c>
      <c r="I476" s="39"/>
      <c r="J476" s="38">
        <v>756</v>
      </c>
    </row>
    <row r="477" spans="1:10" ht="63">
      <c r="A477" s="39" t="s">
        <v>783</v>
      </c>
      <c r="B477" s="39" t="s">
        <v>34</v>
      </c>
      <c r="C477" s="39">
        <v>2</v>
      </c>
      <c r="D477" s="41" t="s">
        <v>789</v>
      </c>
      <c r="E477" s="38">
        <v>360</v>
      </c>
      <c r="F477" s="38">
        <v>324</v>
      </c>
      <c r="G477" s="38">
        <v>0</v>
      </c>
      <c r="H477" s="40">
        <f t="shared" si="48"/>
        <v>0</v>
      </c>
      <c r="I477" s="39" t="s">
        <v>59</v>
      </c>
      <c r="J477" s="38">
        <v>0</v>
      </c>
    </row>
    <row r="478" spans="1:10" ht="47.25">
      <c r="A478" s="39" t="s">
        <v>783</v>
      </c>
      <c r="B478" s="39" t="s">
        <v>34</v>
      </c>
      <c r="C478" s="39">
        <v>3</v>
      </c>
      <c r="D478" s="41" t="s">
        <v>790</v>
      </c>
      <c r="E478" s="38">
        <v>260</v>
      </c>
      <c r="F478" s="38">
        <v>234</v>
      </c>
      <c r="G478" s="38">
        <v>0</v>
      </c>
      <c r="H478" s="40">
        <f t="shared" si="48"/>
        <v>0</v>
      </c>
      <c r="I478" s="39" t="s">
        <v>59</v>
      </c>
      <c r="J478" s="38">
        <v>0</v>
      </c>
    </row>
    <row r="479" spans="1:10" ht="63">
      <c r="A479" s="39" t="s">
        <v>783</v>
      </c>
      <c r="B479" s="39" t="s">
        <v>87</v>
      </c>
      <c r="C479" s="39">
        <v>1</v>
      </c>
      <c r="D479" s="41" t="s">
        <v>791</v>
      </c>
      <c r="E479" s="38">
        <v>777.6</v>
      </c>
      <c r="F479" s="38">
        <v>544.32000000000005</v>
      </c>
      <c r="G479" s="38">
        <v>388.8</v>
      </c>
      <c r="H479" s="40">
        <f t="shared" si="48"/>
        <v>0.5</v>
      </c>
      <c r="I479" s="39" t="s">
        <v>792</v>
      </c>
      <c r="J479" s="38">
        <v>388.8</v>
      </c>
    </row>
    <row r="480" spans="1:10" ht="174" thickBot="1">
      <c r="A480" s="46" t="s">
        <v>783</v>
      </c>
      <c r="B480" s="46" t="s">
        <v>46</v>
      </c>
      <c r="C480" s="46">
        <v>1</v>
      </c>
      <c r="D480" s="48" t="s">
        <v>793</v>
      </c>
      <c r="E480" s="45">
        <v>2497.27</v>
      </c>
      <c r="F480" s="45">
        <v>1748.09</v>
      </c>
      <c r="G480" s="45">
        <v>874.04</v>
      </c>
      <c r="H480" s="47">
        <f t="shared" si="48"/>
        <v>0.34999819803225118</v>
      </c>
      <c r="I480" s="46" t="s">
        <v>794</v>
      </c>
      <c r="J480" s="45">
        <v>874.04</v>
      </c>
    </row>
    <row r="481" spans="1:10" s="71" customFormat="1" ht="16.5" thickBot="1">
      <c r="A481" s="70"/>
      <c r="B481" s="34"/>
      <c r="C481" s="34"/>
      <c r="D481" s="36"/>
      <c r="E481" s="33">
        <f t="shared" ref="E481:G481" si="53">SUM(E474:E480)</f>
        <v>5087.37</v>
      </c>
      <c r="F481" s="33">
        <f t="shared" si="53"/>
        <v>3923.66</v>
      </c>
      <c r="G481" s="33">
        <f t="shared" si="53"/>
        <v>2018.84</v>
      </c>
      <c r="H481" s="35">
        <f t="shared" si="48"/>
        <v>0.39683372744659812</v>
      </c>
      <c r="I481" s="34"/>
      <c r="J481" s="33">
        <f>SUM(J474:J480)</f>
        <v>2018.84</v>
      </c>
    </row>
    <row r="482" spans="1:10" s="11" customFormat="1">
      <c r="A482" s="37"/>
      <c r="B482" s="37"/>
      <c r="C482" s="37"/>
      <c r="D482" s="54"/>
      <c r="E482" s="12"/>
      <c r="F482" s="12"/>
      <c r="G482" s="12"/>
      <c r="H482" s="24"/>
      <c r="I482" s="37"/>
      <c r="J482" s="12"/>
    </row>
    <row r="483" spans="1:10">
      <c r="D483" s="29"/>
    </row>
    <row r="484" spans="1:10" ht="31.5">
      <c r="A484" s="39" t="s">
        <v>795</v>
      </c>
      <c r="B484" s="39" t="s">
        <v>10</v>
      </c>
      <c r="C484" s="39">
        <v>1</v>
      </c>
      <c r="D484" s="39" t="s">
        <v>796</v>
      </c>
      <c r="E484" s="38">
        <v>80</v>
      </c>
      <c r="F484" s="38">
        <v>72</v>
      </c>
      <c r="G484" s="38">
        <v>72</v>
      </c>
      <c r="H484" s="40">
        <f t="shared" si="48"/>
        <v>0.9</v>
      </c>
      <c r="I484" s="39" t="s">
        <v>797</v>
      </c>
      <c r="J484" s="38">
        <v>72</v>
      </c>
    </row>
    <row r="485" spans="1:10">
      <c r="A485" s="39" t="s">
        <v>795</v>
      </c>
      <c r="B485" s="39" t="s">
        <v>10</v>
      </c>
      <c r="C485" s="39">
        <v>2</v>
      </c>
      <c r="D485" s="39" t="s">
        <v>798</v>
      </c>
      <c r="E485" s="38">
        <v>128</v>
      </c>
      <c r="F485" s="38">
        <v>115</v>
      </c>
      <c r="G485" s="38">
        <v>115</v>
      </c>
      <c r="H485" s="40">
        <f t="shared" si="48"/>
        <v>0.8984375</v>
      </c>
      <c r="I485" s="39" t="s">
        <v>59</v>
      </c>
      <c r="J485" s="38">
        <v>115</v>
      </c>
    </row>
    <row r="486" spans="1:10">
      <c r="A486" s="39" t="s">
        <v>795</v>
      </c>
      <c r="B486" s="39" t="s">
        <v>10</v>
      </c>
      <c r="C486" s="39">
        <v>3</v>
      </c>
      <c r="D486" s="39" t="s">
        <v>799</v>
      </c>
      <c r="E486" s="38">
        <v>90</v>
      </c>
      <c r="F486" s="38">
        <v>81</v>
      </c>
      <c r="G486" s="38">
        <v>81</v>
      </c>
      <c r="H486" s="40">
        <f t="shared" si="48"/>
        <v>0.9</v>
      </c>
      <c r="I486" s="39" t="s">
        <v>59</v>
      </c>
      <c r="J486" s="38">
        <v>81</v>
      </c>
    </row>
    <row r="487" spans="1:10">
      <c r="A487" s="39" t="s">
        <v>795</v>
      </c>
      <c r="B487" s="39" t="s">
        <v>34</v>
      </c>
      <c r="C487" s="39">
        <v>1</v>
      </c>
      <c r="D487" s="39" t="s">
        <v>800</v>
      </c>
      <c r="E487" s="38">
        <v>140</v>
      </c>
      <c r="F487" s="38">
        <v>126</v>
      </c>
      <c r="G487" s="38">
        <v>126</v>
      </c>
      <c r="H487" s="40">
        <f t="shared" si="48"/>
        <v>0.9</v>
      </c>
      <c r="I487" s="39" t="s">
        <v>59</v>
      </c>
      <c r="J487" s="38">
        <v>126</v>
      </c>
    </row>
    <row r="488" spans="1:10" ht="31.5">
      <c r="A488" s="39" t="s">
        <v>795</v>
      </c>
      <c r="B488" s="39" t="s">
        <v>14</v>
      </c>
      <c r="C488" s="39">
        <v>5</v>
      </c>
      <c r="D488" s="39" t="s">
        <v>801</v>
      </c>
      <c r="E488" s="38">
        <v>614</v>
      </c>
      <c r="F488" s="38">
        <v>0</v>
      </c>
      <c r="G488" s="38">
        <v>0</v>
      </c>
      <c r="H488" s="40">
        <f t="shared" si="48"/>
        <v>0</v>
      </c>
      <c r="I488" s="39" t="s">
        <v>59</v>
      </c>
      <c r="J488" s="38">
        <v>0</v>
      </c>
    </row>
    <row r="489" spans="1:10" ht="31.5">
      <c r="A489" s="39" t="s">
        <v>795</v>
      </c>
      <c r="B489" s="39" t="s">
        <v>87</v>
      </c>
      <c r="C489" s="39">
        <v>1</v>
      </c>
      <c r="D489" s="39" t="s">
        <v>802</v>
      </c>
      <c r="E489" s="38">
        <v>240</v>
      </c>
      <c r="F489" s="38">
        <v>120</v>
      </c>
      <c r="G489" s="38">
        <v>120</v>
      </c>
      <c r="H489" s="40">
        <f t="shared" si="48"/>
        <v>0.5</v>
      </c>
      <c r="I489" s="39" t="s">
        <v>59</v>
      </c>
      <c r="J489" s="38">
        <v>120</v>
      </c>
    </row>
    <row r="490" spans="1:10" ht="47.25">
      <c r="A490" s="39" t="s">
        <v>795</v>
      </c>
      <c r="B490" s="39" t="s">
        <v>87</v>
      </c>
      <c r="C490" s="39">
        <v>2</v>
      </c>
      <c r="D490" s="39" t="s">
        <v>803</v>
      </c>
      <c r="E490" s="38">
        <v>3075</v>
      </c>
      <c r="F490" s="38">
        <v>1845</v>
      </c>
      <c r="G490" s="38">
        <v>1845</v>
      </c>
      <c r="H490" s="40">
        <f t="shared" si="48"/>
        <v>0.6</v>
      </c>
      <c r="I490" s="39" t="s">
        <v>59</v>
      </c>
      <c r="J490" s="38">
        <v>1845</v>
      </c>
    </row>
    <row r="491" spans="1:10" ht="47.25">
      <c r="A491" s="39" t="s">
        <v>795</v>
      </c>
      <c r="B491" s="39" t="s">
        <v>87</v>
      </c>
      <c r="C491" s="39">
        <v>3</v>
      </c>
      <c r="D491" s="39" t="s">
        <v>804</v>
      </c>
      <c r="E491" s="38">
        <v>2700</v>
      </c>
      <c r="F491" s="38">
        <v>1350</v>
      </c>
      <c r="G491" s="38">
        <v>1080</v>
      </c>
      <c r="H491" s="40">
        <f t="shared" si="48"/>
        <v>0.4</v>
      </c>
      <c r="I491" s="39" t="s">
        <v>671</v>
      </c>
      <c r="J491" s="38">
        <v>1080</v>
      </c>
    </row>
    <row r="492" spans="1:10" ht="31.5">
      <c r="A492" s="39" t="s">
        <v>795</v>
      </c>
      <c r="B492" s="39" t="s">
        <v>87</v>
      </c>
      <c r="C492" s="39">
        <v>5</v>
      </c>
      <c r="D492" s="39" t="s">
        <v>805</v>
      </c>
      <c r="E492" s="38">
        <v>1350</v>
      </c>
      <c r="F492" s="38">
        <v>0</v>
      </c>
      <c r="G492" s="38">
        <v>0</v>
      </c>
      <c r="H492" s="40">
        <f t="shared" si="48"/>
        <v>0</v>
      </c>
      <c r="I492" s="39" t="s">
        <v>59</v>
      </c>
      <c r="J492" s="38">
        <v>0</v>
      </c>
    </row>
    <row r="493" spans="1:10" ht="31.5">
      <c r="A493" s="39" t="s">
        <v>795</v>
      </c>
      <c r="B493" s="39" t="s">
        <v>64</v>
      </c>
      <c r="C493" s="39">
        <v>1</v>
      </c>
      <c r="D493" s="39" t="s">
        <v>806</v>
      </c>
      <c r="E493" s="38">
        <v>2000</v>
      </c>
      <c r="F493" s="38">
        <v>700</v>
      </c>
      <c r="G493" s="38">
        <v>700</v>
      </c>
      <c r="H493" s="40">
        <f t="shared" si="48"/>
        <v>0.35</v>
      </c>
      <c r="I493" s="39" t="s">
        <v>59</v>
      </c>
      <c r="J493" s="38">
        <v>700</v>
      </c>
    </row>
    <row r="494" spans="1:10" ht="31.5">
      <c r="A494" s="39" t="s">
        <v>795</v>
      </c>
      <c r="B494" s="39" t="s">
        <v>306</v>
      </c>
      <c r="C494" s="39">
        <v>1</v>
      </c>
      <c r="D494" s="39" t="s">
        <v>807</v>
      </c>
      <c r="E494" s="38">
        <v>240</v>
      </c>
      <c r="F494" s="38">
        <v>216</v>
      </c>
      <c r="G494" s="38">
        <v>216</v>
      </c>
      <c r="H494" s="40">
        <f t="shared" si="48"/>
        <v>0.9</v>
      </c>
      <c r="I494" s="39" t="s">
        <v>59</v>
      </c>
      <c r="J494" s="38">
        <v>216</v>
      </c>
    </row>
    <row r="495" spans="1:10" ht="31.5">
      <c r="A495" s="39" t="s">
        <v>795</v>
      </c>
      <c r="B495" s="39" t="s">
        <v>306</v>
      </c>
      <c r="C495" s="39">
        <v>2</v>
      </c>
      <c r="D495" s="39" t="s">
        <v>808</v>
      </c>
      <c r="E495" s="38">
        <v>400</v>
      </c>
      <c r="F495" s="38">
        <v>360</v>
      </c>
      <c r="G495" s="38">
        <v>360</v>
      </c>
      <c r="H495" s="40">
        <f t="shared" si="48"/>
        <v>0.9</v>
      </c>
      <c r="I495" s="39" t="s">
        <v>59</v>
      </c>
      <c r="J495" s="38">
        <v>360</v>
      </c>
    </row>
    <row r="496" spans="1:10" ht="31.5">
      <c r="A496" s="39" t="s">
        <v>795</v>
      </c>
      <c r="B496" s="39" t="s">
        <v>46</v>
      </c>
      <c r="C496" s="39">
        <v>1</v>
      </c>
      <c r="D496" s="39" t="s">
        <v>809</v>
      </c>
      <c r="E496" s="38">
        <v>246</v>
      </c>
      <c r="F496" s="38">
        <v>98</v>
      </c>
      <c r="G496" s="38">
        <v>98</v>
      </c>
      <c r="H496" s="40">
        <f t="shared" si="48"/>
        <v>0.3983739837398374</v>
      </c>
      <c r="I496" s="39" t="s">
        <v>59</v>
      </c>
      <c r="J496" s="38">
        <v>98</v>
      </c>
    </row>
    <row r="497" spans="1:10" ht="31.5">
      <c r="A497" s="39" t="s">
        <v>795</v>
      </c>
      <c r="B497" s="39" t="s">
        <v>46</v>
      </c>
      <c r="C497" s="39">
        <v>2</v>
      </c>
      <c r="D497" s="39" t="s">
        <v>810</v>
      </c>
      <c r="E497" s="38">
        <v>480</v>
      </c>
      <c r="F497" s="38">
        <v>192</v>
      </c>
      <c r="G497" s="38">
        <v>192</v>
      </c>
      <c r="H497" s="40">
        <f t="shared" si="48"/>
        <v>0.4</v>
      </c>
      <c r="I497" s="39" t="s">
        <v>59</v>
      </c>
      <c r="J497" s="38">
        <v>192</v>
      </c>
    </row>
    <row r="498" spans="1:10" ht="31.5">
      <c r="A498" s="39" t="s">
        <v>795</v>
      </c>
      <c r="B498" s="39" t="s">
        <v>46</v>
      </c>
      <c r="C498" s="39">
        <v>4</v>
      </c>
      <c r="D498" s="39" t="s">
        <v>811</v>
      </c>
      <c r="E498" s="38">
        <v>1920</v>
      </c>
      <c r="F498" s="38">
        <v>0</v>
      </c>
      <c r="G498" s="38">
        <v>0</v>
      </c>
      <c r="H498" s="40">
        <f t="shared" ref="H498:H553" si="54">IF(E498=0,"",G498/E498)</f>
        <v>0</v>
      </c>
      <c r="I498" s="39" t="s">
        <v>59</v>
      </c>
      <c r="J498" s="38">
        <v>0</v>
      </c>
    </row>
    <row r="499" spans="1:10" ht="48" thickBot="1">
      <c r="A499" s="46" t="s">
        <v>795</v>
      </c>
      <c r="B499" s="46" t="s">
        <v>46</v>
      </c>
      <c r="C499" s="46">
        <v>5</v>
      </c>
      <c r="D499" s="46" t="s">
        <v>812</v>
      </c>
      <c r="E499" s="45">
        <v>1440</v>
      </c>
      <c r="F499" s="45">
        <v>0</v>
      </c>
      <c r="G499" s="45">
        <v>0</v>
      </c>
      <c r="H499" s="47">
        <f t="shared" si="54"/>
        <v>0</v>
      </c>
      <c r="I499" s="46" t="s">
        <v>59</v>
      </c>
      <c r="J499" s="45">
        <v>0</v>
      </c>
    </row>
    <row r="500" spans="1:10" s="71" customFormat="1" ht="16.5" thickBot="1">
      <c r="A500" s="74"/>
      <c r="B500" s="53"/>
      <c r="C500" s="53"/>
      <c r="D500" s="53"/>
      <c r="E500" s="49">
        <f t="shared" ref="E500:G500" si="55">SUM(E484:E499)</f>
        <v>15143</v>
      </c>
      <c r="F500" s="49">
        <f t="shared" si="55"/>
        <v>5275</v>
      </c>
      <c r="G500" s="49">
        <f t="shared" si="55"/>
        <v>5005</v>
      </c>
      <c r="H500" s="51">
        <f t="shared" si="54"/>
        <v>0.33051574985141652</v>
      </c>
      <c r="I500" s="53"/>
      <c r="J500" s="49">
        <f>SUM(J484:J499)</f>
        <v>5005</v>
      </c>
    </row>
    <row r="501" spans="1:10" s="11" customFormat="1">
      <c r="A501" s="37"/>
      <c r="B501" s="37"/>
      <c r="C501" s="37"/>
      <c r="D501" s="37"/>
      <c r="E501" s="12"/>
      <c r="F501" s="12"/>
      <c r="G501" s="12"/>
      <c r="H501" s="24"/>
      <c r="I501" s="37"/>
      <c r="J501" s="12"/>
    </row>
    <row r="503" spans="1:10" ht="47.25">
      <c r="A503" s="39" t="s">
        <v>813</v>
      </c>
      <c r="B503" s="39" t="s">
        <v>10</v>
      </c>
      <c r="C503" s="39">
        <v>1</v>
      </c>
      <c r="D503" s="41" t="s">
        <v>814</v>
      </c>
      <c r="E503" s="38">
        <v>183.75</v>
      </c>
      <c r="F503" s="38">
        <v>165.38</v>
      </c>
      <c r="G503" s="38">
        <v>165.38</v>
      </c>
      <c r="H503" s="40">
        <f t="shared" si="54"/>
        <v>0.90002721088435367</v>
      </c>
      <c r="I503" s="39" t="s">
        <v>59</v>
      </c>
      <c r="J503" s="38">
        <v>165.38</v>
      </c>
    </row>
    <row r="504" spans="1:10" ht="94.5">
      <c r="A504" s="39" t="s">
        <v>813</v>
      </c>
      <c r="B504" s="39" t="s">
        <v>34</v>
      </c>
      <c r="C504" s="39">
        <v>1</v>
      </c>
      <c r="D504" s="41" t="s">
        <v>815</v>
      </c>
      <c r="E504" s="38">
        <v>312.55</v>
      </c>
      <c r="F504" s="38">
        <v>281.3</v>
      </c>
      <c r="G504" s="38">
        <v>156.28</v>
      </c>
      <c r="H504" s="40">
        <f t="shared" si="54"/>
        <v>0.50001599744040948</v>
      </c>
      <c r="I504" s="39" t="s">
        <v>519</v>
      </c>
      <c r="J504" s="38">
        <v>156.28</v>
      </c>
    </row>
    <row r="505" spans="1:10">
      <c r="A505" s="39" t="s">
        <v>813</v>
      </c>
      <c r="B505" s="39" t="s">
        <v>5</v>
      </c>
      <c r="C505" s="39">
        <v>1</v>
      </c>
      <c r="D505" s="39" t="s">
        <v>816</v>
      </c>
      <c r="E505" s="38">
        <v>100</v>
      </c>
      <c r="F505" s="38">
        <v>0</v>
      </c>
      <c r="G505" s="38">
        <v>0</v>
      </c>
      <c r="H505" s="40">
        <f t="shared" si="54"/>
        <v>0</v>
      </c>
      <c r="I505" s="39" t="s">
        <v>59</v>
      </c>
      <c r="J505" s="38">
        <v>0</v>
      </c>
    </row>
    <row r="506" spans="1:10" ht="31.5">
      <c r="A506" s="39" t="s">
        <v>813</v>
      </c>
      <c r="B506" s="39" t="s">
        <v>5</v>
      </c>
      <c r="C506" s="39">
        <v>2</v>
      </c>
      <c r="D506" s="39" t="s">
        <v>817</v>
      </c>
      <c r="E506" s="38">
        <v>60</v>
      </c>
      <c r="F506" s="38">
        <v>0</v>
      </c>
      <c r="G506" s="38">
        <v>0</v>
      </c>
      <c r="H506" s="40">
        <f t="shared" si="54"/>
        <v>0</v>
      </c>
      <c r="I506" s="39" t="s">
        <v>59</v>
      </c>
      <c r="J506" s="38">
        <v>0</v>
      </c>
    </row>
    <row r="507" spans="1:10" ht="31.5">
      <c r="A507" s="39" t="s">
        <v>813</v>
      </c>
      <c r="B507" s="39" t="s">
        <v>5</v>
      </c>
      <c r="C507" s="39">
        <v>3</v>
      </c>
      <c r="D507" s="39" t="s">
        <v>818</v>
      </c>
      <c r="E507" s="38">
        <v>150</v>
      </c>
      <c r="F507" s="38">
        <v>0</v>
      </c>
      <c r="G507" s="38">
        <v>0</v>
      </c>
      <c r="H507" s="40">
        <f t="shared" si="54"/>
        <v>0</v>
      </c>
      <c r="I507" s="39" t="s">
        <v>59</v>
      </c>
      <c r="J507" s="38">
        <v>0</v>
      </c>
    </row>
    <row r="508" spans="1:10">
      <c r="A508" s="39" t="s">
        <v>813</v>
      </c>
      <c r="B508" s="39" t="s">
        <v>5</v>
      </c>
      <c r="C508" s="39">
        <v>5</v>
      </c>
      <c r="D508" s="39" t="s">
        <v>819</v>
      </c>
      <c r="E508" s="38">
        <v>15</v>
      </c>
      <c r="F508" s="38">
        <v>0</v>
      </c>
      <c r="G508" s="38">
        <v>0</v>
      </c>
      <c r="H508" s="40">
        <f t="shared" si="54"/>
        <v>0</v>
      </c>
      <c r="I508" s="39" t="s">
        <v>59</v>
      </c>
      <c r="J508" s="38">
        <v>0</v>
      </c>
    </row>
    <row r="509" spans="1:10" ht="47.25">
      <c r="A509" s="39" t="s">
        <v>813</v>
      </c>
      <c r="B509" s="39" t="s">
        <v>14</v>
      </c>
      <c r="C509" s="39">
        <v>1</v>
      </c>
      <c r="D509" s="41" t="s">
        <v>820</v>
      </c>
      <c r="E509" s="38">
        <v>225</v>
      </c>
      <c r="F509" s="38">
        <v>90</v>
      </c>
      <c r="G509" s="38">
        <v>0</v>
      </c>
      <c r="H509" s="40">
        <f t="shared" si="54"/>
        <v>0</v>
      </c>
      <c r="I509" s="39" t="s">
        <v>453</v>
      </c>
      <c r="J509" s="38">
        <v>0</v>
      </c>
    </row>
    <row r="510" spans="1:10" ht="31.5">
      <c r="A510" s="39" t="s">
        <v>813</v>
      </c>
      <c r="B510" s="39" t="s">
        <v>14</v>
      </c>
      <c r="C510" s="39">
        <v>2</v>
      </c>
      <c r="D510" s="39" t="s">
        <v>821</v>
      </c>
      <c r="E510" s="38">
        <v>15</v>
      </c>
      <c r="F510" s="38">
        <v>0</v>
      </c>
      <c r="G510" s="38">
        <v>0</v>
      </c>
      <c r="H510" s="40">
        <f t="shared" si="54"/>
        <v>0</v>
      </c>
      <c r="I510" s="39" t="s">
        <v>59</v>
      </c>
      <c r="J510" s="38">
        <v>0</v>
      </c>
    </row>
    <row r="511" spans="1:10" ht="78.75">
      <c r="A511" s="39" t="s">
        <v>813</v>
      </c>
      <c r="B511" s="39" t="s">
        <v>87</v>
      </c>
      <c r="C511" s="39">
        <v>1</v>
      </c>
      <c r="D511" s="41" t="s">
        <v>822</v>
      </c>
      <c r="E511" s="38">
        <v>705.6</v>
      </c>
      <c r="F511" s="38">
        <v>493.92</v>
      </c>
      <c r="G511" s="38">
        <v>211.68</v>
      </c>
      <c r="H511" s="40">
        <f t="shared" si="54"/>
        <v>0.3</v>
      </c>
      <c r="I511" s="39" t="s">
        <v>823</v>
      </c>
      <c r="J511" s="38">
        <v>211.68</v>
      </c>
    </row>
    <row r="512" spans="1:10" ht="63">
      <c r="A512" s="39" t="s">
        <v>813</v>
      </c>
      <c r="B512" s="39" t="s">
        <v>306</v>
      </c>
      <c r="C512" s="39">
        <v>1</v>
      </c>
      <c r="D512" s="41" t="s">
        <v>824</v>
      </c>
      <c r="E512" s="38">
        <v>420</v>
      </c>
      <c r="F512" s="38">
        <v>378</v>
      </c>
      <c r="G512" s="38">
        <v>210</v>
      </c>
      <c r="H512" s="40">
        <f t="shared" si="54"/>
        <v>0.5</v>
      </c>
      <c r="I512" s="39" t="s">
        <v>519</v>
      </c>
      <c r="J512" s="38">
        <v>210</v>
      </c>
    </row>
    <row r="513" spans="1:10" ht="94.5">
      <c r="A513" s="39" t="s">
        <v>813</v>
      </c>
      <c r="B513" s="39" t="s">
        <v>46</v>
      </c>
      <c r="C513" s="39">
        <v>1</v>
      </c>
      <c r="D513" s="41" t="s">
        <v>825</v>
      </c>
      <c r="E513" s="38">
        <v>3038</v>
      </c>
      <c r="F513" s="38">
        <v>2126</v>
      </c>
      <c r="G513" s="38">
        <v>911.4</v>
      </c>
      <c r="H513" s="40">
        <f t="shared" si="54"/>
        <v>0.3</v>
      </c>
      <c r="I513" s="39" t="s">
        <v>823</v>
      </c>
      <c r="J513" s="38">
        <v>911.4</v>
      </c>
    </row>
    <row r="514" spans="1:10" ht="32.25" thickBot="1">
      <c r="A514" s="46" t="s">
        <v>813</v>
      </c>
      <c r="B514" s="46" t="s">
        <v>46</v>
      </c>
      <c r="C514" s="46">
        <v>2</v>
      </c>
      <c r="D514" s="46" t="s">
        <v>826</v>
      </c>
      <c r="E514" s="45">
        <v>1280</v>
      </c>
      <c r="F514" s="45">
        <v>512</v>
      </c>
      <c r="G514" s="45">
        <v>0</v>
      </c>
      <c r="H514" s="47">
        <f t="shared" si="54"/>
        <v>0</v>
      </c>
      <c r="I514" s="46" t="s">
        <v>59</v>
      </c>
      <c r="J514" s="45">
        <v>0</v>
      </c>
    </row>
    <row r="515" spans="1:10" s="71" customFormat="1" ht="16.5" thickBot="1">
      <c r="A515" s="74"/>
      <c r="B515" s="53"/>
      <c r="C515" s="53"/>
      <c r="D515" s="53"/>
      <c r="E515" s="49">
        <f t="shared" ref="E515:G515" si="56">SUM(E503:E514)</f>
        <v>6504.9</v>
      </c>
      <c r="F515" s="49">
        <f t="shared" si="56"/>
        <v>4046.6000000000004</v>
      </c>
      <c r="G515" s="49">
        <f t="shared" si="56"/>
        <v>1654.7399999999998</v>
      </c>
      <c r="H515" s="51">
        <f t="shared" si="54"/>
        <v>0.25438361850297464</v>
      </c>
      <c r="I515" s="53"/>
      <c r="J515" s="49">
        <f>SUM(J503:J514)</f>
        <v>1654.7399999999998</v>
      </c>
    </row>
    <row r="516" spans="1:10" s="11" customFormat="1">
      <c r="A516" s="37"/>
      <c r="B516" s="37"/>
      <c r="C516" s="37"/>
      <c r="D516" s="37"/>
      <c r="E516" s="12"/>
      <c r="F516" s="12"/>
      <c r="G516" s="12"/>
      <c r="H516" s="24"/>
      <c r="I516" s="37"/>
      <c r="J516" s="12"/>
    </row>
    <row r="518" spans="1:10">
      <c r="A518" s="39" t="s">
        <v>827</v>
      </c>
      <c r="B518" s="39" t="s">
        <v>10</v>
      </c>
      <c r="C518" s="39">
        <v>4</v>
      </c>
      <c r="D518" s="39" t="s">
        <v>828</v>
      </c>
      <c r="E518" s="38">
        <v>203</v>
      </c>
      <c r="F518" s="38">
        <v>182.7</v>
      </c>
      <c r="G518" s="38">
        <v>0</v>
      </c>
      <c r="H518" s="40">
        <f t="shared" si="54"/>
        <v>0</v>
      </c>
      <c r="I518" s="39" t="s">
        <v>59</v>
      </c>
      <c r="J518" s="38">
        <v>0</v>
      </c>
    </row>
    <row r="519" spans="1:10">
      <c r="A519" s="39" t="s">
        <v>827</v>
      </c>
      <c r="B519" s="39" t="s">
        <v>34</v>
      </c>
      <c r="C519" s="39">
        <v>3</v>
      </c>
      <c r="D519" s="39" t="s">
        <v>829</v>
      </c>
      <c r="E519" s="38">
        <v>148</v>
      </c>
      <c r="F519" s="38">
        <v>133.19999999999999</v>
      </c>
      <c r="G519" s="38">
        <v>133.19999999999999</v>
      </c>
      <c r="H519" s="40">
        <f t="shared" si="54"/>
        <v>0.89999999999999991</v>
      </c>
      <c r="I519" s="39" t="s">
        <v>59</v>
      </c>
      <c r="J519" s="38">
        <v>133.19999999999999</v>
      </c>
    </row>
    <row r="520" spans="1:10" ht="31.5">
      <c r="A520" s="39" t="s">
        <v>827</v>
      </c>
      <c r="B520" s="39" t="s">
        <v>64</v>
      </c>
      <c r="C520" s="39">
        <v>1</v>
      </c>
      <c r="D520" s="39" t="s">
        <v>830</v>
      </c>
      <c r="E520" s="38">
        <v>1640</v>
      </c>
      <c r="F520" s="38">
        <v>820</v>
      </c>
      <c r="G520" s="38">
        <v>820</v>
      </c>
      <c r="H520" s="40">
        <f t="shared" si="54"/>
        <v>0.5</v>
      </c>
      <c r="I520" s="39" t="s">
        <v>59</v>
      </c>
      <c r="J520" s="38">
        <v>820</v>
      </c>
    </row>
    <row r="521" spans="1:10">
      <c r="A521" s="39" t="s">
        <v>827</v>
      </c>
      <c r="B521" s="39" t="s">
        <v>306</v>
      </c>
      <c r="C521" s="39">
        <v>5</v>
      </c>
      <c r="D521" s="39" t="s">
        <v>831</v>
      </c>
      <c r="E521" s="38">
        <v>285</v>
      </c>
      <c r="F521" s="38">
        <v>0</v>
      </c>
      <c r="G521" s="38">
        <v>0</v>
      </c>
      <c r="H521" s="40">
        <f t="shared" si="54"/>
        <v>0</v>
      </c>
      <c r="I521" s="39" t="s">
        <v>59</v>
      </c>
      <c r="J521" s="38">
        <v>0</v>
      </c>
    </row>
    <row r="522" spans="1:10" ht="32.25" thickBot="1">
      <c r="A522" s="46" t="s">
        <v>827</v>
      </c>
      <c r="B522" s="46" t="s">
        <v>46</v>
      </c>
      <c r="C522" s="46">
        <v>2</v>
      </c>
      <c r="D522" s="46" t="s">
        <v>832</v>
      </c>
      <c r="E522" s="45">
        <v>2140</v>
      </c>
      <c r="F522" s="45">
        <v>1498</v>
      </c>
      <c r="G522" s="45">
        <v>749</v>
      </c>
      <c r="H522" s="47">
        <f t="shared" si="54"/>
        <v>0.35</v>
      </c>
      <c r="I522" s="46" t="s">
        <v>503</v>
      </c>
      <c r="J522" s="45">
        <v>749</v>
      </c>
    </row>
    <row r="523" spans="1:10" s="71" customFormat="1" ht="16.5" thickBot="1">
      <c r="A523" s="74"/>
      <c r="B523" s="53"/>
      <c r="C523" s="53"/>
      <c r="D523" s="53"/>
      <c r="E523" s="49">
        <f t="shared" ref="E523:G523" si="57">SUM(E518:E522)</f>
        <v>4416</v>
      </c>
      <c r="F523" s="49">
        <f t="shared" si="57"/>
        <v>2633.9</v>
      </c>
      <c r="G523" s="49">
        <f t="shared" si="57"/>
        <v>1702.2</v>
      </c>
      <c r="H523" s="51">
        <f t="shared" si="54"/>
        <v>0.38546195652173915</v>
      </c>
      <c r="I523" s="53"/>
      <c r="J523" s="49">
        <f>SUM(J518:J522)</f>
        <v>1702.2</v>
      </c>
    </row>
    <row r="524" spans="1:10" s="11" customFormat="1">
      <c r="A524" s="37"/>
      <c r="B524" s="37"/>
      <c r="C524" s="37"/>
      <c r="D524" s="37"/>
      <c r="E524" s="12"/>
      <c r="F524" s="12"/>
      <c r="G524" s="12"/>
      <c r="H524" s="24"/>
      <c r="I524" s="37"/>
      <c r="J524" s="12"/>
    </row>
    <row r="526" spans="1:10">
      <c r="A526" s="39" t="s">
        <v>833</v>
      </c>
      <c r="B526" s="39" t="s">
        <v>10</v>
      </c>
      <c r="C526" s="39">
        <v>5</v>
      </c>
      <c r="D526" s="39"/>
      <c r="E526" s="38">
        <v>0</v>
      </c>
      <c r="F526" s="38">
        <v>0</v>
      </c>
      <c r="G526" s="38">
        <v>0</v>
      </c>
      <c r="H526" s="40" t="str">
        <f t="shared" si="54"/>
        <v/>
      </c>
      <c r="I526" s="39" t="s">
        <v>59</v>
      </c>
      <c r="J526" s="38">
        <v>0</v>
      </c>
    </row>
    <row r="527" spans="1:10" ht="31.5">
      <c r="A527" s="39" t="s">
        <v>833</v>
      </c>
      <c r="B527" s="39" t="s">
        <v>34</v>
      </c>
      <c r="C527" s="39">
        <v>2</v>
      </c>
      <c r="D527" s="39" t="s">
        <v>834</v>
      </c>
      <c r="E527" s="38">
        <v>150</v>
      </c>
      <c r="F527" s="38">
        <v>135</v>
      </c>
      <c r="G527" s="38">
        <v>0</v>
      </c>
      <c r="H527" s="40">
        <f t="shared" si="54"/>
        <v>0</v>
      </c>
      <c r="I527" s="39" t="s">
        <v>59</v>
      </c>
      <c r="J527" s="38">
        <v>0</v>
      </c>
    </row>
    <row r="528" spans="1:10" ht="63">
      <c r="A528" s="39" t="s">
        <v>833</v>
      </c>
      <c r="B528" s="39" t="s">
        <v>5</v>
      </c>
      <c r="C528" s="39">
        <v>3</v>
      </c>
      <c r="D528" s="41" t="s">
        <v>835</v>
      </c>
      <c r="E528" s="38">
        <v>80</v>
      </c>
      <c r="F528" s="38">
        <v>24</v>
      </c>
      <c r="G528" s="38">
        <v>0</v>
      </c>
      <c r="H528" s="40">
        <f t="shared" si="54"/>
        <v>0</v>
      </c>
      <c r="I528" s="39" t="s">
        <v>836</v>
      </c>
      <c r="J528" s="38">
        <v>0</v>
      </c>
    </row>
    <row r="529" spans="1:10" ht="31.5">
      <c r="A529" s="39" t="s">
        <v>833</v>
      </c>
      <c r="B529" s="39" t="s">
        <v>74</v>
      </c>
      <c r="C529" s="39">
        <v>4</v>
      </c>
      <c r="D529" s="39" t="s">
        <v>837</v>
      </c>
      <c r="E529" s="38">
        <v>50</v>
      </c>
      <c r="F529" s="38">
        <v>0</v>
      </c>
      <c r="G529" s="38">
        <v>0</v>
      </c>
      <c r="H529" s="40">
        <f t="shared" si="54"/>
        <v>0</v>
      </c>
      <c r="I529" s="39" t="s">
        <v>59</v>
      </c>
      <c r="J529" s="38">
        <v>0</v>
      </c>
    </row>
    <row r="530" spans="1:10" ht="47.25">
      <c r="A530" s="39" t="s">
        <v>833</v>
      </c>
      <c r="B530" s="39" t="s">
        <v>74</v>
      </c>
      <c r="C530" s="39">
        <v>5</v>
      </c>
      <c r="D530" s="39" t="s">
        <v>838</v>
      </c>
      <c r="E530" s="38">
        <v>90</v>
      </c>
      <c r="F530" s="38">
        <v>0</v>
      </c>
      <c r="G530" s="38">
        <v>0</v>
      </c>
      <c r="H530" s="40">
        <f t="shared" si="54"/>
        <v>0</v>
      </c>
      <c r="I530" s="39" t="s">
        <v>59</v>
      </c>
      <c r="J530" s="38">
        <v>0</v>
      </c>
    </row>
    <row r="531" spans="1:10" ht="63">
      <c r="A531" s="39" t="s">
        <v>833</v>
      </c>
      <c r="B531" s="39" t="s">
        <v>14</v>
      </c>
      <c r="C531" s="39">
        <v>1</v>
      </c>
      <c r="D531" s="41" t="s">
        <v>839</v>
      </c>
      <c r="E531" s="38">
        <v>190</v>
      </c>
      <c r="F531" s="38">
        <v>95</v>
      </c>
      <c r="G531" s="38">
        <v>0</v>
      </c>
      <c r="H531" s="40">
        <f t="shared" si="54"/>
        <v>0</v>
      </c>
      <c r="I531" s="39" t="s">
        <v>453</v>
      </c>
      <c r="J531" s="38">
        <v>0</v>
      </c>
    </row>
    <row r="532" spans="1:10" ht="47.25">
      <c r="A532" s="39" t="s">
        <v>833</v>
      </c>
      <c r="B532" s="39" t="s">
        <v>87</v>
      </c>
      <c r="C532" s="39">
        <v>2</v>
      </c>
      <c r="D532" s="41" t="s">
        <v>840</v>
      </c>
      <c r="E532" s="38">
        <v>400</v>
      </c>
      <c r="F532" s="38">
        <v>280</v>
      </c>
      <c r="G532" s="38">
        <v>0</v>
      </c>
      <c r="H532" s="40">
        <f t="shared" si="54"/>
        <v>0</v>
      </c>
      <c r="I532" s="39" t="s">
        <v>841</v>
      </c>
      <c r="J532" s="38">
        <v>0</v>
      </c>
    </row>
    <row r="533" spans="1:10" ht="94.5">
      <c r="A533" s="39" t="s">
        <v>833</v>
      </c>
      <c r="B533" s="39" t="s">
        <v>64</v>
      </c>
      <c r="C533" s="39">
        <v>1</v>
      </c>
      <c r="D533" s="41" t="s">
        <v>842</v>
      </c>
      <c r="E533" s="38">
        <v>2790</v>
      </c>
      <c r="F533" s="38">
        <v>1395</v>
      </c>
      <c r="G533" s="38">
        <v>500</v>
      </c>
      <c r="H533" s="40">
        <f t="shared" si="54"/>
        <v>0.17921146953405018</v>
      </c>
      <c r="I533" s="39" t="s">
        <v>843</v>
      </c>
      <c r="J533" s="38">
        <v>500</v>
      </c>
    </row>
    <row r="534" spans="1:10" ht="31.5">
      <c r="A534" s="39" t="s">
        <v>833</v>
      </c>
      <c r="B534" s="39" t="s">
        <v>589</v>
      </c>
      <c r="C534" s="39">
        <v>3</v>
      </c>
      <c r="D534" s="39" t="s">
        <v>844</v>
      </c>
      <c r="E534" s="38">
        <v>900</v>
      </c>
      <c r="F534" s="38">
        <v>360</v>
      </c>
      <c r="G534" s="38">
        <v>0</v>
      </c>
      <c r="H534" s="40">
        <f t="shared" si="54"/>
        <v>0</v>
      </c>
      <c r="I534" s="39" t="s">
        <v>59</v>
      </c>
      <c r="J534" s="38">
        <v>0</v>
      </c>
    </row>
    <row r="535" spans="1:10" ht="79.5" thickBot="1">
      <c r="A535" s="46" t="s">
        <v>833</v>
      </c>
      <c r="B535" s="46" t="s">
        <v>46</v>
      </c>
      <c r="C535" s="46">
        <v>1</v>
      </c>
      <c r="D535" s="48" t="s">
        <v>845</v>
      </c>
      <c r="E535" s="45">
        <v>750</v>
      </c>
      <c r="F535" s="45">
        <v>525</v>
      </c>
      <c r="G535" s="45">
        <v>0</v>
      </c>
      <c r="H535" s="47">
        <f t="shared" si="54"/>
        <v>0</v>
      </c>
      <c r="I535" s="46" t="s">
        <v>846</v>
      </c>
      <c r="J535" s="45">
        <v>0</v>
      </c>
    </row>
    <row r="536" spans="1:10" s="71" customFormat="1" ht="16.5" thickBot="1">
      <c r="A536" s="74"/>
      <c r="B536" s="53"/>
      <c r="C536" s="53"/>
      <c r="D536" s="50"/>
      <c r="E536" s="49">
        <f t="shared" ref="E536:G536" si="58">SUM(E526:E535)</f>
        <v>5400</v>
      </c>
      <c r="F536" s="49">
        <f t="shared" si="58"/>
        <v>2814</v>
      </c>
      <c r="G536" s="49">
        <f t="shared" si="58"/>
        <v>500</v>
      </c>
      <c r="H536" s="51">
        <f t="shared" si="54"/>
        <v>9.2592592592592587E-2</v>
      </c>
      <c r="I536" s="53"/>
      <c r="J536" s="49">
        <f>SUM(J526:J535)</f>
        <v>500</v>
      </c>
    </row>
    <row r="537" spans="1:10" s="11" customFormat="1">
      <c r="A537" s="37"/>
      <c r="B537" s="37"/>
      <c r="C537" s="37"/>
      <c r="D537" s="54"/>
      <c r="E537" s="12"/>
      <c r="F537" s="12"/>
      <c r="G537" s="12"/>
      <c r="H537" s="24"/>
      <c r="I537" s="37"/>
      <c r="J537" s="12"/>
    </row>
    <row r="538" spans="1:10">
      <c r="D538" s="29"/>
    </row>
    <row r="539" spans="1:10">
      <c r="A539" s="39" t="s">
        <v>847</v>
      </c>
      <c r="B539" s="39" t="s">
        <v>10</v>
      </c>
      <c r="C539" s="39">
        <v>1</v>
      </c>
      <c r="D539" s="39" t="s">
        <v>848</v>
      </c>
      <c r="E539" s="38">
        <v>140</v>
      </c>
      <c r="F539" s="38">
        <v>126</v>
      </c>
      <c r="G539" s="38">
        <v>126</v>
      </c>
      <c r="H539" s="40">
        <f t="shared" si="54"/>
        <v>0.9</v>
      </c>
      <c r="I539" s="39" t="s">
        <v>849</v>
      </c>
      <c r="J539" s="38">
        <v>126</v>
      </c>
    </row>
    <row r="540" spans="1:10">
      <c r="A540" s="39" t="s">
        <v>847</v>
      </c>
      <c r="B540" s="39" t="s">
        <v>34</v>
      </c>
      <c r="C540" s="39">
        <v>1</v>
      </c>
      <c r="D540" s="39" t="s">
        <v>850</v>
      </c>
      <c r="E540" s="38">
        <v>150</v>
      </c>
      <c r="F540" s="38">
        <v>135</v>
      </c>
      <c r="G540" s="38">
        <v>135</v>
      </c>
      <c r="H540" s="40">
        <f t="shared" si="54"/>
        <v>0.9</v>
      </c>
      <c r="I540" s="39" t="s">
        <v>851</v>
      </c>
      <c r="J540" s="38">
        <v>135</v>
      </c>
    </row>
    <row r="541" spans="1:10">
      <c r="A541" s="39" t="s">
        <v>847</v>
      </c>
      <c r="B541" s="39" t="s">
        <v>5</v>
      </c>
      <c r="C541" s="39">
        <v>3</v>
      </c>
      <c r="D541" s="39" t="s">
        <v>852</v>
      </c>
      <c r="E541" s="38">
        <v>5</v>
      </c>
      <c r="F541" s="38">
        <v>0</v>
      </c>
      <c r="G541" s="38">
        <v>0</v>
      </c>
      <c r="H541" s="40">
        <f t="shared" si="54"/>
        <v>0</v>
      </c>
      <c r="I541" s="39" t="s">
        <v>59</v>
      </c>
      <c r="J541" s="38">
        <v>0</v>
      </c>
    </row>
    <row r="542" spans="1:10">
      <c r="A542" s="39" t="s">
        <v>847</v>
      </c>
      <c r="B542" s="39" t="s">
        <v>87</v>
      </c>
      <c r="C542" s="39">
        <v>1</v>
      </c>
      <c r="D542" s="39" t="s">
        <v>853</v>
      </c>
      <c r="E542" s="38">
        <v>1400</v>
      </c>
      <c r="F542" s="38">
        <v>563</v>
      </c>
      <c r="G542" s="38">
        <v>563</v>
      </c>
      <c r="H542" s="40">
        <f t="shared" si="54"/>
        <v>0.40214285714285714</v>
      </c>
      <c r="I542" s="39" t="s">
        <v>854</v>
      </c>
      <c r="J542" s="38">
        <v>563</v>
      </c>
    </row>
    <row r="543" spans="1:10" ht="47.25">
      <c r="A543" s="39" t="s">
        <v>847</v>
      </c>
      <c r="B543" s="39" t="s">
        <v>87</v>
      </c>
      <c r="C543" s="39">
        <v>2</v>
      </c>
      <c r="D543" s="41" t="s">
        <v>855</v>
      </c>
      <c r="E543" s="38">
        <v>3450</v>
      </c>
      <c r="F543" s="38">
        <v>993</v>
      </c>
      <c r="G543" s="38">
        <v>993</v>
      </c>
      <c r="H543" s="40">
        <f t="shared" si="54"/>
        <v>0.28782608695652173</v>
      </c>
      <c r="I543" s="39" t="s">
        <v>856</v>
      </c>
      <c r="J543" s="38">
        <v>993</v>
      </c>
    </row>
    <row r="544" spans="1:10" ht="31.5">
      <c r="A544" s="39" t="s">
        <v>847</v>
      </c>
      <c r="B544" s="39" t="s">
        <v>87</v>
      </c>
      <c r="C544" s="39">
        <v>3</v>
      </c>
      <c r="D544" s="39" t="s">
        <v>857</v>
      </c>
      <c r="E544" s="38">
        <v>4500</v>
      </c>
      <c r="F544" s="38">
        <v>913</v>
      </c>
      <c r="G544" s="38">
        <v>913</v>
      </c>
      <c r="H544" s="40">
        <f t="shared" si="54"/>
        <v>0.2028888888888889</v>
      </c>
      <c r="I544" s="39" t="s">
        <v>738</v>
      </c>
      <c r="J544" s="38">
        <v>913</v>
      </c>
    </row>
    <row r="545" spans="1:10">
      <c r="A545" s="39" t="s">
        <v>847</v>
      </c>
      <c r="B545" s="39" t="s">
        <v>87</v>
      </c>
      <c r="C545" s="39">
        <v>4</v>
      </c>
      <c r="D545" s="39" t="s">
        <v>858</v>
      </c>
      <c r="E545" s="38">
        <v>620</v>
      </c>
      <c r="F545" s="38">
        <v>0</v>
      </c>
      <c r="G545" s="38">
        <v>0</v>
      </c>
      <c r="H545" s="40">
        <f t="shared" si="54"/>
        <v>0</v>
      </c>
      <c r="I545" s="39" t="s">
        <v>742</v>
      </c>
      <c r="J545" s="38">
        <v>0</v>
      </c>
    </row>
    <row r="546" spans="1:10">
      <c r="A546" s="39" t="s">
        <v>847</v>
      </c>
      <c r="B546" s="39" t="s">
        <v>340</v>
      </c>
      <c r="C546" s="39">
        <v>1</v>
      </c>
      <c r="D546" s="39" t="s">
        <v>859</v>
      </c>
      <c r="E546" s="38">
        <v>950</v>
      </c>
      <c r="F546" s="38">
        <v>0</v>
      </c>
      <c r="G546" s="38">
        <v>0</v>
      </c>
      <c r="H546" s="40">
        <f t="shared" si="54"/>
        <v>0</v>
      </c>
      <c r="I546" s="39" t="s">
        <v>59</v>
      </c>
      <c r="J546" s="38">
        <v>0</v>
      </c>
    </row>
    <row r="547" spans="1:10">
      <c r="A547" s="39" t="s">
        <v>847</v>
      </c>
      <c r="B547" s="39" t="s">
        <v>64</v>
      </c>
      <c r="C547" s="39">
        <v>1</v>
      </c>
      <c r="D547" s="39" t="s">
        <v>860</v>
      </c>
      <c r="E547" s="38">
        <v>635</v>
      </c>
      <c r="F547" s="38">
        <v>280</v>
      </c>
      <c r="G547" s="38">
        <v>280</v>
      </c>
      <c r="H547" s="40">
        <f t="shared" si="54"/>
        <v>0.44094488188976377</v>
      </c>
      <c r="I547" s="39" t="s">
        <v>861</v>
      </c>
      <c r="J547" s="38">
        <v>280</v>
      </c>
    </row>
    <row r="548" spans="1:10" ht="31.5">
      <c r="A548" s="39" t="s">
        <v>847</v>
      </c>
      <c r="B548" s="39" t="s">
        <v>64</v>
      </c>
      <c r="C548" s="39">
        <v>2</v>
      </c>
      <c r="D548" s="39" t="s">
        <v>862</v>
      </c>
      <c r="E548" s="38">
        <v>2850</v>
      </c>
      <c r="F548" s="38">
        <v>100</v>
      </c>
      <c r="G548" s="38">
        <v>100</v>
      </c>
      <c r="H548" s="40">
        <f t="shared" si="54"/>
        <v>3.5087719298245612E-2</v>
      </c>
      <c r="I548" s="39" t="s">
        <v>863</v>
      </c>
      <c r="J548" s="38">
        <v>100</v>
      </c>
    </row>
    <row r="549" spans="1:10">
      <c r="A549" s="39" t="s">
        <v>847</v>
      </c>
      <c r="B549" s="39" t="s">
        <v>46</v>
      </c>
      <c r="C549" s="39">
        <v>1</v>
      </c>
      <c r="D549" s="39" t="s">
        <v>864</v>
      </c>
      <c r="E549" s="38">
        <v>192</v>
      </c>
      <c r="F549" s="38">
        <v>68</v>
      </c>
      <c r="G549" s="38">
        <v>68</v>
      </c>
      <c r="H549" s="40">
        <f t="shared" si="54"/>
        <v>0.35416666666666669</v>
      </c>
      <c r="I549" s="39" t="s">
        <v>865</v>
      </c>
      <c r="J549" s="38">
        <v>68</v>
      </c>
    </row>
    <row r="550" spans="1:10" ht="16.5" thickBot="1">
      <c r="A550" s="46" t="s">
        <v>847</v>
      </c>
      <c r="B550" s="46" t="s">
        <v>46</v>
      </c>
      <c r="C550" s="46">
        <v>2</v>
      </c>
      <c r="D550" s="46" t="s">
        <v>866</v>
      </c>
      <c r="E550" s="45">
        <v>2256</v>
      </c>
      <c r="F550" s="45">
        <v>564</v>
      </c>
      <c r="G550" s="45">
        <v>564</v>
      </c>
      <c r="H550" s="47">
        <f t="shared" si="54"/>
        <v>0.25</v>
      </c>
      <c r="I550" s="46" t="s">
        <v>867</v>
      </c>
      <c r="J550" s="45">
        <v>564</v>
      </c>
    </row>
    <row r="551" spans="1:10" s="71" customFormat="1" ht="16.5" thickBot="1">
      <c r="A551" s="74"/>
      <c r="B551" s="53"/>
      <c r="C551" s="53"/>
      <c r="D551" s="53"/>
      <c r="E551" s="49">
        <f t="shared" ref="E551:G551" si="59">SUM(E539:E550)</f>
        <v>17148</v>
      </c>
      <c r="F551" s="49">
        <f t="shared" si="59"/>
        <v>3742</v>
      </c>
      <c r="G551" s="49">
        <f t="shared" si="59"/>
        <v>3742</v>
      </c>
      <c r="H551" s="51">
        <f t="shared" si="54"/>
        <v>0.21821786797294146</v>
      </c>
      <c r="I551" s="53"/>
      <c r="J551" s="49">
        <f>SUM(J539:J550)</f>
        <v>3742</v>
      </c>
    </row>
    <row r="553" spans="1:10" s="13" customFormat="1" ht="23.25">
      <c r="A553" s="32"/>
      <c r="B553" s="32"/>
      <c r="C553" s="32"/>
      <c r="D553" s="32"/>
      <c r="E553" s="9">
        <f t="shared" ref="E553:F553" si="60">SUM(E551+E536+E523+E515+E500+E481+E471+E454+E442+E436+E428+E412+E404+E386+E380+E372+E360+E350+E336+E321+E307+E295+E287+E281+E268+E261+E252+E239+E229+E219+E211+E199+E186+E180+E174+E166+E160+E150+E139+E128+E118+E107+E98+E92+E85+E71+E61+E51+E43+E32+E23+E10)</f>
        <v>677817.01000000013</v>
      </c>
      <c r="F553" s="9">
        <f t="shared" si="60"/>
        <v>278281.75</v>
      </c>
      <c r="G553" s="9">
        <f>SUM(G551+G536+G523+G515+G500+G481+G471+G454+G442+G436+G428+G412+G404+G386+G380+G372+G360+G350+G336+G321+G307+G295+G287+G281+G268+G261+G252+G239+G229+G219+G211+G199+G186+G180+G174+G166+G160+G150+G139+G128+G118+G107+G98+G92+G85+G71+G61+G51+G43+G32+G23+G10)</f>
        <v>160954.59999999998</v>
      </c>
      <c r="H553" s="16">
        <f t="shared" si="54"/>
        <v>0.23746025494402972</v>
      </c>
      <c r="I553" s="32"/>
      <c r="J553" s="9">
        <f t="shared" ref="J553" si="61">SUM(J551+J536+J523+J515+J500+J481+J471+J454+J442+J436+J428+J412+J404+J386+J380+J372+J360+J350+J336+J321+J307+J295+J287+J281+J268+J261+J252+J239+J229+J219+J211+J199+J186+J180+J174+J166+J160+J150+J139+J128+J118+J107+J98+J92+J85+J71+J61+J51+J43+J32+J23+J10)</f>
        <v>160954.59999999998</v>
      </c>
    </row>
  </sheetData>
  <pageMargins left="0.75" right="0.75" top="1" bottom="1" header="0.5" footer="0.5"/>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137"/>
  <sheetViews>
    <sheetView topLeftCell="C1" workbookViewId="0">
      <pane ySplit="1" topLeftCell="A93" activePane="bottomLeft" state="frozen"/>
      <selection pane="bottomLeft" activeCell="D1" sqref="D1:D1048576"/>
    </sheetView>
  </sheetViews>
  <sheetFormatPr defaultColWidth="10.875" defaultRowHeight="15.75"/>
  <cols>
    <col min="1" max="1" width="27.5" style="28" bestFit="1" customWidth="1"/>
    <col min="2" max="2" width="17.625" style="28" bestFit="1" customWidth="1"/>
    <col min="3" max="3" width="6" style="28" bestFit="1" customWidth="1"/>
    <col min="4" max="4" width="94.5" style="28" customWidth="1"/>
    <col min="5" max="6" width="13" style="28" bestFit="1" customWidth="1"/>
    <col min="7" max="7" width="14.5" style="28" bestFit="1" customWidth="1"/>
    <col min="8" max="8" width="10.875" style="80"/>
    <col min="9" max="9" width="37.875" style="28" customWidth="1"/>
    <col min="10" max="10" width="15.125" style="28" bestFit="1" customWidth="1"/>
    <col min="11" max="16384" width="10.875" style="1"/>
  </cols>
  <sheetData>
    <row r="1" spans="1:10" s="2" customFormat="1" ht="37.5">
      <c r="A1" s="26" t="s">
        <v>48</v>
      </c>
      <c r="B1" s="26" t="s">
        <v>49</v>
      </c>
      <c r="C1" s="26" t="s">
        <v>50</v>
      </c>
      <c r="D1" s="26" t="s">
        <v>51</v>
      </c>
      <c r="E1" s="26" t="s">
        <v>52</v>
      </c>
      <c r="F1" s="26" t="s">
        <v>53</v>
      </c>
      <c r="G1" s="26" t="s">
        <v>54</v>
      </c>
      <c r="H1" s="76" t="s">
        <v>868</v>
      </c>
      <c r="I1" s="26" t="s">
        <v>55</v>
      </c>
      <c r="J1" s="26" t="s">
        <v>56</v>
      </c>
    </row>
    <row r="2" spans="1:10" s="5" customFormat="1" ht="63">
      <c r="A2" s="39" t="s">
        <v>1213</v>
      </c>
      <c r="B2" s="39" t="s">
        <v>34</v>
      </c>
      <c r="C2" s="39">
        <v>1</v>
      </c>
      <c r="D2" s="41" t="s">
        <v>1214</v>
      </c>
      <c r="E2" s="39">
        <v>250</v>
      </c>
      <c r="F2" s="39">
        <v>150</v>
      </c>
      <c r="G2" s="39">
        <v>75</v>
      </c>
      <c r="H2" s="82">
        <f t="shared" ref="H2:H5" si="0">IF(E2=0,"",G2/E2)</f>
        <v>0.3</v>
      </c>
      <c r="I2" s="39" t="s">
        <v>1215</v>
      </c>
      <c r="J2" s="39">
        <v>75</v>
      </c>
    </row>
    <row r="3" spans="1:10" s="23" customFormat="1" ht="31.5">
      <c r="A3" s="39" t="s">
        <v>1213</v>
      </c>
      <c r="B3" s="39" t="s">
        <v>16</v>
      </c>
      <c r="C3" s="39">
        <v>1</v>
      </c>
      <c r="D3" s="39" t="s">
        <v>1217</v>
      </c>
      <c r="E3" s="39">
        <v>10</v>
      </c>
      <c r="F3" s="39">
        <v>5</v>
      </c>
      <c r="G3" s="39">
        <v>4</v>
      </c>
      <c r="H3" s="82">
        <f t="shared" si="0"/>
        <v>0.4</v>
      </c>
      <c r="I3" s="39" t="s">
        <v>1215</v>
      </c>
      <c r="J3" s="39">
        <v>4</v>
      </c>
    </row>
    <row r="4" spans="1:10" s="23" customFormat="1" ht="63.75" thickBot="1">
      <c r="A4" s="46" t="s">
        <v>1213</v>
      </c>
      <c r="B4" s="46" t="s">
        <v>46</v>
      </c>
      <c r="C4" s="46">
        <v>1</v>
      </c>
      <c r="D4" s="48" t="s">
        <v>1218</v>
      </c>
      <c r="E4" s="46">
        <v>800</v>
      </c>
      <c r="F4" s="46">
        <v>240</v>
      </c>
      <c r="G4" s="46">
        <v>180</v>
      </c>
      <c r="H4" s="84">
        <f t="shared" si="0"/>
        <v>0.22500000000000001</v>
      </c>
      <c r="I4" s="46" t="s">
        <v>871</v>
      </c>
      <c r="J4" s="46">
        <v>180</v>
      </c>
    </row>
    <row r="5" spans="1:10" s="71" customFormat="1" ht="16.5" thickBot="1">
      <c r="A5" s="74"/>
      <c r="B5" s="53"/>
      <c r="C5" s="53"/>
      <c r="D5" s="50"/>
      <c r="E5" s="53">
        <f>SUM(E2:E4)</f>
        <v>1060</v>
      </c>
      <c r="F5" s="53">
        <f t="shared" ref="F5:G5" si="1">SUM(F2:F4)</f>
        <v>395</v>
      </c>
      <c r="G5" s="53">
        <f t="shared" si="1"/>
        <v>259</v>
      </c>
      <c r="H5" s="85">
        <f t="shared" si="0"/>
        <v>0.24433962264150944</v>
      </c>
      <c r="I5" s="53"/>
      <c r="J5" s="53">
        <f>SUM(J2:J4)</f>
        <v>259</v>
      </c>
    </row>
    <row r="6" spans="1:10" s="11" customFormat="1">
      <c r="A6" s="37"/>
      <c r="B6" s="37"/>
      <c r="C6" s="37"/>
      <c r="D6" s="54"/>
      <c r="E6" s="37"/>
      <c r="F6" s="37"/>
      <c r="G6" s="37"/>
      <c r="H6" s="79"/>
      <c r="I6" s="37"/>
      <c r="J6" s="37"/>
    </row>
    <row r="7" spans="1:10" s="11" customFormat="1">
      <c r="A7" s="37"/>
      <c r="B7" s="37"/>
      <c r="C7" s="37"/>
      <c r="D7" s="54"/>
      <c r="E7" s="37"/>
      <c r="F7" s="37"/>
      <c r="G7" s="37"/>
      <c r="H7" s="79"/>
      <c r="I7" s="37"/>
      <c r="J7" s="37"/>
    </row>
    <row r="8" spans="1:10" ht="78.75">
      <c r="A8" s="39" t="s">
        <v>1238</v>
      </c>
      <c r="B8" s="39" t="s">
        <v>5</v>
      </c>
      <c r="C8" s="39">
        <v>1</v>
      </c>
      <c r="D8" s="41" t="s">
        <v>1239</v>
      </c>
      <c r="E8" s="39">
        <v>200</v>
      </c>
      <c r="F8" s="39">
        <v>200</v>
      </c>
      <c r="G8" s="39">
        <v>0</v>
      </c>
      <c r="H8" s="82">
        <f t="shared" ref="H8:H12" si="2">IF(E8=0,"",G8/E8)</f>
        <v>0</v>
      </c>
      <c r="I8" s="39" t="s">
        <v>1240</v>
      </c>
      <c r="J8" s="39">
        <v>0</v>
      </c>
    </row>
    <row r="9" spans="1:10">
      <c r="A9" s="39" t="s">
        <v>1238</v>
      </c>
      <c r="B9" s="39" t="s">
        <v>589</v>
      </c>
      <c r="C9" s="39">
        <v>1</v>
      </c>
      <c r="D9" s="39" t="s">
        <v>1241</v>
      </c>
      <c r="E9" s="39">
        <v>50</v>
      </c>
      <c r="F9" s="39">
        <v>50</v>
      </c>
      <c r="G9" s="39">
        <v>45</v>
      </c>
      <c r="H9" s="82">
        <f t="shared" si="2"/>
        <v>0.9</v>
      </c>
      <c r="I9" s="39" t="s">
        <v>3</v>
      </c>
      <c r="J9" s="39">
        <v>45</v>
      </c>
    </row>
    <row r="10" spans="1:10">
      <c r="A10" s="39" t="s">
        <v>1238</v>
      </c>
      <c r="B10" s="39" t="s">
        <v>5</v>
      </c>
      <c r="C10" s="39">
        <v>2</v>
      </c>
      <c r="D10" s="39" t="s">
        <v>1242</v>
      </c>
      <c r="E10" s="39">
        <v>1500</v>
      </c>
      <c r="F10" s="39">
        <v>0</v>
      </c>
      <c r="G10" s="39">
        <v>0</v>
      </c>
      <c r="H10" s="82">
        <f t="shared" si="2"/>
        <v>0</v>
      </c>
      <c r="I10" s="39" t="s">
        <v>873</v>
      </c>
      <c r="J10" s="39">
        <v>0</v>
      </c>
    </row>
    <row r="11" spans="1:10" ht="16.5" thickBot="1">
      <c r="A11" s="46" t="s">
        <v>1238</v>
      </c>
      <c r="B11" s="46" t="s">
        <v>87</v>
      </c>
      <c r="C11" s="46">
        <v>2</v>
      </c>
      <c r="D11" s="46" t="s">
        <v>1243</v>
      </c>
      <c r="E11" s="46">
        <v>80</v>
      </c>
      <c r="F11" s="46">
        <v>40</v>
      </c>
      <c r="G11" s="46">
        <v>30</v>
      </c>
      <c r="H11" s="84">
        <f t="shared" si="2"/>
        <v>0.375</v>
      </c>
      <c r="I11" s="46" t="s">
        <v>871</v>
      </c>
      <c r="J11" s="46">
        <v>30</v>
      </c>
    </row>
    <row r="12" spans="1:10" s="71" customFormat="1" ht="16.5" thickBot="1">
      <c r="A12" s="74"/>
      <c r="B12" s="53"/>
      <c r="C12" s="53"/>
      <c r="D12" s="53"/>
      <c r="E12" s="53">
        <f t="shared" ref="E12:G12" si="3">SUM(E8:E11)</f>
        <v>1830</v>
      </c>
      <c r="F12" s="53">
        <f t="shared" si="3"/>
        <v>290</v>
      </c>
      <c r="G12" s="53">
        <f t="shared" si="3"/>
        <v>75</v>
      </c>
      <c r="H12" s="85">
        <f t="shared" si="2"/>
        <v>4.0983606557377046E-2</v>
      </c>
      <c r="I12" s="53"/>
      <c r="J12" s="53">
        <f>SUM(J8:J11)</f>
        <v>75</v>
      </c>
    </row>
    <row r="13" spans="1:10" s="11" customFormat="1">
      <c r="A13" s="37"/>
      <c r="B13" s="37"/>
      <c r="C13" s="37"/>
      <c r="D13" s="37"/>
      <c r="E13" s="37"/>
      <c r="F13" s="37"/>
      <c r="G13" s="37"/>
      <c r="H13" s="79"/>
      <c r="I13" s="37"/>
      <c r="J13" s="37"/>
    </row>
    <row r="14" spans="1:10" s="11" customFormat="1">
      <c r="A14" s="37"/>
      <c r="B14" s="37"/>
      <c r="C14" s="37"/>
      <c r="D14" s="54"/>
      <c r="E14" s="37"/>
      <c r="F14" s="37"/>
      <c r="G14" s="37"/>
      <c r="H14" s="77"/>
      <c r="I14" s="37"/>
      <c r="J14" s="37"/>
    </row>
    <row r="15" spans="1:10">
      <c r="A15" s="39" t="s">
        <v>1219</v>
      </c>
      <c r="B15" s="39" t="s">
        <v>34</v>
      </c>
      <c r="C15" s="39">
        <v>1</v>
      </c>
      <c r="D15" s="39" t="s">
        <v>1220</v>
      </c>
      <c r="E15" s="39">
        <v>1600</v>
      </c>
      <c r="F15" s="39">
        <v>1000</v>
      </c>
      <c r="G15" s="39">
        <v>600</v>
      </c>
      <c r="H15" s="82">
        <f t="shared" ref="H15:H20" si="4">IF(E15=0,"",G15/E15)</f>
        <v>0.375</v>
      </c>
      <c r="I15" s="39" t="s">
        <v>871</v>
      </c>
      <c r="J15" s="39">
        <v>600</v>
      </c>
    </row>
    <row r="16" spans="1:10">
      <c r="A16" s="39" t="s">
        <v>1219</v>
      </c>
      <c r="B16" s="39" t="s">
        <v>87</v>
      </c>
      <c r="C16" s="39">
        <v>1</v>
      </c>
      <c r="D16" s="39" t="s">
        <v>1221</v>
      </c>
      <c r="E16" s="39">
        <v>2000</v>
      </c>
      <c r="F16" s="39">
        <v>1000</v>
      </c>
      <c r="G16" s="39">
        <v>0</v>
      </c>
      <c r="H16" s="82">
        <f t="shared" si="4"/>
        <v>0</v>
      </c>
      <c r="I16" s="39" t="s">
        <v>1222</v>
      </c>
      <c r="J16" s="39">
        <v>0</v>
      </c>
    </row>
    <row r="17" spans="1:10">
      <c r="A17" s="39" t="s">
        <v>1219</v>
      </c>
      <c r="B17" s="39" t="s">
        <v>16</v>
      </c>
      <c r="C17" s="39">
        <v>1</v>
      </c>
      <c r="D17" s="39" t="s">
        <v>1223</v>
      </c>
      <c r="E17" s="39">
        <v>80</v>
      </c>
      <c r="F17" s="39">
        <v>60</v>
      </c>
      <c r="G17" s="39">
        <v>30</v>
      </c>
      <c r="H17" s="82">
        <f t="shared" si="4"/>
        <v>0.375</v>
      </c>
      <c r="I17" s="39" t="s">
        <v>871</v>
      </c>
      <c r="J17" s="39">
        <v>30</v>
      </c>
    </row>
    <row r="18" spans="1:10" ht="31.5">
      <c r="A18" s="39" t="s">
        <v>1219</v>
      </c>
      <c r="B18" s="39" t="s">
        <v>46</v>
      </c>
      <c r="C18" s="39">
        <v>1</v>
      </c>
      <c r="D18" s="39" t="s">
        <v>1224</v>
      </c>
      <c r="E18" s="39">
        <v>4400</v>
      </c>
      <c r="F18" s="39">
        <v>3000</v>
      </c>
      <c r="G18" s="39">
        <v>1000</v>
      </c>
      <c r="H18" s="82">
        <f t="shared" si="4"/>
        <v>0.22727272727272727</v>
      </c>
      <c r="I18" s="39" t="s">
        <v>871</v>
      </c>
      <c r="J18" s="39">
        <v>1000</v>
      </c>
    </row>
    <row r="19" spans="1:10" ht="16.5" thickBot="1">
      <c r="A19" s="46" t="s">
        <v>1219</v>
      </c>
      <c r="B19" s="46" t="s">
        <v>87</v>
      </c>
      <c r="C19" s="46">
        <v>2</v>
      </c>
      <c r="D19" s="46" t="s">
        <v>1225</v>
      </c>
      <c r="E19" s="46">
        <v>800</v>
      </c>
      <c r="F19" s="46">
        <v>400</v>
      </c>
      <c r="G19" s="46">
        <v>200</v>
      </c>
      <c r="H19" s="84">
        <f t="shared" si="4"/>
        <v>0.25</v>
      </c>
      <c r="I19" s="46" t="s">
        <v>871</v>
      </c>
      <c r="J19" s="46">
        <v>200</v>
      </c>
    </row>
    <row r="20" spans="1:10" s="71" customFormat="1" ht="16.5" thickBot="1">
      <c r="A20" s="74"/>
      <c r="B20" s="53"/>
      <c r="C20" s="53"/>
      <c r="D20" s="53"/>
      <c r="E20" s="53">
        <f t="shared" ref="E20:G20" si="5">SUM(E15:E19)</f>
        <v>8880</v>
      </c>
      <c r="F20" s="53">
        <f t="shared" si="5"/>
        <v>5460</v>
      </c>
      <c r="G20" s="53">
        <f t="shared" si="5"/>
        <v>1830</v>
      </c>
      <c r="H20" s="85">
        <f t="shared" si="4"/>
        <v>0.20608108108108109</v>
      </c>
      <c r="I20" s="53"/>
      <c r="J20" s="53">
        <f>SUM(J15:J19)</f>
        <v>1830</v>
      </c>
    </row>
    <row r="21" spans="1:10" s="11" customFormat="1">
      <c r="A21" s="37"/>
      <c r="B21" s="37"/>
      <c r="C21" s="37"/>
      <c r="D21" s="37"/>
      <c r="E21" s="37"/>
      <c r="F21" s="37"/>
      <c r="G21" s="37"/>
      <c r="H21" s="79"/>
      <c r="I21" s="37"/>
      <c r="J21" s="37"/>
    </row>
    <row r="22" spans="1:10" s="11" customFormat="1">
      <c r="A22" s="37"/>
      <c r="B22" s="37"/>
      <c r="C22" s="37"/>
      <c r="D22" s="37"/>
      <c r="E22" s="37"/>
      <c r="F22" s="37"/>
      <c r="G22" s="37"/>
      <c r="H22" s="79"/>
      <c r="I22" s="37"/>
      <c r="J22" s="37"/>
    </row>
    <row r="23" spans="1:10">
      <c r="A23" s="39" t="s">
        <v>1229</v>
      </c>
      <c r="B23" s="39" t="s">
        <v>87</v>
      </c>
      <c r="C23" s="39">
        <v>2</v>
      </c>
      <c r="D23" s="39" t="s">
        <v>1231</v>
      </c>
      <c r="E23" s="39">
        <v>282</v>
      </c>
      <c r="F23" s="39">
        <v>211</v>
      </c>
      <c r="G23" s="39">
        <v>70</v>
      </c>
      <c r="H23" s="82">
        <f t="shared" ref="H23:H25" si="6">IF(E23=0,"",G23/E23)</f>
        <v>0.24822695035460993</v>
      </c>
      <c r="I23" s="39" t="s">
        <v>1215</v>
      </c>
      <c r="J23" s="39">
        <v>70</v>
      </c>
    </row>
    <row r="24" spans="1:10" ht="16.5" thickBot="1">
      <c r="A24" s="46" t="s">
        <v>1229</v>
      </c>
      <c r="B24" s="46" t="s">
        <v>16</v>
      </c>
      <c r="C24" s="46">
        <v>2</v>
      </c>
      <c r="D24" s="46" t="s">
        <v>1232</v>
      </c>
      <c r="E24" s="46">
        <v>24</v>
      </c>
      <c r="F24" s="46">
        <v>12</v>
      </c>
      <c r="G24" s="46">
        <v>6</v>
      </c>
      <c r="H24" s="84">
        <f t="shared" si="6"/>
        <v>0.25</v>
      </c>
      <c r="I24" s="46" t="s">
        <v>1215</v>
      </c>
      <c r="J24" s="46">
        <v>6</v>
      </c>
    </row>
    <row r="25" spans="1:10" s="71" customFormat="1" ht="16.5" thickBot="1">
      <c r="A25" s="70"/>
      <c r="B25" s="34"/>
      <c r="C25" s="34"/>
      <c r="D25" s="34"/>
      <c r="E25" s="34">
        <f t="shared" ref="E25:G25" si="7">SUM(E23:E24)</f>
        <v>306</v>
      </c>
      <c r="F25" s="34">
        <f t="shared" si="7"/>
        <v>223</v>
      </c>
      <c r="G25" s="34">
        <f t="shared" si="7"/>
        <v>76</v>
      </c>
      <c r="H25" s="86">
        <f t="shared" si="6"/>
        <v>0.24836601307189543</v>
      </c>
      <c r="I25" s="34"/>
      <c r="J25" s="34">
        <f>SUM(J23:J24)</f>
        <v>76</v>
      </c>
    </row>
    <row r="26" spans="1:10" s="11" customFormat="1">
      <c r="A26" s="37"/>
      <c r="B26" s="37"/>
      <c r="C26" s="37"/>
      <c r="D26" s="37"/>
      <c r="E26" s="37"/>
      <c r="F26" s="37"/>
      <c r="G26" s="37"/>
      <c r="H26" s="79"/>
      <c r="I26" s="37"/>
      <c r="J26" s="37"/>
    </row>
    <row r="27" spans="1:10" s="11" customFormat="1">
      <c r="A27" s="37"/>
      <c r="B27" s="37"/>
      <c r="C27" s="37"/>
      <c r="D27" s="37"/>
      <c r="E27" s="37"/>
      <c r="F27" s="37"/>
      <c r="G27" s="37"/>
      <c r="H27" s="77"/>
      <c r="I27" s="37"/>
      <c r="J27" s="37"/>
    </row>
    <row r="28" spans="1:10" ht="31.5">
      <c r="A28" s="39" t="s">
        <v>1226</v>
      </c>
      <c r="B28" s="39" t="s">
        <v>24</v>
      </c>
      <c r="C28" s="39">
        <v>1</v>
      </c>
      <c r="D28" s="39" t="s">
        <v>1227</v>
      </c>
      <c r="E28" s="39">
        <v>500</v>
      </c>
      <c r="F28" s="39">
        <v>150</v>
      </c>
      <c r="G28" s="39">
        <v>125</v>
      </c>
      <c r="H28" s="82">
        <f t="shared" ref="H28:H30" si="8">IF(E28=0,"",G28/E28)</f>
        <v>0.25</v>
      </c>
      <c r="I28" s="39" t="s">
        <v>871</v>
      </c>
      <c r="J28" s="39">
        <v>125</v>
      </c>
    </row>
    <row r="29" spans="1:10" ht="16.5" thickBot="1">
      <c r="A29" s="46" t="s">
        <v>1226</v>
      </c>
      <c r="B29" s="46" t="s">
        <v>14</v>
      </c>
      <c r="C29" s="46">
        <v>2</v>
      </c>
      <c r="D29" s="46" t="s">
        <v>1228</v>
      </c>
      <c r="E29" s="46">
        <v>200</v>
      </c>
      <c r="F29" s="46">
        <v>100</v>
      </c>
      <c r="G29" s="46">
        <v>100</v>
      </c>
      <c r="H29" s="84">
        <f t="shared" si="8"/>
        <v>0.5</v>
      </c>
      <c r="I29" s="46" t="s">
        <v>871</v>
      </c>
      <c r="J29" s="46">
        <v>100</v>
      </c>
    </row>
    <row r="30" spans="1:10" s="71" customFormat="1" ht="16.5" thickBot="1">
      <c r="A30" s="74"/>
      <c r="B30" s="53"/>
      <c r="C30" s="53"/>
      <c r="D30" s="53"/>
      <c r="E30" s="53">
        <f t="shared" ref="E30:G30" si="9">SUM(E28:E29)</f>
        <v>700</v>
      </c>
      <c r="F30" s="53">
        <f t="shared" si="9"/>
        <v>250</v>
      </c>
      <c r="G30" s="53">
        <f t="shared" si="9"/>
        <v>225</v>
      </c>
      <c r="H30" s="85">
        <f t="shared" si="8"/>
        <v>0.32142857142857145</v>
      </c>
      <c r="I30" s="53"/>
      <c r="J30" s="53">
        <f>SUM(J28:J29)</f>
        <v>225</v>
      </c>
    </row>
    <row r="31" spans="1:10" s="11" customFormat="1">
      <c r="A31" s="37"/>
      <c r="B31" s="37"/>
      <c r="C31" s="37"/>
      <c r="D31" s="37"/>
      <c r="E31" s="37"/>
      <c r="F31" s="37"/>
      <c r="G31" s="37"/>
      <c r="H31" s="79"/>
      <c r="I31" s="37"/>
      <c r="J31" s="37"/>
    </row>
    <row r="32" spans="1:10">
      <c r="H32" s="77"/>
    </row>
    <row r="33" spans="1:10" s="23" customFormat="1" ht="47.25">
      <c r="A33" s="39" t="s">
        <v>869</v>
      </c>
      <c r="B33" s="39" t="s">
        <v>24</v>
      </c>
      <c r="C33" s="39">
        <v>1</v>
      </c>
      <c r="D33" s="39" t="s">
        <v>870</v>
      </c>
      <c r="E33" s="39">
        <v>350</v>
      </c>
      <c r="F33" s="39">
        <v>175</v>
      </c>
      <c r="G33" s="39">
        <v>150</v>
      </c>
      <c r="H33" s="82">
        <f>IF(E33=0,"",G33/E33)</f>
        <v>0.42857142857142855</v>
      </c>
      <c r="I33" s="39" t="s">
        <v>871</v>
      </c>
      <c r="J33" s="39">
        <v>150</v>
      </c>
    </row>
    <row r="34" spans="1:10" ht="63">
      <c r="A34" s="39" t="s">
        <v>869</v>
      </c>
      <c r="B34" s="39" t="s">
        <v>5</v>
      </c>
      <c r="C34" s="39">
        <v>1</v>
      </c>
      <c r="D34" s="41" t="s">
        <v>872</v>
      </c>
      <c r="E34" s="39">
        <v>300</v>
      </c>
      <c r="F34" s="39">
        <v>150</v>
      </c>
      <c r="G34" s="39">
        <v>0</v>
      </c>
      <c r="H34" s="82">
        <f t="shared" ref="H34:H127" si="10">IF(E34=0,"",G34/E34)</f>
        <v>0</v>
      </c>
      <c r="I34" s="39" t="s">
        <v>873</v>
      </c>
      <c r="J34" s="39">
        <v>0</v>
      </c>
    </row>
    <row r="35" spans="1:10" ht="31.5">
      <c r="A35" s="39" t="s">
        <v>869</v>
      </c>
      <c r="B35" s="39" t="s">
        <v>74</v>
      </c>
      <c r="C35" s="39">
        <v>1</v>
      </c>
      <c r="D35" s="39" t="s">
        <v>874</v>
      </c>
      <c r="E35" s="39">
        <v>770</v>
      </c>
      <c r="F35" s="39">
        <v>385</v>
      </c>
      <c r="G35" s="39">
        <v>300</v>
      </c>
      <c r="H35" s="82">
        <f t="shared" si="10"/>
        <v>0.38961038961038963</v>
      </c>
      <c r="I35" s="39" t="s">
        <v>871</v>
      </c>
      <c r="J35" s="39">
        <v>300</v>
      </c>
    </row>
    <row r="36" spans="1:10" ht="63">
      <c r="A36" s="39" t="s">
        <v>869</v>
      </c>
      <c r="B36" s="39" t="s">
        <v>14</v>
      </c>
      <c r="C36" s="39">
        <v>1</v>
      </c>
      <c r="D36" s="41" t="s">
        <v>875</v>
      </c>
      <c r="E36" s="39">
        <v>120</v>
      </c>
      <c r="F36" s="39">
        <v>120</v>
      </c>
      <c r="G36" s="39">
        <v>100</v>
      </c>
      <c r="H36" s="82">
        <f t="shared" si="10"/>
        <v>0.83333333333333337</v>
      </c>
      <c r="I36" s="39" t="s">
        <v>871</v>
      </c>
      <c r="J36" s="39">
        <v>100</v>
      </c>
    </row>
    <row r="37" spans="1:10" ht="32.25" thickBot="1">
      <c r="A37" s="46" t="s">
        <v>869</v>
      </c>
      <c r="B37" s="46" t="s">
        <v>46</v>
      </c>
      <c r="C37" s="46">
        <v>1</v>
      </c>
      <c r="D37" s="46" t="s">
        <v>876</v>
      </c>
      <c r="E37" s="46">
        <v>690</v>
      </c>
      <c r="F37" s="46">
        <v>345</v>
      </c>
      <c r="G37" s="46">
        <v>250</v>
      </c>
      <c r="H37" s="84">
        <f t="shared" si="10"/>
        <v>0.36231884057971014</v>
      </c>
      <c r="I37" s="46" t="s">
        <v>871</v>
      </c>
      <c r="J37" s="46">
        <v>250</v>
      </c>
    </row>
    <row r="38" spans="1:10" s="71" customFormat="1" ht="16.5" thickBot="1">
      <c r="A38" s="74"/>
      <c r="B38" s="53"/>
      <c r="C38" s="53"/>
      <c r="D38" s="53"/>
      <c r="E38" s="53">
        <f t="shared" ref="E38:G38" si="11">SUM(E33:E37)</f>
        <v>2230</v>
      </c>
      <c r="F38" s="53">
        <f t="shared" si="11"/>
        <v>1175</v>
      </c>
      <c r="G38" s="53">
        <f t="shared" si="11"/>
        <v>800</v>
      </c>
      <c r="H38" s="85">
        <f t="shared" si="10"/>
        <v>0.35874439461883406</v>
      </c>
      <c r="I38" s="53"/>
      <c r="J38" s="53">
        <f>SUM(J33:J37)</f>
        <v>800</v>
      </c>
    </row>
    <row r="39" spans="1:10" s="11" customFormat="1">
      <c r="A39" s="37"/>
      <c r="B39" s="37"/>
      <c r="C39" s="37"/>
      <c r="D39" s="37"/>
      <c r="E39" s="37"/>
      <c r="F39" s="37"/>
      <c r="G39" s="37"/>
      <c r="H39" s="77"/>
      <c r="I39" s="37"/>
      <c r="J39" s="37"/>
    </row>
    <row r="40" spans="1:10" s="11" customFormat="1">
      <c r="A40" s="37"/>
      <c r="B40" s="37"/>
      <c r="C40" s="37"/>
      <c r="D40" s="37"/>
      <c r="E40" s="37"/>
      <c r="F40" s="37"/>
      <c r="G40" s="37"/>
      <c r="H40" s="77"/>
      <c r="I40" s="37"/>
      <c r="J40" s="37"/>
    </row>
    <row r="41" spans="1:10">
      <c r="A41" s="39" t="s">
        <v>877</v>
      </c>
      <c r="B41" s="39" t="s">
        <v>1</v>
      </c>
      <c r="C41" s="39">
        <v>2</v>
      </c>
      <c r="D41" s="39" t="s">
        <v>878</v>
      </c>
      <c r="E41" s="39">
        <v>200</v>
      </c>
      <c r="F41" s="39">
        <v>200</v>
      </c>
      <c r="G41" s="39">
        <v>150</v>
      </c>
      <c r="H41" s="82">
        <f t="shared" si="10"/>
        <v>0.75</v>
      </c>
      <c r="I41" s="39" t="s">
        <v>879</v>
      </c>
      <c r="J41" s="39">
        <v>150</v>
      </c>
    </row>
    <row r="42" spans="1:10" ht="32.25" thickBot="1">
      <c r="A42" s="46" t="s">
        <v>877</v>
      </c>
      <c r="B42" s="46" t="s">
        <v>74</v>
      </c>
      <c r="C42" s="46">
        <v>2</v>
      </c>
      <c r="D42" s="46" t="s">
        <v>880</v>
      </c>
      <c r="E42" s="46">
        <v>750</v>
      </c>
      <c r="F42" s="46">
        <v>500</v>
      </c>
      <c r="G42" s="46">
        <v>400</v>
      </c>
      <c r="H42" s="84">
        <f t="shared" si="10"/>
        <v>0.53333333333333333</v>
      </c>
      <c r="I42" s="46" t="s">
        <v>871</v>
      </c>
      <c r="J42" s="46">
        <v>400</v>
      </c>
    </row>
    <row r="43" spans="1:10" s="71" customFormat="1" ht="16.5" thickBot="1">
      <c r="A43" s="74"/>
      <c r="B43" s="53"/>
      <c r="C43" s="53"/>
      <c r="D43" s="53"/>
      <c r="E43" s="53">
        <f t="shared" ref="E43:G43" si="12">SUM(E41:E42)</f>
        <v>950</v>
      </c>
      <c r="F43" s="53">
        <f t="shared" si="12"/>
        <v>700</v>
      </c>
      <c r="G43" s="53">
        <f t="shared" si="12"/>
        <v>550</v>
      </c>
      <c r="H43" s="85">
        <f t="shared" si="10"/>
        <v>0.57894736842105265</v>
      </c>
      <c r="I43" s="53"/>
      <c r="J43" s="53">
        <f>SUM(J41:J42)</f>
        <v>550</v>
      </c>
    </row>
    <row r="44" spans="1:10" s="11" customFormat="1">
      <c r="A44" s="37"/>
      <c r="B44" s="37"/>
      <c r="C44" s="37"/>
      <c r="D44" s="37"/>
      <c r="E44" s="37"/>
      <c r="F44" s="37"/>
      <c r="G44" s="37"/>
      <c r="H44" s="79"/>
      <c r="I44" s="37"/>
      <c r="J44" s="37"/>
    </row>
    <row r="45" spans="1:10" s="11" customFormat="1">
      <c r="A45" s="37"/>
      <c r="B45" s="37"/>
      <c r="C45" s="37"/>
      <c r="D45" s="37"/>
      <c r="E45" s="37"/>
      <c r="F45" s="37"/>
      <c r="G45" s="37"/>
      <c r="H45" s="79"/>
      <c r="I45" s="37"/>
      <c r="J45" s="37"/>
    </row>
    <row r="46" spans="1:10">
      <c r="A46" s="39" t="s">
        <v>1233</v>
      </c>
      <c r="B46" s="39" t="s">
        <v>16</v>
      </c>
      <c r="C46" s="39">
        <v>1</v>
      </c>
      <c r="D46" s="39" t="s">
        <v>1234</v>
      </c>
      <c r="E46" s="39">
        <v>20</v>
      </c>
      <c r="F46" s="39">
        <v>10</v>
      </c>
      <c r="G46" s="39">
        <v>8</v>
      </c>
      <c r="H46" s="82">
        <f t="shared" si="10"/>
        <v>0.4</v>
      </c>
      <c r="I46" s="39" t="s">
        <v>871</v>
      </c>
      <c r="J46" s="39">
        <v>8</v>
      </c>
    </row>
    <row r="47" spans="1:10">
      <c r="A47" s="39" t="s">
        <v>1233</v>
      </c>
      <c r="B47" s="39" t="s">
        <v>24</v>
      </c>
      <c r="C47" s="39">
        <v>2</v>
      </c>
      <c r="D47" s="39" t="s">
        <v>1235</v>
      </c>
      <c r="E47" s="39">
        <v>300</v>
      </c>
      <c r="F47" s="39">
        <v>150</v>
      </c>
      <c r="G47" s="39">
        <v>100</v>
      </c>
      <c r="H47" s="82">
        <f t="shared" si="10"/>
        <v>0.33333333333333331</v>
      </c>
      <c r="I47" s="39" t="s">
        <v>3</v>
      </c>
      <c r="J47" s="39">
        <v>100</v>
      </c>
    </row>
    <row r="48" spans="1:10" ht="31.5">
      <c r="A48" s="39" t="s">
        <v>1233</v>
      </c>
      <c r="B48" s="39" t="s">
        <v>46</v>
      </c>
      <c r="C48" s="39">
        <v>2</v>
      </c>
      <c r="D48" s="39" t="s">
        <v>1236</v>
      </c>
      <c r="E48" s="39">
        <v>100</v>
      </c>
      <c r="F48" s="39">
        <v>50</v>
      </c>
      <c r="G48" s="39">
        <v>40</v>
      </c>
      <c r="H48" s="82">
        <f t="shared" si="10"/>
        <v>0.4</v>
      </c>
      <c r="I48" s="39" t="s">
        <v>871</v>
      </c>
      <c r="J48" s="39">
        <v>40</v>
      </c>
    </row>
    <row r="49" spans="1:10" ht="16.5" thickBot="1">
      <c r="A49" s="46" t="s">
        <v>1233</v>
      </c>
      <c r="B49" s="46" t="s">
        <v>5</v>
      </c>
      <c r="C49" s="46">
        <v>3</v>
      </c>
      <c r="D49" s="46" t="s">
        <v>1237</v>
      </c>
      <c r="E49" s="46">
        <v>500</v>
      </c>
      <c r="F49" s="46">
        <v>0</v>
      </c>
      <c r="G49" s="46">
        <v>0</v>
      </c>
      <c r="H49" s="84">
        <f t="shared" si="10"/>
        <v>0</v>
      </c>
      <c r="I49" s="46" t="s">
        <v>873</v>
      </c>
      <c r="J49" s="46">
        <v>0</v>
      </c>
    </row>
    <row r="50" spans="1:10" s="71" customFormat="1" ht="16.5" thickBot="1">
      <c r="A50" s="74"/>
      <c r="B50" s="53"/>
      <c r="C50" s="53"/>
      <c r="D50" s="53"/>
      <c r="E50" s="53">
        <f t="shared" ref="E50:G50" si="13">SUM(E46:E49)</f>
        <v>920</v>
      </c>
      <c r="F50" s="53">
        <f t="shared" si="13"/>
        <v>210</v>
      </c>
      <c r="G50" s="53">
        <f t="shared" si="13"/>
        <v>148</v>
      </c>
      <c r="H50" s="85">
        <f t="shared" si="10"/>
        <v>0.16086956521739129</v>
      </c>
      <c r="I50" s="53"/>
      <c r="J50" s="53">
        <f>SUM(J46:J49)</f>
        <v>148</v>
      </c>
    </row>
    <row r="51" spans="1:10" s="11" customFormat="1">
      <c r="A51" s="37"/>
      <c r="B51" s="37"/>
      <c r="C51" s="37"/>
      <c r="D51" s="37"/>
      <c r="E51" s="37"/>
      <c r="F51" s="37"/>
      <c r="G51" s="37"/>
      <c r="H51" s="79"/>
      <c r="I51" s="37"/>
      <c r="J51" s="37"/>
    </row>
    <row r="53" spans="1:10" ht="16.5" thickBot="1">
      <c r="A53" s="46" t="s">
        <v>882</v>
      </c>
      <c r="B53" s="46" t="s">
        <v>5</v>
      </c>
      <c r="C53" s="46">
        <v>1</v>
      </c>
      <c r="D53" s="46" t="s">
        <v>883</v>
      </c>
      <c r="E53" s="46">
        <v>1200</v>
      </c>
      <c r="F53" s="46">
        <v>1200</v>
      </c>
      <c r="G53" s="46">
        <v>300</v>
      </c>
      <c r="H53" s="84">
        <f t="shared" si="10"/>
        <v>0.25</v>
      </c>
      <c r="I53" s="46" t="s">
        <v>871</v>
      </c>
      <c r="J53" s="46">
        <v>300</v>
      </c>
    </row>
    <row r="54" spans="1:10" s="71" customFormat="1" ht="16.5" thickBot="1">
      <c r="A54" s="74"/>
      <c r="B54" s="53"/>
      <c r="C54" s="53"/>
      <c r="D54" s="53"/>
      <c r="E54" s="53">
        <f t="shared" ref="E54:G54" si="14">SUM(E53)</f>
        <v>1200</v>
      </c>
      <c r="F54" s="53">
        <f t="shared" si="14"/>
        <v>1200</v>
      </c>
      <c r="G54" s="53">
        <f t="shared" si="14"/>
        <v>300</v>
      </c>
      <c r="H54" s="85">
        <f t="shared" si="10"/>
        <v>0.25</v>
      </c>
      <c r="I54" s="53"/>
      <c r="J54" s="53">
        <f>SUM(J53)</f>
        <v>300</v>
      </c>
    </row>
    <row r="55" spans="1:10" s="11" customFormat="1">
      <c r="A55" s="37"/>
      <c r="B55" s="37"/>
      <c r="C55" s="37"/>
      <c r="D55" s="37"/>
      <c r="E55" s="37"/>
      <c r="F55" s="37"/>
      <c r="G55" s="37"/>
      <c r="H55" s="79"/>
      <c r="I55" s="37"/>
      <c r="J55" s="37"/>
    </row>
    <row r="57" spans="1:10">
      <c r="A57" s="39" t="s">
        <v>884</v>
      </c>
      <c r="B57" s="39" t="s">
        <v>34</v>
      </c>
      <c r="C57" s="39">
        <v>1</v>
      </c>
      <c r="D57" s="39" t="s">
        <v>885</v>
      </c>
      <c r="E57" s="39">
        <v>4644</v>
      </c>
      <c r="F57" s="39">
        <v>3483</v>
      </c>
      <c r="G57" s="39">
        <v>2100</v>
      </c>
      <c r="H57" s="82">
        <f t="shared" si="10"/>
        <v>0.45219638242894056</v>
      </c>
      <c r="I57" s="39" t="s">
        <v>871</v>
      </c>
      <c r="J57" s="39">
        <v>2100</v>
      </c>
    </row>
    <row r="58" spans="1:10">
      <c r="A58" s="39" t="s">
        <v>884</v>
      </c>
      <c r="B58" s="39" t="s">
        <v>74</v>
      </c>
      <c r="C58" s="39">
        <v>5</v>
      </c>
      <c r="D58" s="39" t="s">
        <v>886</v>
      </c>
      <c r="E58" s="39">
        <v>300</v>
      </c>
      <c r="F58" s="39">
        <v>100</v>
      </c>
      <c r="G58" s="39">
        <v>0</v>
      </c>
      <c r="H58" s="82">
        <f t="shared" si="10"/>
        <v>0</v>
      </c>
      <c r="I58" s="39" t="s">
        <v>887</v>
      </c>
      <c r="J58" s="39">
        <v>0</v>
      </c>
    </row>
    <row r="59" spans="1:10">
      <c r="A59" s="39" t="s">
        <v>884</v>
      </c>
      <c r="B59" s="39" t="s">
        <v>14</v>
      </c>
      <c r="C59" s="39">
        <v>3</v>
      </c>
      <c r="D59" s="39" t="s">
        <v>888</v>
      </c>
      <c r="E59" s="39">
        <v>600</v>
      </c>
      <c r="F59" s="39">
        <v>400</v>
      </c>
      <c r="G59" s="39">
        <v>200</v>
      </c>
      <c r="H59" s="82">
        <f t="shared" si="10"/>
        <v>0.33333333333333331</v>
      </c>
      <c r="I59" s="39" t="s">
        <v>871</v>
      </c>
      <c r="J59" s="39">
        <v>200</v>
      </c>
    </row>
    <row r="60" spans="1:10">
      <c r="A60" s="39" t="s">
        <v>884</v>
      </c>
      <c r="B60" s="39" t="s">
        <v>14</v>
      </c>
      <c r="C60" s="39">
        <v>4</v>
      </c>
      <c r="D60" s="39" t="s">
        <v>889</v>
      </c>
      <c r="E60" s="39">
        <v>1000</v>
      </c>
      <c r="F60" s="39">
        <v>300</v>
      </c>
      <c r="G60" s="39">
        <v>150</v>
      </c>
      <c r="H60" s="82">
        <f t="shared" si="10"/>
        <v>0.15</v>
      </c>
      <c r="I60" s="39" t="s">
        <v>871</v>
      </c>
      <c r="J60" s="39">
        <v>150</v>
      </c>
    </row>
    <row r="61" spans="1:10">
      <c r="A61" s="39" t="s">
        <v>884</v>
      </c>
      <c r="B61" s="39" t="s">
        <v>87</v>
      </c>
      <c r="C61" s="39">
        <v>3</v>
      </c>
      <c r="D61" s="39" t="s">
        <v>890</v>
      </c>
      <c r="E61" s="39">
        <v>500</v>
      </c>
      <c r="F61" s="39">
        <v>300</v>
      </c>
      <c r="G61" s="39">
        <v>150</v>
      </c>
      <c r="H61" s="82">
        <f t="shared" si="10"/>
        <v>0.3</v>
      </c>
      <c r="I61" s="39" t="s">
        <v>871</v>
      </c>
      <c r="J61" s="39">
        <v>150</v>
      </c>
    </row>
    <row r="62" spans="1:10" ht="16.5" thickBot="1">
      <c r="A62" s="46" t="s">
        <v>884</v>
      </c>
      <c r="B62" s="46" t="s">
        <v>46</v>
      </c>
      <c r="C62" s="46">
        <v>2</v>
      </c>
      <c r="D62" s="46" t="s">
        <v>891</v>
      </c>
      <c r="E62" s="46">
        <v>1500</v>
      </c>
      <c r="F62" s="46">
        <v>750</v>
      </c>
      <c r="G62" s="46">
        <v>600</v>
      </c>
      <c r="H62" s="84">
        <f t="shared" si="10"/>
        <v>0.4</v>
      </c>
      <c r="I62" s="46" t="s">
        <v>3</v>
      </c>
      <c r="J62" s="46">
        <v>600</v>
      </c>
    </row>
    <row r="63" spans="1:10" s="71" customFormat="1" ht="16.5" thickBot="1">
      <c r="A63" s="74"/>
      <c r="B63" s="53"/>
      <c r="C63" s="53"/>
      <c r="D63" s="53"/>
      <c r="E63" s="53">
        <f t="shared" ref="E63:G63" si="15">SUM(E57:E62)</f>
        <v>8544</v>
      </c>
      <c r="F63" s="53">
        <f t="shared" si="15"/>
        <v>5333</v>
      </c>
      <c r="G63" s="53">
        <f t="shared" si="15"/>
        <v>3200</v>
      </c>
      <c r="H63" s="85">
        <f t="shared" si="10"/>
        <v>0.37453183520599254</v>
      </c>
      <c r="I63" s="53"/>
      <c r="J63" s="53">
        <f>SUM(J57:J62)</f>
        <v>3200</v>
      </c>
    </row>
    <row r="64" spans="1:10" s="11" customFormat="1">
      <c r="A64" s="37"/>
      <c r="B64" s="37"/>
      <c r="C64" s="37"/>
      <c r="D64" s="37"/>
      <c r="E64" s="37"/>
      <c r="F64" s="37"/>
      <c r="G64" s="37"/>
      <c r="H64" s="79"/>
      <c r="I64" s="37"/>
      <c r="J64" s="37"/>
    </row>
    <row r="66" spans="1:10">
      <c r="A66" s="39" t="s">
        <v>892</v>
      </c>
      <c r="B66" s="39" t="s">
        <v>5</v>
      </c>
      <c r="C66" s="39">
        <v>2</v>
      </c>
      <c r="D66" s="39" t="s">
        <v>893</v>
      </c>
      <c r="E66" s="39">
        <v>400</v>
      </c>
      <c r="F66" s="39">
        <v>100</v>
      </c>
      <c r="G66" s="39">
        <v>30</v>
      </c>
      <c r="H66" s="82">
        <f t="shared" si="10"/>
        <v>7.4999999999999997E-2</v>
      </c>
      <c r="I66" s="39" t="s">
        <v>871</v>
      </c>
      <c r="J66" s="39">
        <v>30</v>
      </c>
    </row>
    <row r="67" spans="1:10">
      <c r="A67" s="39" t="s">
        <v>892</v>
      </c>
      <c r="B67" s="39" t="s">
        <v>340</v>
      </c>
      <c r="C67" s="39">
        <v>3</v>
      </c>
      <c r="D67" s="39" t="s">
        <v>894</v>
      </c>
      <c r="E67" s="39">
        <v>40</v>
      </c>
      <c r="F67" s="39">
        <v>30</v>
      </c>
      <c r="G67" s="39">
        <v>0</v>
      </c>
      <c r="H67" s="82">
        <f t="shared" si="10"/>
        <v>0</v>
      </c>
      <c r="I67" s="39" t="s">
        <v>895</v>
      </c>
      <c r="J67" s="39">
        <v>0</v>
      </c>
    </row>
    <row r="68" spans="1:10" ht="48" thickBot="1">
      <c r="A68" s="46" t="s">
        <v>892</v>
      </c>
      <c r="B68" s="46" t="s">
        <v>46</v>
      </c>
      <c r="C68" s="46">
        <v>1</v>
      </c>
      <c r="D68" s="48" t="s">
        <v>896</v>
      </c>
      <c r="E68" s="46">
        <v>450</v>
      </c>
      <c r="F68" s="46">
        <v>330</v>
      </c>
      <c r="G68" s="46">
        <v>170</v>
      </c>
      <c r="H68" s="84">
        <f t="shared" si="10"/>
        <v>0.37777777777777777</v>
      </c>
      <c r="I68" s="46" t="s">
        <v>871</v>
      </c>
      <c r="J68" s="46">
        <v>170</v>
      </c>
    </row>
    <row r="69" spans="1:10" s="71" customFormat="1" ht="16.5" thickBot="1">
      <c r="A69" s="74"/>
      <c r="B69" s="53"/>
      <c r="C69" s="53"/>
      <c r="D69" s="50"/>
      <c r="E69" s="53">
        <f t="shared" ref="E69:G69" si="16">SUM(E66:E68)</f>
        <v>890</v>
      </c>
      <c r="F69" s="53">
        <f t="shared" si="16"/>
        <v>460</v>
      </c>
      <c r="G69" s="53">
        <f t="shared" si="16"/>
        <v>200</v>
      </c>
      <c r="H69" s="85">
        <f t="shared" si="10"/>
        <v>0.2247191011235955</v>
      </c>
      <c r="I69" s="53"/>
      <c r="J69" s="53">
        <f>SUM(J66:J68)</f>
        <v>200</v>
      </c>
    </row>
    <row r="70" spans="1:10" s="11" customFormat="1">
      <c r="A70" s="37"/>
      <c r="B70" s="37"/>
      <c r="C70" s="37"/>
      <c r="D70" s="54"/>
      <c r="E70" s="37"/>
      <c r="F70" s="37"/>
      <c r="G70" s="37"/>
      <c r="H70" s="79"/>
      <c r="I70" s="37"/>
      <c r="J70" s="37"/>
    </row>
    <row r="71" spans="1:10">
      <c r="D71" s="29"/>
    </row>
    <row r="72" spans="1:10" ht="31.5">
      <c r="A72" s="39" t="s">
        <v>897</v>
      </c>
      <c r="B72" s="39" t="s">
        <v>5</v>
      </c>
      <c r="C72" s="39">
        <v>1</v>
      </c>
      <c r="D72" s="39" t="s">
        <v>898</v>
      </c>
      <c r="E72" s="39">
        <v>20</v>
      </c>
      <c r="F72" s="39">
        <v>10</v>
      </c>
      <c r="G72" s="39">
        <v>5</v>
      </c>
      <c r="H72" s="82">
        <f t="shared" si="10"/>
        <v>0.25</v>
      </c>
      <c r="I72" s="39" t="s">
        <v>871</v>
      </c>
      <c r="J72" s="39">
        <v>5</v>
      </c>
    </row>
    <row r="73" spans="1:10" ht="47.25">
      <c r="A73" s="39" t="s">
        <v>897</v>
      </c>
      <c r="B73" s="39" t="s">
        <v>14</v>
      </c>
      <c r="C73" s="39">
        <v>1</v>
      </c>
      <c r="D73" s="39" t="s">
        <v>899</v>
      </c>
      <c r="E73" s="39">
        <v>255</v>
      </c>
      <c r="F73" s="39">
        <v>250</v>
      </c>
      <c r="G73" s="39">
        <v>150</v>
      </c>
      <c r="H73" s="82">
        <f t="shared" si="10"/>
        <v>0.58823529411764708</v>
      </c>
      <c r="I73" s="39" t="s">
        <v>871</v>
      </c>
      <c r="J73" s="39">
        <v>150</v>
      </c>
    </row>
    <row r="74" spans="1:10" ht="31.5">
      <c r="A74" s="39" t="s">
        <v>897</v>
      </c>
      <c r="B74" s="39" t="s">
        <v>589</v>
      </c>
      <c r="C74" s="39">
        <v>1</v>
      </c>
      <c r="D74" s="39" t="s">
        <v>900</v>
      </c>
      <c r="E74" s="39">
        <v>90</v>
      </c>
      <c r="F74" s="39">
        <v>40</v>
      </c>
      <c r="G74" s="39">
        <v>25</v>
      </c>
      <c r="H74" s="82">
        <f t="shared" si="10"/>
        <v>0.27777777777777779</v>
      </c>
      <c r="I74" s="39" t="s">
        <v>3</v>
      </c>
      <c r="J74" s="39">
        <v>25</v>
      </c>
    </row>
    <row r="75" spans="1:10" ht="48" thickBot="1">
      <c r="A75" s="46" t="s">
        <v>897</v>
      </c>
      <c r="B75" s="46" t="s">
        <v>46</v>
      </c>
      <c r="C75" s="46">
        <v>1</v>
      </c>
      <c r="D75" s="48" t="s">
        <v>901</v>
      </c>
      <c r="E75" s="46">
        <v>2520</v>
      </c>
      <c r="F75" s="46">
        <v>1200</v>
      </c>
      <c r="G75" s="46">
        <v>600</v>
      </c>
      <c r="H75" s="84">
        <f t="shared" si="10"/>
        <v>0.23809523809523808</v>
      </c>
      <c r="I75" s="46" t="s">
        <v>871</v>
      </c>
      <c r="J75" s="46">
        <v>600</v>
      </c>
    </row>
    <row r="76" spans="1:10" s="71" customFormat="1" ht="16.5" thickBot="1">
      <c r="A76" s="74"/>
      <c r="B76" s="53"/>
      <c r="C76" s="53"/>
      <c r="D76" s="50"/>
      <c r="E76" s="53">
        <f t="shared" ref="E76:G76" si="17">SUM(E72:E75)</f>
        <v>2885</v>
      </c>
      <c r="F76" s="53">
        <f t="shared" si="17"/>
        <v>1500</v>
      </c>
      <c r="G76" s="53">
        <f t="shared" si="17"/>
        <v>780</v>
      </c>
      <c r="H76" s="85">
        <f t="shared" si="10"/>
        <v>0.27036395147313691</v>
      </c>
      <c r="I76" s="53"/>
      <c r="J76" s="53">
        <f>SUM(J72:J75)</f>
        <v>780</v>
      </c>
    </row>
    <row r="77" spans="1:10" s="11" customFormat="1">
      <c r="A77" s="37"/>
      <c r="B77" s="37"/>
      <c r="C77" s="37"/>
      <c r="D77" s="54"/>
      <c r="E77" s="37"/>
      <c r="F77" s="37"/>
      <c r="G77" s="37"/>
      <c r="H77" s="79"/>
      <c r="I77" s="37"/>
      <c r="J77" s="37"/>
    </row>
    <row r="78" spans="1:10">
      <c r="D78" s="29"/>
    </row>
    <row r="79" spans="1:10">
      <c r="A79" s="39" t="s">
        <v>902</v>
      </c>
      <c r="B79" s="39" t="s">
        <v>5</v>
      </c>
      <c r="C79" s="39">
        <v>1</v>
      </c>
      <c r="D79" s="39" t="s">
        <v>903</v>
      </c>
      <c r="E79" s="39">
        <v>1000</v>
      </c>
      <c r="F79" s="39">
        <v>0</v>
      </c>
      <c r="G79" s="39">
        <v>0</v>
      </c>
      <c r="H79" s="82">
        <f t="shared" si="10"/>
        <v>0</v>
      </c>
      <c r="I79" s="39" t="s">
        <v>59</v>
      </c>
      <c r="J79" s="39">
        <v>0</v>
      </c>
    </row>
    <row r="80" spans="1:10">
      <c r="A80" s="39" t="s">
        <v>902</v>
      </c>
      <c r="B80" s="39" t="s">
        <v>5</v>
      </c>
      <c r="C80" s="39">
        <v>3</v>
      </c>
      <c r="D80" s="39" t="s">
        <v>904</v>
      </c>
      <c r="E80" s="39">
        <v>100</v>
      </c>
      <c r="F80" s="39">
        <v>0</v>
      </c>
      <c r="G80" s="39">
        <v>0</v>
      </c>
      <c r="H80" s="82">
        <f t="shared" si="10"/>
        <v>0</v>
      </c>
      <c r="I80" s="39" t="s">
        <v>59</v>
      </c>
      <c r="J80" s="39">
        <v>0</v>
      </c>
    </row>
    <row r="81" spans="1:10" ht="16.5" thickBot="1">
      <c r="A81" s="46" t="s">
        <v>902</v>
      </c>
      <c r="B81" s="46" t="s">
        <v>14</v>
      </c>
      <c r="C81" s="46">
        <v>1</v>
      </c>
      <c r="D81" s="46" t="s">
        <v>905</v>
      </c>
      <c r="E81" s="46">
        <v>1000</v>
      </c>
      <c r="F81" s="46">
        <v>0</v>
      </c>
      <c r="G81" s="46">
        <v>0</v>
      </c>
      <c r="H81" s="84">
        <f t="shared" si="10"/>
        <v>0</v>
      </c>
      <c r="I81" s="46" t="s">
        <v>59</v>
      </c>
      <c r="J81" s="46">
        <v>0</v>
      </c>
    </row>
    <row r="82" spans="1:10" s="71" customFormat="1" ht="16.5" thickBot="1">
      <c r="A82" s="74"/>
      <c r="B82" s="53"/>
      <c r="C82" s="53"/>
      <c r="D82" s="53"/>
      <c r="E82" s="53">
        <f t="shared" ref="E82:G82" si="18">SUM(E79:E81)</f>
        <v>2100</v>
      </c>
      <c r="F82" s="53">
        <f t="shared" si="18"/>
        <v>0</v>
      </c>
      <c r="G82" s="53">
        <f t="shared" si="18"/>
        <v>0</v>
      </c>
      <c r="H82" s="85">
        <f t="shared" si="10"/>
        <v>0</v>
      </c>
      <c r="I82" s="53"/>
      <c r="J82" s="53">
        <f>SUM(J79:J81)</f>
        <v>0</v>
      </c>
    </row>
    <row r="83" spans="1:10" s="11" customFormat="1">
      <c r="A83" s="37"/>
      <c r="B83" s="37"/>
      <c r="C83" s="37"/>
      <c r="D83" s="37"/>
      <c r="E83" s="37"/>
      <c r="F83" s="37"/>
      <c r="G83" s="37"/>
      <c r="H83" s="79"/>
      <c r="I83" s="37"/>
      <c r="J83" s="37"/>
    </row>
    <row r="85" spans="1:10">
      <c r="A85" s="39" t="s">
        <v>906</v>
      </c>
      <c r="B85" s="39" t="s">
        <v>10</v>
      </c>
      <c r="C85" s="39">
        <v>1</v>
      </c>
      <c r="D85" s="39" t="s">
        <v>907</v>
      </c>
      <c r="E85" s="39">
        <v>27</v>
      </c>
      <c r="F85" s="39">
        <v>27</v>
      </c>
      <c r="G85" s="39">
        <v>27</v>
      </c>
      <c r="H85" s="82">
        <f t="shared" si="10"/>
        <v>1</v>
      </c>
      <c r="I85" s="39" t="s">
        <v>3</v>
      </c>
      <c r="J85" s="39">
        <v>27</v>
      </c>
    </row>
    <row r="86" spans="1:10">
      <c r="A86" s="39" t="s">
        <v>906</v>
      </c>
      <c r="B86" s="39" t="s">
        <v>10</v>
      </c>
      <c r="C86" s="39">
        <v>2</v>
      </c>
      <c r="D86" s="39" t="s">
        <v>908</v>
      </c>
      <c r="E86" s="39">
        <v>17.5</v>
      </c>
      <c r="F86" s="39">
        <v>17.5</v>
      </c>
      <c r="G86" s="39">
        <v>17.5</v>
      </c>
      <c r="H86" s="82">
        <f t="shared" si="10"/>
        <v>1</v>
      </c>
      <c r="I86" s="39" t="s">
        <v>871</v>
      </c>
      <c r="J86" s="39">
        <v>17.5</v>
      </c>
    </row>
    <row r="87" spans="1:10">
      <c r="A87" s="39" t="s">
        <v>906</v>
      </c>
      <c r="B87" s="39" t="s">
        <v>10</v>
      </c>
      <c r="C87" s="39">
        <v>3</v>
      </c>
      <c r="D87" s="39" t="s">
        <v>909</v>
      </c>
      <c r="E87" s="39">
        <v>33.75</v>
      </c>
      <c r="F87" s="39">
        <v>33.75</v>
      </c>
      <c r="G87" s="39">
        <v>33.75</v>
      </c>
      <c r="H87" s="82">
        <f t="shared" si="10"/>
        <v>1</v>
      </c>
      <c r="I87" s="39" t="s">
        <v>871</v>
      </c>
      <c r="J87" s="39">
        <v>33.75</v>
      </c>
    </row>
    <row r="88" spans="1:10" ht="31.5">
      <c r="A88" s="39" t="s">
        <v>906</v>
      </c>
      <c r="B88" s="39" t="s">
        <v>34</v>
      </c>
      <c r="C88" s="39">
        <v>1</v>
      </c>
      <c r="D88" s="39" t="s">
        <v>910</v>
      </c>
      <c r="E88" s="39">
        <v>10</v>
      </c>
      <c r="F88" s="39">
        <v>10</v>
      </c>
      <c r="G88" s="39">
        <v>5</v>
      </c>
      <c r="H88" s="82">
        <f t="shared" si="10"/>
        <v>0.5</v>
      </c>
      <c r="I88" s="39" t="s">
        <v>871</v>
      </c>
      <c r="J88" s="39">
        <v>5</v>
      </c>
    </row>
    <row r="89" spans="1:10">
      <c r="A89" s="39" t="s">
        <v>906</v>
      </c>
      <c r="B89" s="39" t="s">
        <v>5</v>
      </c>
      <c r="C89" s="39">
        <v>1</v>
      </c>
      <c r="D89" s="39" t="s">
        <v>911</v>
      </c>
      <c r="E89" s="39">
        <v>120</v>
      </c>
      <c r="F89" s="39">
        <v>90</v>
      </c>
      <c r="G89" s="39">
        <v>50</v>
      </c>
      <c r="H89" s="82">
        <f t="shared" si="10"/>
        <v>0.41666666666666669</v>
      </c>
      <c r="I89" s="39" t="s">
        <v>871</v>
      </c>
      <c r="J89" s="39">
        <v>50</v>
      </c>
    </row>
    <row r="90" spans="1:10" ht="31.5">
      <c r="A90" s="39" t="s">
        <v>906</v>
      </c>
      <c r="B90" s="39" t="s">
        <v>5</v>
      </c>
      <c r="C90" s="39">
        <v>2</v>
      </c>
      <c r="D90" s="39" t="s">
        <v>912</v>
      </c>
      <c r="E90" s="39">
        <v>120</v>
      </c>
      <c r="F90" s="39">
        <v>90</v>
      </c>
      <c r="G90" s="39">
        <v>60</v>
      </c>
      <c r="H90" s="82">
        <f t="shared" si="10"/>
        <v>0.5</v>
      </c>
      <c r="I90" s="39" t="s">
        <v>871</v>
      </c>
      <c r="J90" s="39">
        <v>60</v>
      </c>
    </row>
    <row r="91" spans="1:10">
      <c r="A91" s="39" t="s">
        <v>906</v>
      </c>
      <c r="B91" s="39" t="s">
        <v>5</v>
      </c>
      <c r="C91" s="39">
        <v>3</v>
      </c>
      <c r="D91" s="39" t="s">
        <v>913</v>
      </c>
      <c r="E91" s="39">
        <v>75</v>
      </c>
      <c r="F91" s="39">
        <v>60</v>
      </c>
      <c r="G91" s="39">
        <v>30</v>
      </c>
      <c r="H91" s="82">
        <f t="shared" si="10"/>
        <v>0.4</v>
      </c>
      <c r="I91" s="39" t="s">
        <v>871</v>
      </c>
      <c r="J91" s="39">
        <v>30</v>
      </c>
    </row>
    <row r="92" spans="1:10">
      <c r="A92" s="39" t="s">
        <v>906</v>
      </c>
      <c r="B92" s="39" t="s">
        <v>14</v>
      </c>
      <c r="C92" s="39">
        <v>1</v>
      </c>
      <c r="D92" s="39" t="s">
        <v>914</v>
      </c>
      <c r="E92" s="39">
        <v>52</v>
      </c>
      <c r="F92" s="39">
        <v>40</v>
      </c>
      <c r="G92" s="39">
        <v>35</v>
      </c>
      <c r="H92" s="82">
        <f t="shared" si="10"/>
        <v>0.67307692307692313</v>
      </c>
      <c r="I92" s="39" t="s">
        <v>871</v>
      </c>
      <c r="J92" s="39">
        <v>35</v>
      </c>
    </row>
    <row r="93" spans="1:10" ht="31.5">
      <c r="A93" s="39" t="s">
        <v>906</v>
      </c>
      <c r="B93" s="39" t="s">
        <v>14</v>
      </c>
      <c r="C93" s="39">
        <v>2</v>
      </c>
      <c r="D93" s="39" t="s">
        <v>915</v>
      </c>
      <c r="E93" s="39">
        <v>59</v>
      </c>
      <c r="F93" s="39">
        <v>59</v>
      </c>
      <c r="G93" s="39">
        <v>40</v>
      </c>
      <c r="H93" s="82">
        <f t="shared" si="10"/>
        <v>0.67796610169491522</v>
      </c>
      <c r="I93" s="39" t="s">
        <v>871</v>
      </c>
      <c r="J93" s="39">
        <v>40</v>
      </c>
    </row>
    <row r="94" spans="1:10" ht="31.5">
      <c r="A94" s="39" t="s">
        <v>906</v>
      </c>
      <c r="B94" s="39" t="s">
        <v>14</v>
      </c>
      <c r="C94" s="39">
        <v>3</v>
      </c>
      <c r="D94" s="39" t="s">
        <v>916</v>
      </c>
      <c r="E94" s="39">
        <v>60</v>
      </c>
      <c r="F94" s="39">
        <v>30</v>
      </c>
      <c r="G94" s="39">
        <v>20</v>
      </c>
      <c r="H94" s="82">
        <f t="shared" si="10"/>
        <v>0.33333333333333331</v>
      </c>
      <c r="I94" s="39" t="s">
        <v>871</v>
      </c>
      <c r="J94" s="39">
        <v>20</v>
      </c>
    </row>
    <row r="95" spans="1:10">
      <c r="A95" s="39" t="s">
        <v>906</v>
      </c>
      <c r="B95" s="39" t="s">
        <v>14</v>
      </c>
      <c r="C95" s="39">
        <v>4</v>
      </c>
      <c r="D95" s="39" t="s">
        <v>917</v>
      </c>
      <c r="E95" s="39">
        <v>20</v>
      </c>
      <c r="F95" s="39">
        <v>20</v>
      </c>
      <c r="G95" s="39">
        <v>0</v>
      </c>
      <c r="H95" s="82">
        <f t="shared" si="10"/>
        <v>0</v>
      </c>
      <c r="I95" s="39" t="s">
        <v>59</v>
      </c>
      <c r="J95" s="39">
        <v>0</v>
      </c>
    </row>
    <row r="96" spans="1:10">
      <c r="A96" s="39" t="s">
        <v>906</v>
      </c>
      <c r="B96" s="39" t="s">
        <v>117</v>
      </c>
      <c r="C96" s="39">
        <v>1</v>
      </c>
      <c r="D96" s="39" t="s">
        <v>918</v>
      </c>
      <c r="E96" s="39">
        <v>350</v>
      </c>
      <c r="F96" s="39">
        <v>350</v>
      </c>
      <c r="G96" s="39">
        <v>350</v>
      </c>
      <c r="H96" s="82">
        <f t="shared" si="10"/>
        <v>1</v>
      </c>
      <c r="I96" s="39" t="s">
        <v>871</v>
      </c>
      <c r="J96" s="39">
        <v>350</v>
      </c>
    </row>
    <row r="97" spans="1:10">
      <c r="A97" s="39" t="s">
        <v>906</v>
      </c>
      <c r="B97" s="39" t="s">
        <v>117</v>
      </c>
      <c r="C97" s="39">
        <v>2</v>
      </c>
      <c r="D97" s="39" t="s">
        <v>919</v>
      </c>
      <c r="E97" s="39">
        <v>54</v>
      </c>
      <c r="F97" s="39">
        <v>54</v>
      </c>
      <c r="G97" s="39">
        <v>30</v>
      </c>
      <c r="H97" s="82">
        <f t="shared" si="10"/>
        <v>0.55555555555555558</v>
      </c>
      <c r="I97" s="39" t="s">
        <v>871</v>
      </c>
      <c r="J97" s="39">
        <v>30</v>
      </c>
    </row>
    <row r="98" spans="1:10">
      <c r="A98" s="39" t="s">
        <v>906</v>
      </c>
      <c r="B98" s="39" t="s">
        <v>8</v>
      </c>
      <c r="C98" s="39">
        <v>1</v>
      </c>
      <c r="D98" s="39" t="s">
        <v>920</v>
      </c>
      <c r="E98" s="39">
        <v>95</v>
      </c>
      <c r="F98" s="39">
        <v>95</v>
      </c>
      <c r="G98" s="39">
        <v>20</v>
      </c>
      <c r="H98" s="82">
        <f t="shared" si="10"/>
        <v>0.21052631578947367</v>
      </c>
      <c r="I98" s="39" t="s">
        <v>871</v>
      </c>
      <c r="J98" s="39">
        <v>20</v>
      </c>
    </row>
    <row r="99" spans="1:10">
      <c r="A99" s="39" t="s">
        <v>906</v>
      </c>
      <c r="B99" s="39" t="s">
        <v>8</v>
      </c>
      <c r="C99" s="39">
        <v>2</v>
      </c>
      <c r="D99" s="39" t="s">
        <v>921</v>
      </c>
      <c r="E99" s="39">
        <v>20</v>
      </c>
      <c r="F99" s="39">
        <v>0</v>
      </c>
      <c r="G99" s="39">
        <v>0</v>
      </c>
      <c r="H99" s="82">
        <f t="shared" si="10"/>
        <v>0</v>
      </c>
      <c r="I99" s="39" t="s">
        <v>59</v>
      </c>
      <c r="J99" s="39">
        <v>0</v>
      </c>
    </row>
    <row r="100" spans="1:10" ht="32.25" thickBot="1">
      <c r="A100" s="46" t="s">
        <v>906</v>
      </c>
      <c r="B100" s="46" t="s">
        <v>46</v>
      </c>
      <c r="C100" s="46">
        <v>1</v>
      </c>
      <c r="D100" s="46" t="s">
        <v>922</v>
      </c>
      <c r="E100" s="46">
        <v>400</v>
      </c>
      <c r="F100" s="46">
        <v>0</v>
      </c>
      <c r="G100" s="46">
        <v>0</v>
      </c>
      <c r="H100" s="84">
        <f t="shared" si="10"/>
        <v>0</v>
      </c>
      <c r="I100" s="46" t="s">
        <v>59</v>
      </c>
      <c r="J100" s="46">
        <v>0</v>
      </c>
    </row>
    <row r="101" spans="1:10" s="71" customFormat="1" ht="16.5" thickBot="1">
      <c r="A101" s="74"/>
      <c r="B101" s="53"/>
      <c r="C101" s="53"/>
      <c r="D101" s="53"/>
      <c r="E101" s="53">
        <f t="shared" ref="E101:G101" si="19">SUM(E85:E100)</f>
        <v>1513.25</v>
      </c>
      <c r="F101" s="53">
        <f t="shared" si="19"/>
        <v>976.25</v>
      </c>
      <c r="G101" s="53">
        <f t="shared" si="19"/>
        <v>718.25</v>
      </c>
      <c r="H101" s="85">
        <f t="shared" si="10"/>
        <v>0.47464067404592764</v>
      </c>
      <c r="I101" s="53"/>
      <c r="J101" s="53">
        <f>SUM(J85:J100)</f>
        <v>718.25</v>
      </c>
    </row>
    <row r="102" spans="1:10" s="11" customFormat="1">
      <c r="A102" s="37"/>
      <c r="B102" s="37"/>
      <c r="C102" s="37"/>
      <c r="D102" s="37"/>
      <c r="E102" s="37"/>
      <c r="F102" s="37"/>
      <c r="G102" s="37"/>
      <c r="H102" s="79"/>
      <c r="I102" s="37"/>
      <c r="J102" s="37"/>
    </row>
    <row r="104" spans="1:10" ht="31.5">
      <c r="A104" s="39" t="s">
        <v>923</v>
      </c>
      <c r="B104" s="39" t="s">
        <v>10</v>
      </c>
      <c r="C104" s="39">
        <v>1</v>
      </c>
      <c r="D104" s="39" t="s">
        <v>924</v>
      </c>
      <c r="E104" s="39">
        <v>60</v>
      </c>
      <c r="F104" s="39">
        <v>60</v>
      </c>
      <c r="G104" s="39">
        <v>60</v>
      </c>
      <c r="H104" s="82">
        <f t="shared" si="10"/>
        <v>1</v>
      </c>
      <c r="I104" s="39" t="s">
        <v>871</v>
      </c>
      <c r="J104" s="39">
        <v>60</v>
      </c>
    </row>
    <row r="105" spans="1:10" ht="47.25">
      <c r="A105" s="39" t="s">
        <v>923</v>
      </c>
      <c r="B105" s="39" t="s">
        <v>34</v>
      </c>
      <c r="C105" s="39">
        <v>2</v>
      </c>
      <c r="D105" s="39" t="s">
        <v>925</v>
      </c>
      <c r="E105" s="39">
        <v>50</v>
      </c>
      <c r="F105" s="39">
        <v>50</v>
      </c>
      <c r="G105" s="39">
        <v>40</v>
      </c>
      <c r="H105" s="82">
        <f t="shared" si="10"/>
        <v>0.8</v>
      </c>
      <c r="I105" s="39" t="s">
        <v>871</v>
      </c>
      <c r="J105" s="39">
        <v>40</v>
      </c>
    </row>
    <row r="106" spans="1:10" ht="31.5">
      <c r="A106" s="39" t="s">
        <v>923</v>
      </c>
      <c r="B106" s="39" t="s">
        <v>87</v>
      </c>
      <c r="C106" s="39">
        <v>3</v>
      </c>
      <c r="D106" s="39" t="s">
        <v>926</v>
      </c>
      <c r="E106" s="39">
        <v>50</v>
      </c>
      <c r="F106" s="39">
        <v>50</v>
      </c>
      <c r="G106" s="39">
        <v>40</v>
      </c>
      <c r="H106" s="82">
        <f t="shared" si="10"/>
        <v>0.8</v>
      </c>
      <c r="I106" s="39" t="s">
        <v>871</v>
      </c>
      <c r="J106" s="39">
        <v>40</v>
      </c>
    </row>
    <row r="107" spans="1:10">
      <c r="A107" s="39" t="s">
        <v>923</v>
      </c>
      <c r="B107" s="39" t="s">
        <v>117</v>
      </c>
      <c r="C107" s="39">
        <v>1</v>
      </c>
      <c r="D107" s="39" t="s">
        <v>927</v>
      </c>
      <c r="E107" s="39">
        <v>260</v>
      </c>
      <c r="F107" s="39">
        <v>260</v>
      </c>
      <c r="G107" s="39">
        <v>190</v>
      </c>
      <c r="H107" s="82">
        <f t="shared" si="10"/>
        <v>0.73076923076923073</v>
      </c>
      <c r="I107" s="39" t="s">
        <v>871</v>
      </c>
      <c r="J107" s="39">
        <v>190</v>
      </c>
    </row>
    <row r="108" spans="1:10">
      <c r="A108" s="39" t="s">
        <v>923</v>
      </c>
      <c r="B108" s="39" t="s">
        <v>306</v>
      </c>
      <c r="C108" s="39">
        <v>2</v>
      </c>
      <c r="D108" s="39" t="s">
        <v>928</v>
      </c>
      <c r="E108" s="39">
        <v>30</v>
      </c>
      <c r="F108" s="39">
        <v>30</v>
      </c>
      <c r="G108" s="39">
        <v>20</v>
      </c>
      <c r="H108" s="82">
        <f t="shared" si="10"/>
        <v>0.66666666666666663</v>
      </c>
      <c r="I108" s="39" t="s">
        <v>871</v>
      </c>
      <c r="J108" s="39">
        <v>20</v>
      </c>
    </row>
    <row r="109" spans="1:10" ht="63.75" thickBot="1">
      <c r="A109" s="46" t="s">
        <v>923</v>
      </c>
      <c r="B109" s="46" t="s">
        <v>46</v>
      </c>
      <c r="C109" s="46">
        <v>2</v>
      </c>
      <c r="D109" s="48" t="s">
        <v>929</v>
      </c>
      <c r="E109" s="46">
        <v>716</v>
      </c>
      <c r="F109" s="46">
        <v>350</v>
      </c>
      <c r="G109" s="46">
        <v>200</v>
      </c>
      <c r="H109" s="84">
        <f t="shared" si="10"/>
        <v>0.27932960893854747</v>
      </c>
      <c r="I109" s="46" t="s">
        <v>871</v>
      </c>
      <c r="J109" s="46">
        <v>200</v>
      </c>
    </row>
    <row r="110" spans="1:10" s="71" customFormat="1" ht="16.5" thickBot="1">
      <c r="A110" s="74"/>
      <c r="B110" s="53"/>
      <c r="C110" s="53"/>
      <c r="D110" s="50"/>
      <c r="E110" s="53">
        <f t="shared" ref="E110:G110" si="20">SUM(E104:E109)</f>
        <v>1166</v>
      </c>
      <c r="F110" s="53">
        <f t="shared" si="20"/>
        <v>800</v>
      </c>
      <c r="G110" s="53">
        <f t="shared" si="20"/>
        <v>550</v>
      </c>
      <c r="H110" s="85">
        <f t="shared" si="10"/>
        <v>0.47169811320754718</v>
      </c>
      <c r="I110" s="53"/>
      <c r="J110" s="53">
        <f>SUM(J104:J109)</f>
        <v>550</v>
      </c>
    </row>
    <row r="111" spans="1:10">
      <c r="D111" s="29"/>
    </row>
    <row r="112" spans="1:10" ht="31.5">
      <c r="A112" s="39" t="s">
        <v>930</v>
      </c>
      <c r="B112" s="39" t="s">
        <v>10</v>
      </c>
      <c r="C112" s="39">
        <v>1</v>
      </c>
      <c r="D112" s="39" t="s">
        <v>931</v>
      </c>
      <c r="E112" s="39">
        <v>110</v>
      </c>
      <c r="F112" s="39">
        <v>110</v>
      </c>
      <c r="G112" s="39">
        <v>80</v>
      </c>
      <c r="H112" s="82">
        <f t="shared" si="10"/>
        <v>0.72727272727272729</v>
      </c>
      <c r="I112" s="39" t="s">
        <v>871</v>
      </c>
      <c r="J112" s="39">
        <v>80</v>
      </c>
    </row>
    <row r="113" spans="1:10" ht="31.5">
      <c r="A113" s="39" t="s">
        <v>930</v>
      </c>
      <c r="B113" s="39" t="s">
        <v>10</v>
      </c>
      <c r="C113" s="39">
        <v>2</v>
      </c>
      <c r="D113" s="39" t="s">
        <v>932</v>
      </c>
      <c r="E113" s="39">
        <v>30</v>
      </c>
      <c r="F113" s="39">
        <v>30</v>
      </c>
      <c r="G113" s="39">
        <v>15</v>
      </c>
      <c r="H113" s="82">
        <f t="shared" si="10"/>
        <v>0.5</v>
      </c>
      <c r="I113" s="39" t="s">
        <v>871</v>
      </c>
      <c r="J113" s="39">
        <v>15</v>
      </c>
    </row>
    <row r="114" spans="1:10" ht="31.5">
      <c r="A114" s="39" t="s">
        <v>930</v>
      </c>
      <c r="B114" s="39" t="s">
        <v>34</v>
      </c>
      <c r="C114" s="39">
        <v>1</v>
      </c>
      <c r="D114" s="39" t="s">
        <v>933</v>
      </c>
      <c r="E114" s="39">
        <v>175</v>
      </c>
      <c r="F114" s="39">
        <v>175</v>
      </c>
      <c r="G114" s="39">
        <v>140</v>
      </c>
      <c r="H114" s="82">
        <f t="shared" si="10"/>
        <v>0.8</v>
      </c>
      <c r="I114" s="39" t="s">
        <v>871</v>
      </c>
      <c r="J114" s="39">
        <v>140</v>
      </c>
    </row>
    <row r="115" spans="1:10" ht="110.25">
      <c r="A115" s="39" t="s">
        <v>930</v>
      </c>
      <c r="B115" s="39" t="s">
        <v>5</v>
      </c>
      <c r="C115" s="39">
        <v>1</v>
      </c>
      <c r="D115" s="41" t="s">
        <v>934</v>
      </c>
      <c r="E115" s="39">
        <v>90</v>
      </c>
      <c r="F115" s="39">
        <v>90</v>
      </c>
      <c r="G115" s="39">
        <v>70</v>
      </c>
      <c r="H115" s="82">
        <f t="shared" si="10"/>
        <v>0.77777777777777779</v>
      </c>
      <c r="I115" s="39" t="s">
        <v>871</v>
      </c>
      <c r="J115" s="39">
        <v>70</v>
      </c>
    </row>
    <row r="116" spans="1:10" ht="63">
      <c r="A116" s="39" t="s">
        <v>930</v>
      </c>
      <c r="B116" s="39" t="s">
        <v>5</v>
      </c>
      <c r="C116" s="39">
        <v>2</v>
      </c>
      <c r="D116" s="41" t="s">
        <v>935</v>
      </c>
      <c r="E116" s="39">
        <v>65</v>
      </c>
      <c r="F116" s="39">
        <v>65</v>
      </c>
      <c r="G116" s="39">
        <v>50</v>
      </c>
      <c r="H116" s="82">
        <f t="shared" si="10"/>
        <v>0.76923076923076927</v>
      </c>
      <c r="I116" s="39" t="s">
        <v>871</v>
      </c>
      <c r="J116" s="39">
        <v>50</v>
      </c>
    </row>
    <row r="117" spans="1:10" ht="47.25">
      <c r="A117" s="39" t="s">
        <v>930</v>
      </c>
      <c r="B117" s="39" t="s">
        <v>5</v>
      </c>
      <c r="C117" s="39">
        <v>3</v>
      </c>
      <c r="D117" s="41" t="s">
        <v>936</v>
      </c>
      <c r="E117" s="39">
        <v>150</v>
      </c>
      <c r="F117" s="39">
        <v>150</v>
      </c>
      <c r="G117" s="39">
        <v>100</v>
      </c>
      <c r="H117" s="82">
        <f t="shared" si="10"/>
        <v>0.66666666666666663</v>
      </c>
      <c r="I117" s="39" t="s">
        <v>871</v>
      </c>
      <c r="J117" s="39">
        <v>100</v>
      </c>
    </row>
    <row r="118" spans="1:10" ht="63">
      <c r="A118" s="39" t="s">
        <v>930</v>
      </c>
      <c r="B118" s="39" t="s">
        <v>5</v>
      </c>
      <c r="C118" s="39">
        <v>4</v>
      </c>
      <c r="D118" s="41" t="s">
        <v>937</v>
      </c>
      <c r="E118" s="39">
        <v>120</v>
      </c>
      <c r="F118" s="39">
        <v>120</v>
      </c>
      <c r="G118" s="39">
        <v>60</v>
      </c>
      <c r="H118" s="82">
        <f t="shared" si="10"/>
        <v>0.5</v>
      </c>
      <c r="I118" s="39" t="s">
        <v>871</v>
      </c>
      <c r="J118" s="39">
        <v>60</v>
      </c>
    </row>
    <row r="119" spans="1:10" ht="31.5">
      <c r="A119" s="39" t="s">
        <v>930</v>
      </c>
      <c r="B119" s="39" t="s">
        <v>5</v>
      </c>
      <c r="C119" s="39">
        <v>5</v>
      </c>
      <c r="D119" s="39" t="s">
        <v>938</v>
      </c>
      <c r="E119" s="39">
        <v>76</v>
      </c>
      <c r="F119" s="39">
        <v>76</v>
      </c>
      <c r="G119" s="39">
        <v>15</v>
      </c>
      <c r="H119" s="82">
        <f t="shared" si="10"/>
        <v>0.19736842105263158</v>
      </c>
      <c r="I119" s="39" t="s">
        <v>871</v>
      </c>
      <c r="J119" s="39">
        <v>15</v>
      </c>
    </row>
    <row r="120" spans="1:10" ht="78.75">
      <c r="A120" s="39" t="s">
        <v>930</v>
      </c>
      <c r="B120" s="39" t="s">
        <v>14</v>
      </c>
      <c r="C120" s="39">
        <v>1</v>
      </c>
      <c r="D120" s="41" t="s">
        <v>939</v>
      </c>
      <c r="E120" s="39">
        <v>135</v>
      </c>
      <c r="F120" s="39">
        <v>135</v>
      </c>
      <c r="G120" s="39">
        <v>100</v>
      </c>
      <c r="H120" s="82">
        <f t="shared" si="10"/>
        <v>0.7407407407407407</v>
      </c>
      <c r="I120" s="39" t="s">
        <v>871</v>
      </c>
      <c r="J120" s="39">
        <v>100</v>
      </c>
    </row>
    <row r="121" spans="1:10" ht="47.25">
      <c r="A121" s="39" t="s">
        <v>930</v>
      </c>
      <c r="B121" s="39" t="s">
        <v>14</v>
      </c>
      <c r="C121" s="39">
        <v>2</v>
      </c>
      <c r="D121" s="39" t="s">
        <v>940</v>
      </c>
      <c r="E121" s="39">
        <v>120</v>
      </c>
      <c r="F121" s="39">
        <v>100</v>
      </c>
      <c r="G121" s="39">
        <v>70</v>
      </c>
      <c r="H121" s="82">
        <f t="shared" si="10"/>
        <v>0.58333333333333337</v>
      </c>
      <c r="I121" s="39" t="s">
        <v>871</v>
      </c>
      <c r="J121" s="39">
        <v>70</v>
      </c>
    </row>
    <row r="122" spans="1:10" ht="47.25">
      <c r="A122" s="39" t="s">
        <v>930</v>
      </c>
      <c r="B122" s="39" t="s">
        <v>14</v>
      </c>
      <c r="C122" s="39">
        <v>3</v>
      </c>
      <c r="D122" s="41" t="s">
        <v>941</v>
      </c>
      <c r="E122" s="39">
        <v>67</v>
      </c>
      <c r="F122" s="39">
        <v>67</v>
      </c>
      <c r="G122" s="39">
        <v>15</v>
      </c>
      <c r="H122" s="82">
        <f t="shared" si="10"/>
        <v>0.22388059701492538</v>
      </c>
      <c r="I122" s="39" t="s">
        <v>871</v>
      </c>
      <c r="J122" s="39">
        <v>15</v>
      </c>
    </row>
    <row r="123" spans="1:10" ht="63">
      <c r="A123" s="39" t="s">
        <v>930</v>
      </c>
      <c r="B123" s="39" t="s">
        <v>14</v>
      </c>
      <c r="C123" s="39">
        <v>4</v>
      </c>
      <c r="D123" s="41" t="s">
        <v>942</v>
      </c>
      <c r="E123" s="39">
        <v>500</v>
      </c>
      <c r="F123" s="39">
        <v>250</v>
      </c>
      <c r="G123" s="39">
        <v>50</v>
      </c>
      <c r="H123" s="82">
        <f t="shared" si="10"/>
        <v>0.1</v>
      </c>
      <c r="I123" s="39" t="s">
        <v>871</v>
      </c>
      <c r="J123" s="39">
        <v>50</v>
      </c>
    </row>
    <row r="124" spans="1:10" ht="31.5">
      <c r="A124" s="39" t="s">
        <v>930</v>
      </c>
      <c r="B124" s="39" t="s">
        <v>14</v>
      </c>
      <c r="C124" s="39">
        <v>5</v>
      </c>
      <c r="D124" s="39" t="s">
        <v>943</v>
      </c>
      <c r="E124" s="39">
        <v>40</v>
      </c>
      <c r="F124" s="39">
        <v>0</v>
      </c>
      <c r="G124" s="39">
        <v>0</v>
      </c>
      <c r="H124" s="82">
        <f t="shared" si="10"/>
        <v>0</v>
      </c>
      <c r="I124" s="39"/>
      <c r="J124" s="39">
        <v>0</v>
      </c>
    </row>
    <row r="125" spans="1:10" ht="63">
      <c r="A125" s="39" t="s">
        <v>930</v>
      </c>
      <c r="B125" s="39" t="s">
        <v>64</v>
      </c>
      <c r="C125" s="39">
        <v>4</v>
      </c>
      <c r="D125" s="41" t="s">
        <v>944</v>
      </c>
      <c r="E125" s="39">
        <v>300</v>
      </c>
      <c r="F125" s="39">
        <v>0</v>
      </c>
      <c r="G125" s="39">
        <v>0</v>
      </c>
      <c r="H125" s="82">
        <f t="shared" si="10"/>
        <v>0</v>
      </c>
      <c r="I125" s="39" t="s">
        <v>59</v>
      </c>
      <c r="J125" s="39">
        <v>0</v>
      </c>
    </row>
    <row r="126" spans="1:10" ht="63">
      <c r="A126" s="39" t="s">
        <v>930</v>
      </c>
      <c r="B126" s="39" t="s">
        <v>117</v>
      </c>
      <c r="C126" s="39">
        <v>1</v>
      </c>
      <c r="D126" s="41" t="s">
        <v>945</v>
      </c>
      <c r="E126" s="39">
        <v>170</v>
      </c>
      <c r="F126" s="39">
        <v>170</v>
      </c>
      <c r="G126" s="39">
        <v>155</v>
      </c>
      <c r="H126" s="82">
        <f t="shared" si="10"/>
        <v>0.91176470588235292</v>
      </c>
      <c r="I126" s="39" t="s">
        <v>871</v>
      </c>
      <c r="J126" s="39">
        <v>155</v>
      </c>
    </row>
    <row r="127" spans="1:10" ht="31.5">
      <c r="A127" s="39" t="s">
        <v>930</v>
      </c>
      <c r="B127" s="39" t="s">
        <v>117</v>
      </c>
      <c r="C127" s="39">
        <v>2</v>
      </c>
      <c r="D127" s="39" t="s">
        <v>946</v>
      </c>
      <c r="E127" s="39">
        <v>340</v>
      </c>
      <c r="F127" s="39">
        <v>340</v>
      </c>
      <c r="G127" s="39">
        <v>210</v>
      </c>
      <c r="H127" s="82">
        <f t="shared" si="10"/>
        <v>0.61764705882352944</v>
      </c>
      <c r="I127" s="39" t="s">
        <v>871</v>
      </c>
      <c r="J127" s="39">
        <v>210</v>
      </c>
    </row>
    <row r="128" spans="1:10" ht="47.25">
      <c r="A128" s="39" t="s">
        <v>930</v>
      </c>
      <c r="B128" s="39" t="s">
        <v>117</v>
      </c>
      <c r="C128" s="39">
        <v>3</v>
      </c>
      <c r="D128" s="41" t="s">
        <v>947</v>
      </c>
      <c r="E128" s="39">
        <v>95</v>
      </c>
      <c r="F128" s="39">
        <v>95</v>
      </c>
      <c r="G128" s="39">
        <v>50</v>
      </c>
      <c r="H128" s="82">
        <f t="shared" ref="H128:H137" si="21">IF(E128=0,"",G128/E128)</f>
        <v>0.52631578947368418</v>
      </c>
      <c r="I128" s="39" t="s">
        <v>871</v>
      </c>
      <c r="J128" s="39">
        <v>50</v>
      </c>
    </row>
    <row r="129" spans="1:10" ht="31.5">
      <c r="A129" s="39" t="s">
        <v>930</v>
      </c>
      <c r="B129" s="39" t="s">
        <v>8</v>
      </c>
      <c r="C129" s="39">
        <v>1</v>
      </c>
      <c r="D129" s="39" t="s">
        <v>948</v>
      </c>
      <c r="E129" s="39">
        <v>96</v>
      </c>
      <c r="F129" s="39">
        <v>96</v>
      </c>
      <c r="G129" s="39">
        <v>50</v>
      </c>
      <c r="H129" s="82">
        <f t="shared" si="21"/>
        <v>0.52083333333333337</v>
      </c>
      <c r="I129" s="39" t="s">
        <v>871</v>
      </c>
      <c r="J129" s="39">
        <v>50</v>
      </c>
    </row>
    <row r="130" spans="1:10">
      <c r="A130" s="39" t="s">
        <v>930</v>
      </c>
      <c r="B130" s="39" t="s">
        <v>8</v>
      </c>
      <c r="C130" s="39">
        <v>4</v>
      </c>
      <c r="D130" s="39" t="s">
        <v>949</v>
      </c>
      <c r="E130" s="39">
        <v>30</v>
      </c>
      <c r="F130" s="39">
        <v>0</v>
      </c>
      <c r="G130" s="39">
        <v>0</v>
      </c>
      <c r="H130" s="82">
        <f t="shared" si="21"/>
        <v>0</v>
      </c>
      <c r="I130" s="39" t="s">
        <v>950</v>
      </c>
      <c r="J130" s="39">
        <v>0</v>
      </c>
    </row>
    <row r="131" spans="1:10" ht="63">
      <c r="A131" s="39" t="s">
        <v>930</v>
      </c>
      <c r="B131" s="39" t="s">
        <v>46</v>
      </c>
      <c r="C131" s="39">
        <v>1</v>
      </c>
      <c r="D131" s="41" t="s">
        <v>951</v>
      </c>
      <c r="E131" s="39">
        <v>190</v>
      </c>
      <c r="F131" s="39">
        <v>190</v>
      </c>
      <c r="G131" s="39">
        <v>100</v>
      </c>
      <c r="H131" s="82">
        <f t="shared" si="21"/>
        <v>0.52631578947368418</v>
      </c>
      <c r="I131" s="39" t="s">
        <v>871</v>
      </c>
      <c r="J131" s="39">
        <v>100</v>
      </c>
    </row>
    <row r="132" spans="1:10">
      <c r="A132" s="39" t="s">
        <v>930</v>
      </c>
      <c r="B132" s="39" t="s">
        <v>46</v>
      </c>
      <c r="C132" s="39">
        <v>2</v>
      </c>
      <c r="D132" s="39" t="s">
        <v>952</v>
      </c>
      <c r="E132" s="39">
        <v>300</v>
      </c>
      <c r="F132" s="39">
        <v>100</v>
      </c>
      <c r="G132" s="39">
        <v>20</v>
      </c>
      <c r="H132" s="82">
        <f t="shared" si="21"/>
        <v>6.6666666666666666E-2</v>
      </c>
      <c r="I132" s="39" t="s">
        <v>871</v>
      </c>
      <c r="J132" s="39">
        <v>20</v>
      </c>
    </row>
    <row r="133" spans="1:10">
      <c r="A133" s="39" t="s">
        <v>930</v>
      </c>
      <c r="B133" s="39" t="s">
        <v>46</v>
      </c>
      <c r="C133" s="39">
        <v>3</v>
      </c>
      <c r="D133" s="39" t="s">
        <v>953</v>
      </c>
      <c r="E133" s="39">
        <v>40</v>
      </c>
      <c r="F133" s="39">
        <v>40</v>
      </c>
      <c r="G133" s="39">
        <v>10</v>
      </c>
      <c r="H133" s="82">
        <f t="shared" si="21"/>
        <v>0.25</v>
      </c>
      <c r="I133" s="39" t="s">
        <v>871</v>
      </c>
      <c r="J133" s="39">
        <v>10</v>
      </c>
    </row>
    <row r="134" spans="1:10" ht="48" thickBot="1">
      <c r="A134" s="46" t="s">
        <v>930</v>
      </c>
      <c r="B134" s="46" t="s">
        <v>46</v>
      </c>
      <c r="C134" s="46">
        <v>4</v>
      </c>
      <c r="D134" s="48" t="s">
        <v>954</v>
      </c>
      <c r="E134" s="46">
        <v>300</v>
      </c>
      <c r="F134" s="46">
        <v>0</v>
      </c>
      <c r="G134" s="46">
        <v>0</v>
      </c>
      <c r="H134" s="84">
        <f t="shared" si="21"/>
        <v>0</v>
      </c>
      <c r="I134" s="46"/>
      <c r="J134" s="46">
        <v>0</v>
      </c>
    </row>
    <row r="135" spans="1:10" s="71" customFormat="1" ht="16.5" thickBot="1">
      <c r="A135" s="74"/>
      <c r="B135" s="53"/>
      <c r="C135" s="53"/>
      <c r="D135" s="53"/>
      <c r="E135" s="53">
        <f t="shared" ref="E135:G135" si="22">SUM(E112:E134)</f>
        <v>3539</v>
      </c>
      <c r="F135" s="53">
        <f t="shared" si="22"/>
        <v>2399</v>
      </c>
      <c r="G135" s="53">
        <f t="shared" si="22"/>
        <v>1360</v>
      </c>
      <c r="H135" s="85">
        <f t="shared" si="21"/>
        <v>0.38428934727324104</v>
      </c>
      <c r="I135" s="53"/>
      <c r="J135" s="53">
        <f>SUM(J112:J134)</f>
        <v>1360</v>
      </c>
    </row>
    <row r="136" spans="1:10">
      <c r="H136" s="77" t="str">
        <f t="shared" si="21"/>
        <v/>
      </c>
    </row>
    <row r="137" spans="1:10" s="19" customFormat="1" ht="23.25">
      <c r="A137" s="75"/>
      <c r="B137" s="75"/>
      <c r="C137" s="75"/>
      <c r="D137" s="75"/>
      <c r="E137" s="75">
        <f>SUM(E135+E110+E101+E82+E76+E69+E63+E54+E38+E20+E43+E25+E30+E50+E12+E5)</f>
        <v>38713.25</v>
      </c>
      <c r="F137" s="75">
        <f t="shared" ref="F137:G137" si="23">SUM(F135+F110+F101+F82+F76+F69+F63+F54+F38+F20+F43+F25+F30+F50+F12+F5)</f>
        <v>21371.25</v>
      </c>
      <c r="G137" s="75">
        <f t="shared" si="23"/>
        <v>11071.25</v>
      </c>
      <c r="H137" s="81">
        <f t="shared" si="21"/>
        <v>0.28598089801295423</v>
      </c>
      <c r="I137" s="75"/>
      <c r="J137" s="75">
        <f t="shared" ref="J137" si="24">SUM(J135+J110+J101+J82+J76+J69+J63+J54+J38+J20+J43+J25+J30+J50+J12+J5)</f>
        <v>11071.25</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J347"/>
  <sheetViews>
    <sheetView tabSelected="1" workbookViewId="0">
      <pane ySplit="1" topLeftCell="A42" activePane="bottomLeft" state="frozen"/>
      <selection activeCell="D1" sqref="D1:D1048576"/>
      <selection pane="bottomLeft" activeCell="D1" sqref="D1:D1048576"/>
    </sheetView>
  </sheetViews>
  <sheetFormatPr defaultColWidth="10.875" defaultRowHeight="15.75"/>
  <cols>
    <col min="1" max="3" width="19.625" style="28" customWidth="1"/>
    <col min="4" max="4" width="94.625" style="28" customWidth="1"/>
    <col min="5" max="7" width="19.625" style="28" customWidth="1"/>
    <col min="8" max="8" width="19.625" style="80" customWidth="1"/>
    <col min="9" max="10" width="19.625" style="28" customWidth="1"/>
    <col min="11" max="16384" width="10.875" style="1"/>
  </cols>
  <sheetData>
    <row r="1" spans="1:10" s="2" customFormat="1" ht="18.75">
      <c r="A1" s="26" t="s">
        <v>48</v>
      </c>
      <c r="B1" s="26" t="s">
        <v>49</v>
      </c>
      <c r="C1" s="26" t="s">
        <v>50</v>
      </c>
      <c r="D1" s="26" t="s">
        <v>51</v>
      </c>
      <c r="E1" s="26" t="s">
        <v>52</v>
      </c>
      <c r="F1" s="26" t="s">
        <v>53</v>
      </c>
      <c r="G1" s="26" t="s">
        <v>54</v>
      </c>
      <c r="H1" s="76" t="s">
        <v>868</v>
      </c>
      <c r="I1" s="26" t="s">
        <v>55</v>
      </c>
      <c r="J1" s="26" t="s">
        <v>56</v>
      </c>
    </row>
    <row r="2" spans="1:10" s="5" customFormat="1" ht="31.5">
      <c r="A2" s="39" t="s">
        <v>955</v>
      </c>
      <c r="B2" s="39" t="s">
        <v>34</v>
      </c>
      <c r="C2" s="39">
        <v>2</v>
      </c>
      <c r="D2" s="39" t="s">
        <v>956</v>
      </c>
      <c r="E2" s="39">
        <v>50</v>
      </c>
      <c r="F2" s="39">
        <v>30</v>
      </c>
      <c r="G2" s="39">
        <v>0</v>
      </c>
      <c r="H2" s="82">
        <f>IF(E2=0,"",G2/E2)</f>
        <v>0</v>
      </c>
      <c r="I2" s="39" t="s">
        <v>59</v>
      </c>
      <c r="J2" s="39">
        <v>0</v>
      </c>
    </row>
    <row r="3" spans="1:10">
      <c r="A3" s="39" t="s">
        <v>955</v>
      </c>
      <c r="B3" s="39" t="s">
        <v>5</v>
      </c>
      <c r="C3" s="39">
        <v>1</v>
      </c>
      <c r="D3" s="39" t="s">
        <v>957</v>
      </c>
      <c r="E3" s="39">
        <v>150</v>
      </c>
      <c r="F3" s="39">
        <v>100</v>
      </c>
      <c r="G3" s="39">
        <v>0</v>
      </c>
      <c r="H3" s="82">
        <f t="shared" ref="H3:H100" si="0">IF(E3=0,"",G3/E3)</f>
        <v>0</v>
      </c>
      <c r="I3" s="39" t="s">
        <v>59</v>
      </c>
      <c r="J3" s="39">
        <v>0</v>
      </c>
    </row>
    <row r="4" spans="1:10">
      <c r="A4" s="39" t="s">
        <v>955</v>
      </c>
      <c r="B4" s="39" t="s">
        <v>5</v>
      </c>
      <c r="C4" s="39">
        <v>3</v>
      </c>
      <c r="D4" s="39" t="s">
        <v>958</v>
      </c>
      <c r="E4" s="39">
        <v>60</v>
      </c>
      <c r="F4" s="39">
        <v>45</v>
      </c>
      <c r="G4" s="39">
        <v>0</v>
      </c>
      <c r="H4" s="82">
        <f t="shared" si="0"/>
        <v>0</v>
      </c>
      <c r="I4" s="39" t="s">
        <v>59</v>
      </c>
      <c r="J4" s="39">
        <v>0</v>
      </c>
    </row>
    <row r="5" spans="1:10">
      <c r="A5" s="39" t="s">
        <v>955</v>
      </c>
      <c r="B5" s="39" t="s">
        <v>74</v>
      </c>
      <c r="C5" s="39">
        <v>3</v>
      </c>
      <c r="D5" s="39" t="s">
        <v>959</v>
      </c>
      <c r="E5" s="39">
        <v>30</v>
      </c>
      <c r="F5" s="39">
        <v>10</v>
      </c>
      <c r="G5" s="39">
        <v>0</v>
      </c>
      <c r="H5" s="82">
        <f t="shared" si="0"/>
        <v>0</v>
      </c>
      <c r="I5" s="39" t="s">
        <v>59</v>
      </c>
      <c r="J5" s="39">
        <v>0</v>
      </c>
    </row>
    <row r="6" spans="1:10" ht="111" thickBot="1">
      <c r="A6" s="46" t="s">
        <v>955</v>
      </c>
      <c r="B6" s="46" t="s">
        <v>64</v>
      </c>
      <c r="C6" s="46">
        <v>1</v>
      </c>
      <c r="D6" s="46" t="s">
        <v>960</v>
      </c>
      <c r="E6" s="46">
        <v>500</v>
      </c>
      <c r="F6" s="46">
        <v>300</v>
      </c>
      <c r="G6" s="46">
        <v>0</v>
      </c>
      <c r="H6" s="84">
        <f t="shared" si="0"/>
        <v>0</v>
      </c>
      <c r="I6" s="46" t="s">
        <v>961</v>
      </c>
      <c r="J6" s="46">
        <v>0</v>
      </c>
    </row>
    <row r="7" spans="1:10" s="71" customFormat="1" ht="16.5" thickBot="1">
      <c r="A7" s="74"/>
      <c r="B7" s="53"/>
      <c r="C7" s="53"/>
      <c r="D7" s="53"/>
      <c r="E7" s="53">
        <f t="shared" ref="E7:G7" si="1">SUM(E2:E6)</f>
        <v>790</v>
      </c>
      <c r="F7" s="53">
        <f t="shared" si="1"/>
        <v>485</v>
      </c>
      <c r="G7" s="53">
        <f t="shared" si="1"/>
        <v>0</v>
      </c>
      <c r="H7" s="85">
        <f t="shared" si="0"/>
        <v>0</v>
      </c>
      <c r="I7" s="53"/>
      <c r="J7" s="53">
        <f>SUM(J2:J6)</f>
        <v>0</v>
      </c>
    </row>
    <row r="8" spans="1:10" s="11" customFormat="1">
      <c r="A8" s="37"/>
      <c r="B8" s="37"/>
      <c r="C8" s="37"/>
      <c r="D8" s="37"/>
      <c r="E8" s="37"/>
      <c r="F8" s="37"/>
      <c r="G8" s="37"/>
      <c r="H8" s="79"/>
      <c r="I8" s="37"/>
      <c r="J8" s="37"/>
    </row>
    <row r="10" spans="1:10" ht="63">
      <c r="A10" s="39" t="s">
        <v>962</v>
      </c>
      <c r="B10" s="39" t="s">
        <v>10</v>
      </c>
      <c r="C10" s="39">
        <v>1</v>
      </c>
      <c r="D10" s="41" t="s">
        <v>963</v>
      </c>
      <c r="E10" s="39">
        <v>60</v>
      </c>
      <c r="F10" s="39">
        <v>60</v>
      </c>
      <c r="G10" s="39">
        <v>60</v>
      </c>
      <c r="H10" s="82">
        <f t="shared" si="0"/>
        <v>1</v>
      </c>
      <c r="I10" s="39" t="s">
        <v>59</v>
      </c>
      <c r="J10" s="39">
        <v>60</v>
      </c>
    </row>
    <row r="11" spans="1:10" ht="78.75">
      <c r="A11" s="39" t="s">
        <v>962</v>
      </c>
      <c r="B11" s="39" t="s">
        <v>24</v>
      </c>
      <c r="C11" s="39">
        <v>2</v>
      </c>
      <c r="D11" s="41" t="s">
        <v>964</v>
      </c>
      <c r="E11" s="39">
        <v>50</v>
      </c>
      <c r="F11" s="39">
        <v>25</v>
      </c>
      <c r="G11" s="39">
        <v>0</v>
      </c>
      <c r="H11" s="82">
        <f t="shared" si="0"/>
        <v>0</v>
      </c>
      <c r="I11" s="39" t="s">
        <v>59</v>
      </c>
      <c r="J11" s="39">
        <v>0</v>
      </c>
    </row>
    <row r="12" spans="1:10" ht="32.25" thickBot="1">
      <c r="A12" s="46" t="s">
        <v>962</v>
      </c>
      <c r="B12" s="46" t="s">
        <v>589</v>
      </c>
      <c r="C12" s="46">
        <v>3</v>
      </c>
      <c r="D12" s="46" t="s">
        <v>965</v>
      </c>
      <c r="E12" s="46">
        <v>20</v>
      </c>
      <c r="F12" s="46">
        <v>10</v>
      </c>
      <c r="G12" s="46">
        <v>0</v>
      </c>
      <c r="H12" s="84">
        <f t="shared" si="0"/>
        <v>0</v>
      </c>
      <c r="I12" s="46" t="s">
        <v>59</v>
      </c>
      <c r="J12" s="46">
        <v>0</v>
      </c>
    </row>
    <row r="13" spans="1:10" s="71" customFormat="1" ht="16.5" thickBot="1">
      <c r="A13" s="70"/>
      <c r="B13" s="34"/>
      <c r="C13" s="34"/>
      <c r="D13" s="34"/>
      <c r="E13" s="34">
        <f t="shared" ref="E13:G13" si="2">SUM(E10:E12)</f>
        <v>130</v>
      </c>
      <c r="F13" s="34">
        <f t="shared" si="2"/>
        <v>95</v>
      </c>
      <c r="G13" s="34">
        <f t="shared" si="2"/>
        <v>60</v>
      </c>
      <c r="H13" s="86">
        <f t="shared" si="0"/>
        <v>0.46153846153846156</v>
      </c>
      <c r="I13" s="34"/>
      <c r="J13" s="34">
        <f>SUM(J10:J12)</f>
        <v>60</v>
      </c>
    </row>
    <row r="14" spans="1:10" s="11" customFormat="1">
      <c r="A14" s="37"/>
      <c r="B14" s="37"/>
      <c r="C14" s="37"/>
      <c r="D14" s="37"/>
      <c r="E14" s="37"/>
      <c r="F14" s="37"/>
      <c r="G14" s="37"/>
      <c r="H14" s="79"/>
      <c r="I14" s="37"/>
      <c r="J14" s="37"/>
    </row>
    <row r="16" spans="1:10" ht="141.75">
      <c r="A16" s="39" t="s">
        <v>966</v>
      </c>
      <c r="B16" s="39" t="s">
        <v>34</v>
      </c>
      <c r="C16" s="39">
        <v>1</v>
      </c>
      <c r="D16" s="41" t="s">
        <v>967</v>
      </c>
      <c r="E16" s="39">
        <v>800</v>
      </c>
      <c r="F16" s="39">
        <v>800</v>
      </c>
      <c r="G16" s="39">
        <v>800</v>
      </c>
      <c r="H16" s="82">
        <f t="shared" si="0"/>
        <v>1</v>
      </c>
      <c r="I16" s="39" t="s">
        <v>59</v>
      </c>
      <c r="J16" s="39">
        <v>800</v>
      </c>
    </row>
    <row r="17" spans="1:10" ht="94.5">
      <c r="A17" s="39" t="s">
        <v>966</v>
      </c>
      <c r="B17" s="39" t="s">
        <v>34</v>
      </c>
      <c r="C17" s="39">
        <v>2</v>
      </c>
      <c r="D17" s="41" t="s">
        <v>968</v>
      </c>
      <c r="E17" s="39">
        <v>200</v>
      </c>
      <c r="F17" s="39">
        <v>200</v>
      </c>
      <c r="G17" s="39">
        <v>200</v>
      </c>
      <c r="H17" s="82">
        <f t="shared" si="0"/>
        <v>1</v>
      </c>
      <c r="I17" s="39" t="s">
        <v>59</v>
      </c>
      <c r="J17" s="39">
        <v>200</v>
      </c>
    </row>
    <row r="18" spans="1:10" ht="63">
      <c r="A18" s="39" t="s">
        <v>966</v>
      </c>
      <c r="B18" s="39" t="s">
        <v>34</v>
      </c>
      <c r="C18" s="39">
        <v>3</v>
      </c>
      <c r="D18" s="41" t="s">
        <v>969</v>
      </c>
      <c r="E18" s="39">
        <v>100</v>
      </c>
      <c r="F18" s="39">
        <v>100</v>
      </c>
      <c r="G18" s="39">
        <v>0</v>
      </c>
      <c r="H18" s="82">
        <f t="shared" si="0"/>
        <v>0</v>
      </c>
      <c r="I18" s="39" t="s">
        <v>59</v>
      </c>
      <c r="J18" s="39">
        <v>0</v>
      </c>
    </row>
    <row r="19" spans="1:10" ht="47.25">
      <c r="A19" s="39" t="s">
        <v>966</v>
      </c>
      <c r="B19" s="39" t="s">
        <v>34</v>
      </c>
      <c r="C19" s="39">
        <v>4</v>
      </c>
      <c r="D19" s="39" t="s">
        <v>970</v>
      </c>
      <c r="E19" s="39">
        <v>120</v>
      </c>
      <c r="F19" s="39">
        <v>0</v>
      </c>
      <c r="G19" s="39">
        <v>0</v>
      </c>
      <c r="H19" s="82">
        <f t="shared" si="0"/>
        <v>0</v>
      </c>
      <c r="I19" s="39" t="s">
        <v>59</v>
      </c>
      <c r="J19" s="39">
        <v>0</v>
      </c>
    </row>
    <row r="20" spans="1:10" ht="31.5">
      <c r="A20" s="39" t="s">
        <v>966</v>
      </c>
      <c r="B20" s="39" t="s">
        <v>14</v>
      </c>
      <c r="C20" s="39">
        <v>5</v>
      </c>
      <c r="D20" s="39" t="s">
        <v>971</v>
      </c>
      <c r="E20" s="39">
        <v>100</v>
      </c>
      <c r="F20" s="39">
        <v>0</v>
      </c>
      <c r="G20" s="39">
        <v>0</v>
      </c>
      <c r="H20" s="82">
        <f t="shared" si="0"/>
        <v>0</v>
      </c>
      <c r="I20" s="39" t="s">
        <v>59</v>
      </c>
      <c r="J20" s="39">
        <v>0</v>
      </c>
    </row>
    <row r="21" spans="1:10" ht="47.25">
      <c r="A21" s="39" t="s">
        <v>966</v>
      </c>
      <c r="B21" s="39" t="s">
        <v>87</v>
      </c>
      <c r="C21" s="39">
        <v>1</v>
      </c>
      <c r="D21" s="41" t="s">
        <v>972</v>
      </c>
      <c r="E21" s="39">
        <v>300</v>
      </c>
      <c r="F21" s="39">
        <v>300</v>
      </c>
      <c r="G21" s="39">
        <v>200</v>
      </c>
      <c r="H21" s="82">
        <f t="shared" si="0"/>
        <v>0.66666666666666663</v>
      </c>
      <c r="I21" s="39" t="s">
        <v>59</v>
      </c>
      <c r="J21" s="39">
        <v>200</v>
      </c>
    </row>
    <row r="22" spans="1:10" ht="63.75" thickBot="1">
      <c r="A22" s="46" t="s">
        <v>966</v>
      </c>
      <c r="B22" s="46" t="s">
        <v>46</v>
      </c>
      <c r="C22" s="46">
        <v>1</v>
      </c>
      <c r="D22" s="48" t="s">
        <v>973</v>
      </c>
      <c r="E22" s="46">
        <v>420</v>
      </c>
      <c r="F22" s="46">
        <v>420</v>
      </c>
      <c r="G22" s="46">
        <v>300</v>
      </c>
      <c r="H22" s="84">
        <f t="shared" si="0"/>
        <v>0.7142857142857143</v>
      </c>
      <c r="I22" s="46" t="s">
        <v>59</v>
      </c>
      <c r="J22" s="46">
        <v>300</v>
      </c>
    </row>
    <row r="23" spans="1:10" s="71" customFormat="1" ht="16.5" thickBot="1">
      <c r="A23" s="74"/>
      <c r="B23" s="53"/>
      <c r="C23" s="53"/>
      <c r="D23" s="50"/>
      <c r="E23" s="53">
        <f t="shared" ref="E23:G23" si="3">SUM(E16:E22)</f>
        <v>2040</v>
      </c>
      <c r="F23" s="53">
        <f t="shared" si="3"/>
        <v>1820</v>
      </c>
      <c r="G23" s="53">
        <f t="shared" si="3"/>
        <v>1500</v>
      </c>
      <c r="H23" s="85">
        <f t="shared" si="0"/>
        <v>0.73529411764705888</v>
      </c>
      <c r="I23" s="53"/>
      <c r="J23" s="53">
        <f>SUM(J16:J22)</f>
        <v>1500</v>
      </c>
    </row>
    <row r="24" spans="1:10" s="11" customFormat="1">
      <c r="A24" s="37"/>
      <c r="B24" s="37"/>
      <c r="C24" s="37"/>
      <c r="D24" s="54"/>
      <c r="E24" s="37"/>
      <c r="F24" s="37"/>
      <c r="G24" s="37"/>
      <c r="H24" s="79"/>
      <c r="I24" s="37"/>
      <c r="J24" s="37"/>
    </row>
    <row r="25" spans="1:10">
      <c r="D25" s="29"/>
    </row>
    <row r="26" spans="1:10">
      <c r="A26" s="39" t="s">
        <v>974</v>
      </c>
      <c r="B26" s="39" t="s">
        <v>10</v>
      </c>
      <c r="C26" s="39">
        <v>1</v>
      </c>
      <c r="D26" s="39" t="s">
        <v>975</v>
      </c>
      <c r="E26" s="39">
        <v>170</v>
      </c>
      <c r="F26" s="39">
        <v>170</v>
      </c>
      <c r="G26" s="39">
        <v>170</v>
      </c>
      <c r="H26" s="82">
        <f t="shared" si="0"/>
        <v>1</v>
      </c>
      <c r="I26" s="39" t="s">
        <v>59</v>
      </c>
      <c r="J26" s="39">
        <v>170</v>
      </c>
    </row>
    <row r="27" spans="1:10" ht="110.25">
      <c r="A27" s="39" t="s">
        <v>974</v>
      </c>
      <c r="B27" s="39" t="s">
        <v>34</v>
      </c>
      <c r="C27" s="39">
        <v>1</v>
      </c>
      <c r="D27" s="41" t="s">
        <v>976</v>
      </c>
      <c r="E27" s="39">
        <v>255</v>
      </c>
      <c r="F27" s="39">
        <v>255</v>
      </c>
      <c r="G27" s="39">
        <v>170</v>
      </c>
      <c r="H27" s="82">
        <f t="shared" si="0"/>
        <v>0.66666666666666663</v>
      </c>
      <c r="I27" s="39" t="s">
        <v>59</v>
      </c>
      <c r="J27" s="39">
        <v>170</v>
      </c>
    </row>
    <row r="28" spans="1:10" ht="173.25">
      <c r="A28" s="39" t="s">
        <v>974</v>
      </c>
      <c r="B28" s="39" t="s">
        <v>5</v>
      </c>
      <c r="C28" s="39">
        <v>1</v>
      </c>
      <c r="D28" s="41" t="s">
        <v>977</v>
      </c>
      <c r="E28" s="39">
        <v>1080</v>
      </c>
      <c r="F28" s="39">
        <v>800</v>
      </c>
      <c r="G28" s="39">
        <v>300</v>
      </c>
      <c r="H28" s="82">
        <f t="shared" si="0"/>
        <v>0.27777777777777779</v>
      </c>
      <c r="I28" s="39" t="s">
        <v>59</v>
      </c>
      <c r="J28" s="39">
        <v>300</v>
      </c>
    </row>
    <row r="29" spans="1:10" ht="126">
      <c r="A29" s="39" t="s">
        <v>974</v>
      </c>
      <c r="B29" s="39" t="s">
        <v>5</v>
      </c>
      <c r="C29" s="39">
        <v>2</v>
      </c>
      <c r="D29" s="41" t="s">
        <v>978</v>
      </c>
      <c r="E29" s="39">
        <v>270</v>
      </c>
      <c r="F29" s="39">
        <v>150</v>
      </c>
      <c r="G29" s="39">
        <v>0</v>
      </c>
      <c r="H29" s="82">
        <f t="shared" si="0"/>
        <v>0</v>
      </c>
      <c r="I29" s="39" t="s">
        <v>59</v>
      </c>
      <c r="J29" s="39">
        <v>0</v>
      </c>
    </row>
    <row r="30" spans="1:10" ht="126">
      <c r="A30" s="39" t="s">
        <v>974</v>
      </c>
      <c r="B30" s="39" t="s">
        <v>87</v>
      </c>
      <c r="C30" s="39">
        <v>1</v>
      </c>
      <c r="D30" s="41" t="s">
        <v>979</v>
      </c>
      <c r="E30" s="39">
        <v>4656</v>
      </c>
      <c r="F30" s="39">
        <v>3500</v>
      </c>
      <c r="G30" s="39">
        <v>3000</v>
      </c>
      <c r="H30" s="82">
        <f t="shared" si="0"/>
        <v>0.64432989690721654</v>
      </c>
      <c r="I30" s="39" t="s">
        <v>59</v>
      </c>
      <c r="J30" s="39">
        <v>3000</v>
      </c>
    </row>
    <row r="31" spans="1:10" ht="78.75">
      <c r="A31" s="39" t="s">
        <v>974</v>
      </c>
      <c r="B31" s="39" t="s">
        <v>64</v>
      </c>
      <c r="C31" s="39">
        <v>2</v>
      </c>
      <c r="D31" s="41" t="s">
        <v>980</v>
      </c>
      <c r="E31" s="39">
        <v>800</v>
      </c>
      <c r="F31" s="39">
        <v>400</v>
      </c>
      <c r="G31" s="39">
        <v>50</v>
      </c>
      <c r="H31" s="82">
        <f t="shared" si="0"/>
        <v>6.25E-2</v>
      </c>
      <c r="I31" s="39" t="s">
        <v>59</v>
      </c>
      <c r="J31" s="39">
        <v>50</v>
      </c>
    </row>
    <row r="32" spans="1:10" ht="95.25" thickBot="1">
      <c r="A32" s="46" t="s">
        <v>974</v>
      </c>
      <c r="B32" s="46" t="s">
        <v>46</v>
      </c>
      <c r="C32" s="46">
        <v>2</v>
      </c>
      <c r="D32" s="48" t="s">
        <v>981</v>
      </c>
      <c r="E32" s="46">
        <v>500</v>
      </c>
      <c r="F32" s="46">
        <v>250</v>
      </c>
      <c r="G32" s="46">
        <v>100</v>
      </c>
      <c r="H32" s="84">
        <f t="shared" si="0"/>
        <v>0.2</v>
      </c>
      <c r="I32" s="46" t="s">
        <v>59</v>
      </c>
      <c r="J32" s="46">
        <v>100</v>
      </c>
    </row>
    <row r="33" spans="1:10" s="71" customFormat="1" ht="16.5" thickBot="1">
      <c r="A33" s="74"/>
      <c r="B33" s="53"/>
      <c r="C33" s="53"/>
      <c r="D33" s="50"/>
      <c r="E33" s="53">
        <f t="shared" ref="E33:G33" si="4">SUM(E26:E32)</f>
        <v>7731</v>
      </c>
      <c r="F33" s="53">
        <f t="shared" si="4"/>
        <v>5525</v>
      </c>
      <c r="G33" s="53">
        <f t="shared" si="4"/>
        <v>3790</v>
      </c>
      <c r="H33" s="85">
        <f t="shared" si="0"/>
        <v>0.49023412236450653</v>
      </c>
      <c r="I33" s="53"/>
      <c r="J33" s="53">
        <f>SUM(J26:J32)</f>
        <v>3790</v>
      </c>
    </row>
    <row r="34" spans="1:10" s="11" customFormat="1">
      <c r="A34" s="37"/>
      <c r="B34" s="37"/>
      <c r="C34" s="37"/>
      <c r="D34" s="54"/>
      <c r="E34" s="37"/>
      <c r="F34" s="37"/>
      <c r="G34" s="37"/>
      <c r="H34" s="79"/>
      <c r="I34" s="37"/>
      <c r="J34" s="37"/>
    </row>
    <row r="35" spans="1:10">
      <c r="D35" s="29"/>
    </row>
    <row r="36" spans="1:10" ht="141.75">
      <c r="A36" s="39" t="s">
        <v>982</v>
      </c>
      <c r="B36" s="39" t="s">
        <v>10</v>
      </c>
      <c r="C36" s="39">
        <v>1</v>
      </c>
      <c r="D36" s="41" t="s">
        <v>983</v>
      </c>
      <c r="E36" s="39">
        <v>330</v>
      </c>
      <c r="F36" s="39">
        <v>330</v>
      </c>
      <c r="G36" s="39">
        <v>100</v>
      </c>
      <c r="H36" s="82">
        <f t="shared" si="0"/>
        <v>0.30303030303030304</v>
      </c>
      <c r="I36" s="39" t="s">
        <v>59</v>
      </c>
      <c r="J36" s="39">
        <v>100</v>
      </c>
    </row>
    <row r="37" spans="1:10" ht="63">
      <c r="A37" s="39" t="s">
        <v>982</v>
      </c>
      <c r="B37" s="39" t="s">
        <v>34</v>
      </c>
      <c r="C37" s="39">
        <v>1</v>
      </c>
      <c r="D37" s="41" t="s">
        <v>984</v>
      </c>
      <c r="E37" s="39">
        <v>370</v>
      </c>
      <c r="F37" s="39">
        <v>277</v>
      </c>
      <c r="G37" s="39">
        <v>130</v>
      </c>
      <c r="H37" s="82">
        <f t="shared" si="0"/>
        <v>0.35135135135135137</v>
      </c>
      <c r="I37" s="39" t="s">
        <v>59</v>
      </c>
      <c r="J37" s="39">
        <v>130</v>
      </c>
    </row>
    <row r="38" spans="1:10" ht="78.75">
      <c r="A38" s="39" t="s">
        <v>982</v>
      </c>
      <c r="B38" s="39" t="s">
        <v>14</v>
      </c>
      <c r="C38" s="39">
        <v>3</v>
      </c>
      <c r="D38" s="41" t="s">
        <v>985</v>
      </c>
      <c r="E38" s="39">
        <v>272</v>
      </c>
      <c r="F38" s="39">
        <v>272</v>
      </c>
      <c r="G38" s="39">
        <v>0</v>
      </c>
      <c r="H38" s="82">
        <f t="shared" si="0"/>
        <v>0</v>
      </c>
      <c r="I38" s="39" t="s">
        <v>59</v>
      </c>
      <c r="J38" s="39">
        <v>0</v>
      </c>
    </row>
    <row r="39" spans="1:10" ht="110.25">
      <c r="A39" s="39" t="s">
        <v>982</v>
      </c>
      <c r="B39" s="39" t="s">
        <v>87</v>
      </c>
      <c r="C39" s="39">
        <v>1</v>
      </c>
      <c r="D39" s="41" t="s">
        <v>986</v>
      </c>
      <c r="E39" s="39">
        <v>4004</v>
      </c>
      <c r="F39" s="39">
        <v>2600</v>
      </c>
      <c r="G39" s="39">
        <v>2000</v>
      </c>
      <c r="H39" s="82">
        <f t="shared" si="0"/>
        <v>0.49950049950049952</v>
      </c>
      <c r="I39" s="39" t="s">
        <v>59</v>
      </c>
      <c r="J39" s="39">
        <v>2000</v>
      </c>
    </row>
    <row r="40" spans="1:10" ht="47.25">
      <c r="A40" s="39" t="s">
        <v>982</v>
      </c>
      <c r="B40" s="39" t="s">
        <v>64</v>
      </c>
      <c r="C40" s="39">
        <v>2</v>
      </c>
      <c r="D40" s="41" t="s">
        <v>987</v>
      </c>
      <c r="E40" s="39">
        <v>660</v>
      </c>
      <c r="F40" s="39">
        <v>100</v>
      </c>
      <c r="G40" s="39">
        <v>0</v>
      </c>
      <c r="H40" s="82">
        <f t="shared" si="0"/>
        <v>0</v>
      </c>
      <c r="I40" s="39" t="s">
        <v>59</v>
      </c>
      <c r="J40" s="39">
        <v>0</v>
      </c>
    </row>
    <row r="41" spans="1:10" ht="63.75" thickBot="1">
      <c r="A41" s="46" t="s">
        <v>982</v>
      </c>
      <c r="B41" s="46" t="s">
        <v>306</v>
      </c>
      <c r="C41" s="46">
        <v>1</v>
      </c>
      <c r="D41" s="48" t="s">
        <v>988</v>
      </c>
      <c r="E41" s="46">
        <v>450</v>
      </c>
      <c r="F41" s="46">
        <v>330</v>
      </c>
      <c r="G41" s="46">
        <v>250</v>
      </c>
      <c r="H41" s="84">
        <f t="shared" si="0"/>
        <v>0.55555555555555558</v>
      </c>
      <c r="I41" s="46" t="s">
        <v>59</v>
      </c>
      <c r="J41" s="46">
        <v>250</v>
      </c>
    </row>
    <row r="42" spans="1:10" s="71" customFormat="1" ht="16.5" thickBot="1">
      <c r="A42" s="74"/>
      <c r="B42" s="53"/>
      <c r="C42" s="53"/>
      <c r="D42" s="50"/>
      <c r="E42" s="53">
        <f t="shared" ref="E42:G42" si="5">SUM(E36:E41)</f>
        <v>6086</v>
      </c>
      <c r="F42" s="53">
        <f t="shared" si="5"/>
        <v>3909</v>
      </c>
      <c r="G42" s="53">
        <f t="shared" si="5"/>
        <v>2480</v>
      </c>
      <c r="H42" s="85">
        <f t="shared" si="0"/>
        <v>0.40749260598093984</v>
      </c>
      <c r="I42" s="53"/>
      <c r="J42" s="53">
        <f>SUM(J36:J41)</f>
        <v>2480</v>
      </c>
    </row>
    <row r="43" spans="1:10" s="11" customFormat="1">
      <c r="A43" s="37"/>
      <c r="B43" s="37"/>
      <c r="C43" s="37"/>
      <c r="D43" s="54"/>
      <c r="E43" s="37"/>
      <c r="F43" s="37"/>
      <c r="G43" s="37"/>
      <c r="H43" s="79"/>
      <c r="I43" s="37"/>
      <c r="J43" s="37"/>
    </row>
    <row r="44" spans="1:10" ht="31.5">
      <c r="A44" s="28" t="s">
        <v>1251</v>
      </c>
      <c r="B44" s="28" t="s">
        <v>5</v>
      </c>
      <c r="C44" s="28">
        <v>1</v>
      </c>
      <c r="D44" s="28" t="s">
        <v>1252</v>
      </c>
      <c r="E44" s="28">
        <v>60</v>
      </c>
      <c r="F44" s="28">
        <v>20</v>
      </c>
      <c r="G44" s="28">
        <v>20</v>
      </c>
      <c r="H44" s="80">
        <f t="shared" si="0"/>
        <v>0.33333333333333331</v>
      </c>
      <c r="I44" s="28" t="s">
        <v>3</v>
      </c>
      <c r="J44" s="28">
        <v>20</v>
      </c>
    </row>
    <row r="45" spans="1:10" ht="31.5">
      <c r="A45" s="28" t="s">
        <v>1251</v>
      </c>
      <c r="B45" s="28" t="s">
        <v>74</v>
      </c>
      <c r="C45" s="28">
        <v>1</v>
      </c>
      <c r="D45" s="28" t="s">
        <v>1253</v>
      </c>
      <c r="E45" s="28">
        <v>880</v>
      </c>
      <c r="F45" s="28">
        <v>75</v>
      </c>
      <c r="G45" s="28">
        <v>75</v>
      </c>
      <c r="H45" s="80">
        <f t="shared" si="0"/>
        <v>8.5227272727272721E-2</v>
      </c>
      <c r="I45" s="28" t="s">
        <v>3</v>
      </c>
      <c r="J45" s="28">
        <v>75</v>
      </c>
    </row>
    <row r="46" spans="1:10" ht="31.5">
      <c r="A46" s="28" t="s">
        <v>1251</v>
      </c>
      <c r="B46" s="28" t="s">
        <v>46</v>
      </c>
      <c r="C46" s="28">
        <v>1</v>
      </c>
      <c r="D46" s="28" t="s">
        <v>1254</v>
      </c>
      <c r="E46" s="28">
        <v>400</v>
      </c>
      <c r="F46" s="28">
        <v>150</v>
      </c>
      <c r="G46" s="28">
        <v>100</v>
      </c>
      <c r="H46" s="80">
        <f t="shared" si="0"/>
        <v>0.25</v>
      </c>
      <c r="I46" s="28" t="s">
        <v>3</v>
      </c>
      <c r="J46" s="28">
        <v>100</v>
      </c>
    </row>
    <row r="47" spans="1:10" s="4" customFormat="1">
      <c r="A47" s="31"/>
      <c r="B47" s="31"/>
      <c r="C47" s="31"/>
      <c r="D47" s="31"/>
      <c r="E47" s="31">
        <f t="shared" ref="E47:G47" si="6">SUM(E44:E46)</f>
        <v>1340</v>
      </c>
      <c r="F47" s="31">
        <f t="shared" si="6"/>
        <v>245</v>
      </c>
      <c r="G47" s="31">
        <f t="shared" si="6"/>
        <v>195</v>
      </c>
      <c r="H47" s="78">
        <f t="shared" si="0"/>
        <v>0.1455223880597015</v>
      </c>
      <c r="I47" s="31"/>
      <c r="J47" s="31">
        <f>SUM(J44:J46)</f>
        <v>195</v>
      </c>
    </row>
    <row r="48" spans="1:10">
      <c r="D48" s="29"/>
    </row>
    <row r="49" spans="1:10" ht="31.5">
      <c r="A49" s="39" t="s">
        <v>989</v>
      </c>
      <c r="B49" s="39" t="s">
        <v>10</v>
      </c>
      <c r="C49" s="39">
        <v>1</v>
      </c>
      <c r="D49" s="39" t="s">
        <v>990</v>
      </c>
      <c r="E49" s="39">
        <v>340</v>
      </c>
      <c r="F49" s="39">
        <v>340</v>
      </c>
      <c r="G49" s="39">
        <v>340</v>
      </c>
      <c r="H49" s="82">
        <f t="shared" si="0"/>
        <v>1</v>
      </c>
      <c r="I49" s="39" t="s">
        <v>59</v>
      </c>
      <c r="J49" s="39">
        <v>340</v>
      </c>
    </row>
    <row r="50" spans="1:10" ht="47.25">
      <c r="A50" s="39" t="s">
        <v>989</v>
      </c>
      <c r="B50" s="39" t="s">
        <v>34</v>
      </c>
      <c r="C50" s="39">
        <v>1</v>
      </c>
      <c r="D50" s="39" t="s">
        <v>991</v>
      </c>
      <c r="E50" s="39">
        <v>2160</v>
      </c>
      <c r="F50" s="39">
        <v>1080</v>
      </c>
      <c r="G50" s="39">
        <v>1080</v>
      </c>
      <c r="H50" s="82">
        <f t="shared" si="0"/>
        <v>0.5</v>
      </c>
      <c r="I50" s="39" t="s">
        <v>59</v>
      </c>
      <c r="J50" s="39">
        <v>1080</v>
      </c>
    </row>
    <row r="51" spans="1:10" ht="47.25">
      <c r="A51" s="39" t="s">
        <v>989</v>
      </c>
      <c r="B51" s="39" t="s">
        <v>34</v>
      </c>
      <c r="C51" s="39">
        <v>2</v>
      </c>
      <c r="D51" s="41" t="s">
        <v>992</v>
      </c>
      <c r="E51" s="39">
        <v>450</v>
      </c>
      <c r="F51" s="39">
        <v>225</v>
      </c>
      <c r="G51" s="39">
        <v>0</v>
      </c>
      <c r="H51" s="82">
        <f t="shared" si="0"/>
        <v>0</v>
      </c>
      <c r="I51" s="39" t="s">
        <v>59</v>
      </c>
      <c r="J51" s="39">
        <v>0</v>
      </c>
    </row>
    <row r="52" spans="1:10" ht="47.25">
      <c r="A52" s="39" t="s">
        <v>989</v>
      </c>
      <c r="B52" s="39" t="s">
        <v>34</v>
      </c>
      <c r="C52" s="39">
        <v>3</v>
      </c>
      <c r="D52" s="41" t="s">
        <v>993</v>
      </c>
      <c r="E52" s="39">
        <v>1392</v>
      </c>
      <c r="F52" s="39">
        <v>400</v>
      </c>
      <c r="G52" s="39">
        <v>0</v>
      </c>
      <c r="H52" s="82">
        <f t="shared" si="0"/>
        <v>0</v>
      </c>
      <c r="I52" s="39" t="s">
        <v>59</v>
      </c>
      <c r="J52" s="39">
        <v>0</v>
      </c>
    </row>
    <row r="53" spans="1:10" ht="94.5">
      <c r="A53" s="39" t="s">
        <v>989</v>
      </c>
      <c r="B53" s="39" t="s">
        <v>24</v>
      </c>
      <c r="C53" s="39">
        <v>1</v>
      </c>
      <c r="D53" s="41" t="s">
        <v>994</v>
      </c>
      <c r="E53" s="39">
        <v>315</v>
      </c>
      <c r="F53" s="39">
        <v>165</v>
      </c>
      <c r="G53" s="39">
        <v>0</v>
      </c>
      <c r="H53" s="82">
        <f t="shared" si="0"/>
        <v>0</v>
      </c>
      <c r="I53" s="39" t="s">
        <v>59</v>
      </c>
      <c r="J53" s="39">
        <v>0</v>
      </c>
    </row>
    <row r="54" spans="1:10" ht="63">
      <c r="A54" s="39" t="s">
        <v>989</v>
      </c>
      <c r="B54" s="39" t="s">
        <v>24</v>
      </c>
      <c r="C54" s="39">
        <v>2</v>
      </c>
      <c r="D54" s="41" t="s">
        <v>995</v>
      </c>
      <c r="E54" s="39">
        <v>1210</v>
      </c>
      <c r="F54" s="39">
        <v>810</v>
      </c>
      <c r="G54" s="39">
        <v>200</v>
      </c>
      <c r="H54" s="82">
        <f t="shared" si="0"/>
        <v>0.16528925619834711</v>
      </c>
      <c r="I54" s="39" t="s">
        <v>59</v>
      </c>
      <c r="J54" s="39">
        <v>200</v>
      </c>
    </row>
    <row r="55" spans="1:10" ht="94.5">
      <c r="A55" s="39" t="s">
        <v>989</v>
      </c>
      <c r="B55" s="39" t="s">
        <v>5</v>
      </c>
      <c r="C55" s="39">
        <v>1</v>
      </c>
      <c r="D55" s="41" t="s">
        <v>996</v>
      </c>
      <c r="E55" s="39">
        <v>540</v>
      </c>
      <c r="F55" s="39">
        <v>400</v>
      </c>
      <c r="G55" s="39">
        <v>200</v>
      </c>
      <c r="H55" s="82">
        <f t="shared" si="0"/>
        <v>0.37037037037037035</v>
      </c>
      <c r="I55" s="39" t="s">
        <v>59</v>
      </c>
      <c r="J55" s="39">
        <v>200</v>
      </c>
    </row>
    <row r="56" spans="1:10" ht="94.5">
      <c r="A56" s="39" t="s">
        <v>989</v>
      </c>
      <c r="B56" s="39" t="s">
        <v>14</v>
      </c>
      <c r="C56" s="39">
        <v>1</v>
      </c>
      <c r="D56" s="41" t="s">
        <v>997</v>
      </c>
      <c r="E56" s="39">
        <v>6000</v>
      </c>
      <c r="F56" s="39">
        <v>3000</v>
      </c>
      <c r="G56" s="39">
        <v>1000</v>
      </c>
      <c r="H56" s="82">
        <f t="shared" si="0"/>
        <v>0.16666666666666666</v>
      </c>
      <c r="I56" s="39" t="s">
        <v>59</v>
      </c>
      <c r="J56" s="39">
        <v>1000</v>
      </c>
    </row>
    <row r="57" spans="1:10" ht="47.25">
      <c r="A57" s="39" t="s">
        <v>989</v>
      </c>
      <c r="B57" s="39" t="s">
        <v>14</v>
      </c>
      <c r="C57" s="39">
        <v>2</v>
      </c>
      <c r="D57" s="39" t="s">
        <v>998</v>
      </c>
      <c r="E57" s="39">
        <v>340</v>
      </c>
      <c r="F57" s="39">
        <v>170</v>
      </c>
      <c r="G57" s="39">
        <v>0</v>
      </c>
      <c r="H57" s="82">
        <f t="shared" si="0"/>
        <v>0</v>
      </c>
      <c r="I57" s="39" t="s">
        <v>59</v>
      </c>
      <c r="J57" s="39">
        <v>0</v>
      </c>
    </row>
    <row r="58" spans="1:10" ht="63">
      <c r="A58" s="39" t="s">
        <v>989</v>
      </c>
      <c r="B58" s="39" t="s">
        <v>87</v>
      </c>
      <c r="C58" s="39">
        <v>1</v>
      </c>
      <c r="D58" s="41" t="s">
        <v>999</v>
      </c>
      <c r="E58" s="39">
        <v>5453</v>
      </c>
      <c r="F58" s="39">
        <v>5453</v>
      </c>
      <c r="G58" s="39">
        <v>5453</v>
      </c>
      <c r="H58" s="82">
        <f t="shared" si="0"/>
        <v>1</v>
      </c>
      <c r="I58" s="39" t="s">
        <v>59</v>
      </c>
      <c r="J58" s="39">
        <v>5453</v>
      </c>
    </row>
    <row r="59" spans="1:10" ht="63">
      <c r="A59" s="39" t="s">
        <v>989</v>
      </c>
      <c r="B59" s="39" t="s">
        <v>87</v>
      </c>
      <c r="C59" s="39">
        <v>2</v>
      </c>
      <c r="D59" s="41" t="s">
        <v>1000</v>
      </c>
      <c r="E59" s="39">
        <v>1200</v>
      </c>
      <c r="F59" s="39">
        <v>600</v>
      </c>
      <c r="G59" s="39">
        <v>0</v>
      </c>
      <c r="H59" s="82">
        <f t="shared" si="0"/>
        <v>0</v>
      </c>
      <c r="I59" s="39" t="s">
        <v>59</v>
      </c>
      <c r="J59" s="39">
        <v>0</v>
      </c>
    </row>
    <row r="60" spans="1:10" ht="47.25">
      <c r="A60" s="39" t="s">
        <v>989</v>
      </c>
      <c r="B60" s="39" t="s">
        <v>87</v>
      </c>
      <c r="C60" s="39">
        <v>3</v>
      </c>
      <c r="D60" s="39" t="s">
        <v>1001</v>
      </c>
      <c r="E60" s="39">
        <v>50</v>
      </c>
      <c r="F60" s="39">
        <v>25</v>
      </c>
      <c r="G60" s="39">
        <v>0</v>
      </c>
      <c r="H60" s="82">
        <f t="shared" si="0"/>
        <v>0</v>
      </c>
      <c r="I60" s="39" t="s">
        <v>59</v>
      </c>
      <c r="J60" s="39">
        <v>0</v>
      </c>
    </row>
    <row r="61" spans="1:10" ht="31.5">
      <c r="A61" s="39" t="s">
        <v>989</v>
      </c>
      <c r="B61" s="39" t="s">
        <v>340</v>
      </c>
      <c r="C61" s="39">
        <v>4</v>
      </c>
      <c r="D61" s="39" t="s">
        <v>1002</v>
      </c>
      <c r="E61" s="39">
        <v>120</v>
      </c>
      <c r="F61" s="39">
        <v>20</v>
      </c>
      <c r="G61" s="39">
        <v>0</v>
      </c>
      <c r="H61" s="82">
        <f t="shared" si="0"/>
        <v>0</v>
      </c>
      <c r="I61" s="39" t="s">
        <v>59</v>
      </c>
      <c r="J61" s="39">
        <v>0</v>
      </c>
    </row>
    <row r="62" spans="1:10" ht="47.25">
      <c r="A62" s="39" t="s">
        <v>989</v>
      </c>
      <c r="B62" s="39" t="s">
        <v>64</v>
      </c>
      <c r="C62" s="39">
        <v>1</v>
      </c>
      <c r="D62" s="41" t="s">
        <v>1003</v>
      </c>
      <c r="E62" s="39">
        <v>1440</v>
      </c>
      <c r="F62" s="39">
        <v>720</v>
      </c>
      <c r="G62" s="39">
        <v>350</v>
      </c>
      <c r="H62" s="82">
        <f t="shared" si="0"/>
        <v>0.24305555555555555</v>
      </c>
      <c r="I62" s="39" t="s">
        <v>59</v>
      </c>
      <c r="J62" s="39">
        <v>350</v>
      </c>
    </row>
    <row r="63" spans="1:10" ht="47.25">
      <c r="A63" s="39" t="s">
        <v>989</v>
      </c>
      <c r="B63" s="39" t="s">
        <v>64</v>
      </c>
      <c r="C63" s="39">
        <v>5</v>
      </c>
      <c r="D63" s="39" t="s">
        <v>1004</v>
      </c>
      <c r="E63" s="39">
        <v>40</v>
      </c>
      <c r="F63" s="39">
        <v>0</v>
      </c>
      <c r="G63" s="39">
        <v>0</v>
      </c>
      <c r="H63" s="82">
        <f t="shared" si="0"/>
        <v>0</v>
      </c>
      <c r="I63" s="39" t="s">
        <v>59</v>
      </c>
      <c r="J63" s="39">
        <v>0</v>
      </c>
    </row>
    <row r="64" spans="1:10">
      <c r="A64" s="39" t="s">
        <v>989</v>
      </c>
      <c r="B64" s="39" t="s">
        <v>16</v>
      </c>
      <c r="C64" s="39">
        <v>4</v>
      </c>
      <c r="D64" s="39" t="s">
        <v>1005</v>
      </c>
      <c r="E64" s="39">
        <v>15</v>
      </c>
      <c r="F64" s="39">
        <v>0</v>
      </c>
      <c r="G64" s="39">
        <v>0</v>
      </c>
      <c r="H64" s="82">
        <f t="shared" si="0"/>
        <v>0</v>
      </c>
      <c r="I64" s="39" t="s">
        <v>59</v>
      </c>
      <c r="J64" s="39">
        <v>0</v>
      </c>
    </row>
    <row r="65" spans="1:10" ht="63">
      <c r="A65" s="39" t="s">
        <v>989</v>
      </c>
      <c r="B65" s="39" t="s">
        <v>46</v>
      </c>
      <c r="C65" s="39">
        <v>1</v>
      </c>
      <c r="D65" s="41" t="s">
        <v>1006</v>
      </c>
      <c r="E65" s="39">
        <v>874</v>
      </c>
      <c r="F65" s="39">
        <v>437</v>
      </c>
      <c r="G65" s="39">
        <v>437</v>
      </c>
      <c r="H65" s="82">
        <f t="shared" si="0"/>
        <v>0.5</v>
      </c>
      <c r="I65" s="39" t="s">
        <v>59</v>
      </c>
      <c r="J65" s="39">
        <v>437</v>
      </c>
    </row>
    <row r="66" spans="1:10" ht="63">
      <c r="A66" s="39" t="s">
        <v>989</v>
      </c>
      <c r="B66" s="39" t="s">
        <v>46</v>
      </c>
      <c r="C66" s="39">
        <v>3</v>
      </c>
      <c r="D66" s="41" t="s">
        <v>1007</v>
      </c>
      <c r="E66" s="39">
        <v>792</v>
      </c>
      <c r="F66" s="39">
        <v>396</v>
      </c>
      <c r="G66" s="39">
        <v>0</v>
      </c>
      <c r="H66" s="82">
        <f t="shared" si="0"/>
        <v>0</v>
      </c>
      <c r="I66" s="39" t="s">
        <v>59</v>
      </c>
      <c r="J66" s="39">
        <v>0</v>
      </c>
    </row>
    <row r="67" spans="1:10" ht="48" thickBot="1">
      <c r="A67" s="46" t="s">
        <v>989</v>
      </c>
      <c r="B67" s="46" t="s">
        <v>46</v>
      </c>
      <c r="C67" s="46">
        <v>4</v>
      </c>
      <c r="D67" s="48" t="s">
        <v>1008</v>
      </c>
      <c r="E67" s="46">
        <v>290</v>
      </c>
      <c r="F67" s="46">
        <v>145</v>
      </c>
      <c r="G67" s="46">
        <v>0</v>
      </c>
      <c r="H67" s="84">
        <f t="shared" si="0"/>
        <v>0</v>
      </c>
      <c r="I67" s="46" t="s">
        <v>59</v>
      </c>
      <c r="J67" s="46">
        <v>0</v>
      </c>
    </row>
    <row r="68" spans="1:10" s="71" customFormat="1" ht="16.5" thickBot="1">
      <c r="A68" s="74"/>
      <c r="B68" s="53"/>
      <c r="C68" s="53"/>
      <c r="D68" s="50"/>
      <c r="E68" s="53">
        <f t="shared" ref="E68:G68" si="7">SUM(E49:E67)</f>
        <v>23021</v>
      </c>
      <c r="F68" s="53">
        <f t="shared" si="7"/>
        <v>14386</v>
      </c>
      <c r="G68" s="53">
        <f t="shared" si="7"/>
        <v>9060</v>
      </c>
      <c r="H68" s="85">
        <f t="shared" si="0"/>
        <v>0.39355371182833065</v>
      </c>
      <c r="I68" s="53"/>
      <c r="J68" s="53">
        <f>SUM(J49:J67)</f>
        <v>9060</v>
      </c>
    </row>
    <row r="69" spans="1:10" s="11" customFormat="1">
      <c r="A69" s="37"/>
      <c r="B69" s="37"/>
      <c r="C69" s="37"/>
      <c r="D69" s="54"/>
      <c r="E69" s="37"/>
      <c r="F69" s="37"/>
      <c r="G69" s="37"/>
      <c r="H69" s="79"/>
      <c r="I69" s="37"/>
      <c r="J69" s="37"/>
    </row>
    <row r="70" spans="1:10">
      <c r="D70" s="29"/>
    </row>
    <row r="71" spans="1:10" ht="94.5">
      <c r="A71" s="39" t="s">
        <v>1009</v>
      </c>
      <c r="B71" s="39" t="s">
        <v>24</v>
      </c>
      <c r="C71" s="39">
        <v>2</v>
      </c>
      <c r="D71" s="41" t="s">
        <v>1010</v>
      </c>
      <c r="E71" s="39">
        <v>612</v>
      </c>
      <c r="F71" s="39">
        <v>310</v>
      </c>
      <c r="G71" s="39">
        <v>250</v>
      </c>
      <c r="H71" s="82">
        <f t="shared" si="0"/>
        <v>0.40849673202614378</v>
      </c>
      <c r="I71" s="39" t="s">
        <v>59</v>
      </c>
      <c r="J71" s="39">
        <v>250</v>
      </c>
    </row>
    <row r="72" spans="1:10" ht="63">
      <c r="A72" s="39" t="s">
        <v>1009</v>
      </c>
      <c r="B72" s="39" t="s">
        <v>14</v>
      </c>
      <c r="C72" s="39">
        <v>3</v>
      </c>
      <c r="D72" s="41" t="s">
        <v>1011</v>
      </c>
      <c r="E72" s="39">
        <v>90</v>
      </c>
      <c r="F72" s="39">
        <v>45</v>
      </c>
      <c r="G72" s="39">
        <v>0</v>
      </c>
      <c r="H72" s="82">
        <f t="shared" si="0"/>
        <v>0</v>
      </c>
      <c r="I72" s="39" t="s">
        <v>59</v>
      </c>
      <c r="J72" s="39">
        <v>0</v>
      </c>
    </row>
    <row r="73" spans="1:10" ht="63">
      <c r="A73" s="39" t="s">
        <v>1009</v>
      </c>
      <c r="B73" s="39" t="s">
        <v>16</v>
      </c>
      <c r="C73" s="39">
        <v>3</v>
      </c>
      <c r="D73" s="41" t="s">
        <v>1012</v>
      </c>
      <c r="E73" s="39">
        <v>35</v>
      </c>
      <c r="F73" s="39">
        <v>20</v>
      </c>
      <c r="G73" s="39">
        <v>0</v>
      </c>
      <c r="H73" s="82">
        <f t="shared" si="0"/>
        <v>0</v>
      </c>
      <c r="I73" s="39" t="s">
        <v>59</v>
      </c>
      <c r="J73" s="39">
        <v>0</v>
      </c>
    </row>
    <row r="74" spans="1:10" ht="95.25" thickBot="1">
      <c r="A74" s="46" t="s">
        <v>1009</v>
      </c>
      <c r="B74" s="46" t="s">
        <v>46</v>
      </c>
      <c r="C74" s="46">
        <v>1</v>
      </c>
      <c r="D74" s="48" t="s">
        <v>1013</v>
      </c>
      <c r="E74" s="46">
        <v>629</v>
      </c>
      <c r="F74" s="46">
        <v>470</v>
      </c>
      <c r="G74" s="46">
        <v>300</v>
      </c>
      <c r="H74" s="84">
        <f t="shared" si="0"/>
        <v>0.47694753577106519</v>
      </c>
      <c r="I74" s="46" t="s">
        <v>59</v>
      </c>
      <c r="J74" s="46">
        <v>300</v>
      </c>
    </row>
    <row r="75" spans="1:10" s="71" customFormat="1" ht="16.5" thickBot="1">
      <c r="A75" s="74"/>
      <c r="B75" s="53"/>
      <c r="C75" s="53"/>
      <c r="D75" s="50"/>
      <c r="E75" s="53">
        <f t="shared" ref="E75:G75" si="8">SUM(E71:E74)</f>
        <v>1366</v>
      </c>
      <c r="F75" s="53">
        <f t="shared" si="8"/>
        <v>845</v>
      </c>
      <c r="G75" s="53">
        <f t="shared" si="8"/>
        <v>550</v>
      </c>
      <c r="H75" s="85">
        <f t="shared" si="0"/>
        <v>0.40263543191800877</v>
      </c>
      <c r="I75" s="53"/>
      <c r="J75" s="53">
        <f>SUM(J71:J74)</f>
        <v>550</v>
      </c>
    </row>
    <row r="76" spans="1:10" s="11" customFormat="1">
      <c r="A76" s="37"/>
      <c r="B76" s="37"/>
      <c r="C76" s="37"/>
      <c r="D76" s="54"/>
      <c r="E76" s="37"/>
      <c r="F76" s="37"/>
      <c r="G76" s="37"/>
      <c r="H76" s="79"/>
      <c r="I76" s="37"/>
      <c r="J76" s="37"/>
    </row>
    <row r="77" spans="1:10">
      <c r="D77" s="29"/>
    </row>
    <row r="78" spans="1:10" ht="47.25">
      <c r="A78" s="39" t="s">
        <v>1014</v>
      </c>
      <c r="B78" s="39" t="s">
        <v>34</v>
      </c>
      <c r="C78" s="39">
        <v>1</v>
      </c>
      <c r="D78" s="41" t="s">
        <v>1015</v>
      </c>
      <c r="E78" s="39">
        <v>500</v>
      </c>
      <c r="F78" s="39">
        <v>500</v>
      </c>
      <c r="G78" s="39">
        <v>400</v>
      </c>
      <c r="H78" s="82">
        <f t="shared" si="0"/>
        <v>0.8</v>
      </c>
      <c r="I78" s="39" t="s">
        <v>59</v>
      </c>
      <c r="J78" s="39">
        <v>400</v>
      </c>
    </row>
    <row r="79" spans="1:10" ht="63">
      <c r="A79" s="39" t="s">
        <v>1014</v>
      </c>
      <c r="B79" s="39" t="s">
        <v>14</v>
      </c>
      <c r="C79" s="39">
        <v>2</v>
      </c>
      <c r="D79" s="41" t="s">
        <v>1016</v>
      </c>
      <c r="E79" s="39">
        <v>200</v>
      </c>
      <c r="F79" s="39">
        <v>100</v>
      </c>
      <c r="G79" s="39">
        <v>0</v>
      </c>
      <c r="H79" s="82">
        <f t="shared" si="0"/>
        <v>0</v>
      </c>
      <c r="I79" s="39" t="s">
        <v>59</v>
      </c>
      <c r="J79" s="39">
        <v>0</v>
      </c>
    </row>
    <row r="80" spans="1:10" ht="31.5">
      <c r="A80" s="39" t="s">
        <v>1014</v>
      </c>
      <c r="B80" s="39" t="s">
        <v>87</v>
      </c>
      <c r="C80" s="39">
        <v>1</v>
      </c>
      <c r="D80" s="39" t="s">
        <v>1017</v>
      </c>
      <c r="E80" s="39">
        <v>450</v>
      </c>
      <c r="F80" s="39">
        <v>450</v>
      </c>
      <c r="G80" s="39">
        <v>400</v>
      </c>
      <c r="H80" s="82">
        <f t="shared" si="0"/>
        <v>0.88888888888888884</v>
      </c>
      <c r="I80" s="39" t="s">
        <v>59</v>
      </c>
      <c r="J80" s="39">
        <v>400</v>
      </c>
    </row>
    <row r="81" spans="1:10" ht="63.75" thickBot="1">
      <c r="A81" s="46" t="s">
        <v>1014</v>
      </c>
      <c r="B81" s="46" t="s">
        <v>46</v>
      </c>
      <c r="C81" s="46">
        <v>1</v>
      </c>
      <c r="D81" s="48" t="s">
        <v>1018</v>
      </c>
      <c r="E81" s="46">
        <v>350</v>
      </c>
      <c r="F81" s="46">
        <v>200</v>
      </c>
      <c r="G81" s="46">
        <v>100</v>
      </c>
      <c r="H81" s="84">
        <f t="shared" si="0"/>
        <v>0.2857142857142857</v>
      </c>
      <c r="I81" s="46" t="s">
        <v>59</v>
      </c>
      <c r="J81" s="46">
        <v>100</v>
      </c>
    </row>
    <row r="82" spans="1:10" s="71" customFormat="1" ht="16.5" thickBot="1">
      <c r="A82" s="74"/>
      <c r="B82" s="53"/>
      <c r="C82" s="53"/>
      <c r="D82" s="50"/>
      <c r="E82" s="53">
        <f>SUM(E78:E81)</f>
        <v>1500</v>
      </c>
      <c r="F82" s="53">
        <f t="shared" ref="F82:G82" si="9">SUM(F78:F81)</f>
        <v>1250</v>
      </c>
      <c r="G82" s="53">
        <f t="shared" si="9"/>
        <v>900</v>
      </c>
      <c r="H82" s="85">
        <f t="shared" si="0"/>
        <v>0.6</v>
      </c>
      <c r="I82" s="53"/>
      <c r="J82" s="53">
        <f>SUM(J78:J81)</f>
        <v>900</v>
      </c>
    </row>
    <row r="83" spans="1:10" s="11" customFormat="1">
      <c r="A83" s="37"/>
      <c r="B83" s="37"/>
      <c r="C83" s="37"/>
      <c r="D83" s="54"/>
      <c r="E83" s="37"/>
      <c r="F83" s="37"/>
      <c r="G83" s="37"/>
      <c r="H83" s="79"/>
      <c r="I83" s="37"/>
      <c r="J83" s="37"/>
    </row>
    <row r="84" spans="1:10">
      <c r="D84" s="29"/>
    </row>
    <row r="85" spans="1:10">
      <c r="A85" s="39" t="s">
        <v>1019</v>
      </c>
      <c r="B85" s="39" t="s">
        <v>10</v>
      </c>
      <c r="C85" s="39">
        <v>1</v>
      </c>
      <c r="D85" s="39" t="s">
        <v>1020</v>
      </c>
      <c r="E85" s="39">
        <v>40</v>
      </c>
      <c r="F85" s="39">
        <v>40</v>
      </c>
      <c r="G85" s="39">
        <v>40</v>
      </c>
      <c r="H85" s="82">
        <f t="shared" si="0"/>
        <v>1</v>
      </c>
      <c r="I85" s="39" t="s">
        <v>59</v>
      </c>
      <c r="J85" s="39">
        <v>40</v>
      </c>
    </row>
    <row r="86" spans="1:10" ht="32.25" thickBot="1">
      <c r="A86" s="46" t="s">
        <v>1019</v>
      </c>
      <c r="B86" s="46" t="s">
        <v>14</v>
      </c>
      <c r="C86" s="46">
        <v>2</v>
      </c>
      <c r="D86" s="46" t="s">
        <v>1021</v>
      </c>
      <c r="E86" s="46">
        <v>30</v>
      </c>
      <c r="F86" s="46">
        <v>30</v>
      </c>
      <c r="G86" s="46">
        <v>0</v>
      </c>
      <c r="H86" s="84">
        <f t="shared" si="0"/>
        <v>0</v>
      </c>
      <c r="I86" s="46" t="s">
        <v>59</v>
      </c>
      <c r="J86" s="46">
        <v>0</v>
      </c>
    </row>
    <row r="87" spans="1:10" s="71" customFormat="1" ht="16.5" thickBot="1">
      <c r="A87" s="74"/>
      <c r="B87" s="53"/>
      <c r="C87" s="53"/>
      <c r="D87" s="53"/>
      <c r="E87" s="53">
        <f t="shared" ref="E87:G87" si="10">SUM(E85:E86)</f>
        <v>70</v>
      </c>
      <c r="F87" s="53">
        <f t="shared" si="10"/>
        <v>70</v>
      </c>
      <c r="G87" s="53">
        <f t="shared" si="10"/>
        <v>40</v>
      </c>
      <c r="H87" s="85">
        <f t="shared" si="0"/>
        <v>0.5714285714285714</v>
      </c>
      <c r="I87" s="53"/>
      <c r="J87" s="53">
        <f>SUM(J85:J86)</f>
        <v>40</v>
      </c>
    </row>
    <row r="88" spans="1:10" s="11" customFormat="1">
      <c r="A88" s="37"/>
      <c r="B88" s="37"/>
      <c r="C88" s="37"/>
      <c r="D88" s="37"/>
      <c r="E88" s="37"/>
      <c r="F88" s="37"/>
      <c r="G88" s="37"/>
      <c r="H88" s="79"/>
      <c r="I88" s="37"/>
      <c r="J88" s="37"/>
    </row>
    <row r="90" spans="1:10" ht="31.5">
      <c r="A90" s="39" t="s">
        <v>1022</v>
      </c>
      <c r="B90" s="39" t="s">
        <v>5</v>
      </c>
      <c r="C90" s="39">
        <v>1</v>
      </c>
      <c r="D90" s="39" t="s">
        <v>1023</v>
      </c>
      <c r="E90" s="39">
        <v>120</v>
      </c>
      <c r="F90" s="39">
        <v>70</v>
      </c>
      <c r="G90" s="39">
        <v>0</v>
      </c>
      <c r="H90" s="82">
        <f t="shared" si="0"/>
        <v>0</v>
      </c>
      <c r="I90" s="39" t="s">
        <v>59</v>
      </c>
      <c r="J90" s="39">
        <v>0</v>
      </c>
    </row>
    <row r="91" spans="1:10" ht="110.25">
      <c r="A91" s="39" t="s">
        <v>1022</v>
      </c>
      <c r="B91" s="39" t="s">
        <v>14</v>
      </c>
      <c r="C91" s="39">
        <v>1</v>
      </c>
      <c r="D91" s="39" t="s">
        <v>1024</v>
      </c>
      <c r="E91" s="39">
        <v>250</v>
      </c>
      <c r="F91" s="39">
        <v>175</v>
      </c>
      <c r="G91" s="39">
        <v>0</v>
      </c>
      <c r="H91" s="82">
        <f t="shared" si="0"/>
        <v>0</v>
      </c>
      <c r="I91" s="39" t="s">
        <v>961</v>
      </c>
      <c r="J91" s="39">
        <v>0</v>
      </c>
    </row>
    <row r="92" spans="1:10" ht="31.5">
      <c r="A92" s="39" t="s">
        <v>1022</v>
      </c>
      <c r="B92" s="39" t="s">
        <v>87</v>
      </c>
      <c r="C92" s="39">
        <v>1</v>
      </c>
      <c r="D92" s="39" t="s">
        <v>1025</v>
      </c>
      <c r="E92" s="39">
        <v>300</v>
      </c>
      <c r="F92" s="39">
        <v>300</v>
      </c>
      <c r="G92" s="39">
        <v>0</v>
      </c>
      <c r="H92" s="82">
        <f t="shared" si="0"/>
        <v>0</v>
      </c>
      <c r="I92" s="39" t="s">
        <v>59</v>
      </c>
      <c r="J92" s="39">
        <v>0</v>
      </c>
    </row>
    <row r="93" spans="1:10" ht="31.5">
      <c r="A93" s="39" t="s">
        <v>1022</v>
      </c>
      <c r="B93" s="39" t="s">
        <v>16</v>
      </c>
      <c r="C93" s="39">
        <v>1</v>
      </c>
      <c r="D93" s="39" t="s">
        <v>1026</v>
      </c>
      <c r="E93" s="39">
        <v>40</v>
      </c>
      <c r="F93" s="39">
        <v>40</v>
      </c>
      <c r="G93" s="39">
        <v>0</v>
      </c>
      <c r="H93" s="82">
        <f t="shared" si="0"/>
        <v>0</v>
      </c>
      <c r="I93" s="39" t="s">
        <v>59</v>
      </c>
      <c r="J93" s="39">
        <v>0</v>
      </c>
    </row>
    <row r="94" spans="1:10" ht="32.25" thickBot="1">
      <c r="A94" s="46" t="s">
        <v>1022</v>
      </c>
      <c r="B94" s="46" t="s">
        <v>46</v>
      </c>
      <c r="C94" s="46">
        <v>1</v>
      </c>
      <c r="D94" s="46" t="s">
        <v>1027</v>
      </c>
      <c r="E94" s="46">
        <v>50</v>
      </c>
      <c r="F94" s="46">
        <v>50</v>
      </c>
      <c r="G94" s="46">
        <v>0</v>
      </c>
      <c r="H94" s="84">
        <f t="shared" si="0"/>
        <v>0</v>
      </c>
      <c r="I94" s="46" t="s">
        <v>59</v>
      </c>
      <c r="J94" s="46">
        <v>0</v>
      </c>
    </row>
    <row r="95" spans="1:10" s="71" customFormat="1" ht="16.5" thickBot="1">
      <c r="A95" s="74"/>
      <c r="B95" s="53"/>
      <c r="C95" s="53"/>
      <c r="D95" s="53"/>
      <c r="E95" s="53">
        <f t="shared" ref="E95:G95" si="11">SUM(E90:E94)</f>
        <v>760</v>
      </c>
      <c r="F95" s="53">
        <f t="shared" si="11"/>
        <v>635</v>
      </c>
      <c r="G95" s="53">
        <f t="shared" si="11"/>
        <v>0</v>
      </c>
      <c r="H95" s="85">
        <f t="shared" si="0"/>
        <v>0</v>
      </c>
      <c r="I95" s="53"/>
      <c r="J95" s="53">
        <f>SUM(J90:J94)</f>
        <v>0</v>
      </c>
    </row>
    <row r="96" spans="1:10" s="11" customFormat="1">
      <c r="A96" s="37"/>
      <c r="B96" s="37"/>
      <c r="C96" s="37"/>
      <c r="D96" s="37"/>
      <c r="E96" s="37"/>
      <c r="F96" s="37"/>
      <c r="G96" s="37"/>
      <c r="H96" s="79"/>
      <c r="I96" s="37"/>
      <c r="J96" s="37"/>
    </row>
    <row r="98" spans="1:10" ht="78.75">
      <c r="A98" s="39" t="s">
        <v>1028</v>
      </c>
      <c r="B98" s="39" t="s">
        <v>5</v>
      </c>
      <c r="C98" s="39">
        <v>2</v>
      </c>
      <c r="D98" s="41" t="s">
        <v>1029</v>
      </c>
      <c r="E98" s="39">
        <v>400</v>
      </c>
      <c r="F98" s="39">
        <v>200</v>
      </c>
      <c r="G98" s="39">
        <v>200</v>
      </c>
      <c r="H98" s="82">
        <f t="shared" si="0"/>
        <v>0.5</v>
      </c>
      <c r="I98" s="39" t="s">
        <v>59</v>
      </c>
      <c r="J98" s="39">
        <v>200</v>
      </c>
    </row>
    <row r="99" spans="1:10" ht="63">
      <c r="A99" s="39" t="s">
        <v>1028</v>
      </c>
      <c r="B99" s="39" t="s">
        <v>37</v>
      </c>
      <c r="C99" s="39">
        <v>3</v>
      </c>
      <c r="D99" s="41" t="s">
        <v>1030</v>
      </c>
      <c r="E99" s="39">
        <v>400</v>
      </c>
      <c r="F99" s="39">
        <v>150</v>
      </c>
      <c r="G99" s="39">
        <v>150</v>
      </c>
      <c r="H99" s="82">
        <f t="shared" si="0"/>
        <v>0.375</v>
      </c>
      <c r="I99" s="39" t="s">
        <v>59</v>
      </c>
      <c r="J99" s="39">
        <v>150</v>
      </c>
    </row>
    <row r="100" spans="1:10" ht="31.5">
      <c r="A100" s="39" t="s">
        <v>1028</v>
      </c>
      <c r="B100" s="39" t="s">
        <v>74</v>
      </c>
      <c r="C100" s="39">
        <v>4</v>
      </c>
      <c r="D100" s="39" t="s">
        <v>1031</v>
      </c>
      <c r="E100" s="39">
        <v>100</v>
      </c>
      <c r="F100" s="39">
        <v>0</v>
      </c>
      <c r="G100" s="39">
        <v>0</v>
      </c>
      <c r="H100" s="82">
        <f t="shared" si="0"/>
        <v>0</v>
      </c>
      <c r="I100" s="39" t="s">
        <v>59</v>
      </c>
      <c r="J100" s="39">
        <v>0</v>
      </c>
    </row>
    <row r="101" spans="1:10" ht="94.5">
      <c r="A101" s="39" t="s">
        <v>1028</v>
      </c>
      <c r="B101" s="39" t="s">
        <v>14</v>
      </c>
      <c r="C101" s="39">
        <v>1</v>
      </c>
      <c r="D101" s="41" t="s">
        <v>1032</v>
      </c>
      <c r="E101" s="39">
        <v>1130</v>
      </c>
      <c r="F101" s="39">
        <v>500</v>
      </c>
      <c r="G101" s="39">
        <v>500</v>
      </c>
      <c r="H101" s="82">
        <f t="shared" ref="H101:H191" si="12">IF(E101=0,"",G101/E101)</f>
        <v>0.44247787610619471</v>
      </c>
      <c r="I101" s="39" t="s">
        <v>59</v>
      </c>
      <c r="J101" s="39">
        <v>500</v>
      </c>
    </row>
    <row r="102" spans="1:10" ht="31.5">
      <c r="A102" s="39" t="s">
        <v>1028</v>
      </c>
      <c r="B102" s="39" t="s">
        <v>16</v>
      </c>
      <c r="C102" s="39">
        <v>3</v>
      </c>
      <c r="D102" s="39" t="s">
        <v>1033</v>
      </c>
      <c r="E102" s="39">
        <v>50</v>
      </c>
      <c r="F102" s="39">
        <v>0</v>
      </c>
      <c r="G102" s="39">
        <v>0</v>
      </c>
      <c r="H102" s="82">
        <f t="shared" si="12"/>
        <v>0</v>
      </c>
      <c r="I102" s="39" t="s">
        <v>59</v>
      </c>
      <c r="J102" s="39">
        <v>0</v>
      </c>
    </row>
    <row r="103" spans="1:10" ht="48" thickBot="1">
      <c r="A103" s="46" t="s">
        <v>1028</v>
      </c>
      <c r="B103" s="46" t="s">
        <v>46</v>
      </c>
      <c r="C103" s="46">
        <v>3</v>
      </c>
      <c r="D103" s="46" t="s">
        <v>1034</v>
      </c>
      <c r="E103" s="46">
        <v>80</v>
      </c>
      <c r="F103" s="46">
        <v>40</v>
      </c>
      <c r="G103" s="46">
        <v>40</v>
      </c>
      <c r="H103" s="84">
        <f t="shared" si="12"/>
        <v>0.5</v>
      </c>
      <c r="I103" s="46" t="s">
        <v>59</v>
      </c>
      <c r="J103" s="46">
        <v>40</v>
      </c>
    </row>
    <row r="104" spans="1:10" s="71" customFormat="1" ht="16.5" thickBot="1">
      <c r="A104" s="70"/>
      <c r="B104" s="34"/>
      <c r="C104" s="34"/>
      <c r="D104" s="34"/>
      <c r="E104" s="34">
        <f t="shared" ref="E104:G104" si="13">SUM(E98:E103)</f>
        <v>2160</v>
      </c>
      <c r="F104" s="34">
        <f t="shared" si="13"/>
        <v>890</v>
      </c>
      <c r="G104" s="34">
        <f t="shared" si="13"/>
        <v>890</v>
      </c>
      <c r="H104" s="86">
        <f t="shared" si="12"/>
        <v>0.41203703703703703</v>
      </c>
      <c r="I104" s="34"/>
      <c r="J104" s="34">
        <f>SUM(J98:J103)</f>
        <v>890</v>
      </c>
    </row>
    <row r="105" spans="1:10" s="11" customFormat="1">
      <c r="A105" s="37"/>
      <c r="B105" s="37"/>
      <c r="C105" s="37"/>
      <c r="D105" s="37"/>
      <c r="E105" s="37"/>
      <c r="F105" s="37"/>
      <c r="G105" s="37"/>
      <c r="H105" s="79"/>
      <c r="I105" s="37"/>
      <c r="J105" s="37"/>
    </row>
    <row r="107" spans="1:10" ht="31.5">
      <c r="A107" s="39" t="s">
        <v>1035</v>
      </c>
      <c r="B107" s="39" t="s">
        <v>10</v>
      </c>
      <c r="C107" s="39">
        <v>1</v>
      </c>
      <c r="D107" s="39" t="s">
        <v>1036</v>
      </c>
      <c r="E107" s="39">
        <v>120</v>
      </c>
      <c r="F107" s="39">
        <v>120</v>
      </c>
      <c r="G107" s="39">
        <v>120</v>
      </c>
      <c r="H107" s="82">
        <f t="shared" si="12"/>
        <v>1</v>
      </c>
      <c r="I107" s="39" t="s">
        <v>59</v>
      </c>
      <c r="J107" s="39">
        <v>120</v>
      </c>
    </row>
    <row r="108" spans="1:10" ht="63">
      <c r="A108" s="39" t="s">
        <v>1035</v>
      </c>
      <c r="B108" s="39" t="s">
        <v>5</v>
      </c>
      <c r="C108" s="39">
        <v>1</v>
      </c>
      <c r="D108" s="41" t="s">
        <v>1037</v>
      </c>
      <c r="E108" s="39">
        <v>200</v>
      </c>
      <c r="F108" s="39">
        <v>200</v>
      </c>
      <c r="G108" s="39">
        <v>200</v>
      </c>
      <c r="H108" s="82">
        <f t="shared" si="12"/>
        <v>1</v>
      </c>
      <c r="I108" s="39" t="s">
        <v>59</v>
      </c>
      <c r="J108" s="39">
        <v>200</v>
      </c>
    </row>
    <row r="109" spans="1:10" ht="31.5">
      <c r="A109" s="39" t="s">
        <v>1035</v>
      </c>
      <c r="B109" s="39" t="s">
        <v>5</v>
      </c>
      <c r="C109" s="39">
        <v>3</v>
      </c>
      <c r="D109" s="39" t="s">
        <v>1038</v>
      </c>
      <c r="E109" s="39">
        <v>150</v>
      </c>
      <c r="F109" s="39">
        <v>0</v>
      </c>
      <c r="G109" s="39">
        <v>0</v>
      </c>
      <c r="H109" s="82">
        <f t="shared" si="12"/>
        <v>0</v>
      </c>
      <c r="I109" s="39" t="s">
        <v>59</v>
      </c>
      <c r="J109" s="39">
        <v>0</v>
      </c>
    </row>
    <row r="110" spans="1:10" ht="47.25">
      <c r="A110" s="39" t="s">
        <v>1035</v>
      </c>
      <c r="B110" s="39" t="s">
        <v>87</v>
      </c>
      <c r="C110" s="39">
        <v>1</v>
      </c>
      <c r="D110" s="41" t="s">
        <v>1039</v>
      </c>
      <c r="E110" s="39">
        <v>150</v>
      </c>
      <c r="F110" s="39">
        <v>150</v>
      </c>
      <c r="G110" s="39">
        <v>0</v>
      </c>
      <c r="H110" s="82">
        <f t="shared" si="12"/>
        <v>0</v>
      </c>
      <c r="I110" s="39" t="s">
        <v>59</v>
      </c>
      <c r="J110" s="39">
        <v>0</v>
      </c>
    </row>
    <row r="111" spans="1:10" ht="31.5">
      <c r="A111" s="39" t="s">
        <v>1035</v>
      </c>
      <c r="B111" s="39" t="s">
        <v>64</v>
      </c>
      <c r="C111" s="39">
        <v>1</v>
      </c>
      <c r="D111" s="39" t="s">
        <v>1040</v>
      </c>
      <c r="E111" s="39">
        <v>400</v>
      </c>
      <c r="F111" s="39">
        <v>400</v>
      </c>
      <c r="G111" s="39">
        <v>100</v>
      </c>
      <c r="H111" s="82">
        <f t="shared" si="12"/>
        <v>0.25</v>
      </c>
      <c r="I111" s="39" t="s">
        <v>59</v>
      </c>
      <c r="J111" s="39">
        <v>100</v>
      </c>
    </row>
    <row r="112" spans="1:10">
      <c r="A112" s="39" t="s">
        <v>1035</v>
      </c>
      <c r="B112" s="39" t="s">
        <v>16</v>
      </c>
      <c r="C112" s="39">
        <v>1</v>
      </c>
      <c r="D112" s="39" t="s">
        <v>1041</v>
      </c>
      <c r="E112" s="39">
        <v>50</v>
      </c>
      <c r="F112" s="39">
        <v>50</v>
      </c>
      <c r="G112" s="39">
        <v>0</v>
      </c>
      <c r="H112" s="82">
        <f t="shared" si="12"/>
        <v>0</v>
      </c>
      <c r="I112" s="39" t="s">
        <v>59</v>
      </c>
      <c r="J112" s="39">
        <v>0</v>
      </c>
    </row>
    <row r="113" spans="1:10">
      <c r="A113" s="39" t="s">
        <v>1035</v>
      </c>
      <c r="B113" s="39" t="s">
        <v>589</v>
      </c>
      <c r="C113" s="39">
        <v>2</v>
      </c>
      <c r="D113" s="39" t="s">
        <v>1042</v>
      </c>
      <c r="E113" s="39">
        <v>50</v>
      </c>
      <c r="F113" s="39">
        <v>25</v>
      </c>
      <c r="G113" s="39">
        <v>0</v>
      </c>
      <c r="H113" s="82">
        <f t="shared" si="12"/>
        <v>0</v>
      </c>
      <c r="I113" s="39" t="s">
        <v>59</v>
      </c>
      <c r="J113" s="39">
        <v>0</v>
      </c>
    </row>
    <row r="114" spans="1:10" ht="63">
      <c r="A114" s="39" t="s">
        <v>1035</v>
      </c>
      <c r="B114" s="39" t="s">
        <v>46</v>
      </c>
      <c r="C114" s="39">
        <v>2</v>
      </c>
      <c r="D114" s="41" t="s">
        <v>1043</v>
      </c>
      <c r="E114" s="39">
        <v>60</v>
      </c>
      <c r="F114" s="39">
        <v>60</v>
      </c>
      <c r="G114" s="39">
        <v>0</v>
      </c>
      <c r="H114" s="82">
        <f t="shared" si="12"/>
        <v>0</v>
      </c>
      <c r="I114" s="39" t="s">
        <v>59</v>
      </c>
      <c r="J114" s="39">
        <v>0</v>
      </c>
    </row>
    <row r="115" spans="1:10" ht="47.25">
      <c r="A115" s="39" t="s">
        <v>1035</v>
      </c>
      <c r="B115" s="39" t="s">
        <v>46</v>
      </c>
      <c r="C115" s="39">
        <v>3</v>
      </c>
      <c r="D115" s="41" t="s">
        <v>1044</v>
      </c>
      <c r="E115" s="39">
        <v>400</v>
      </c>
      <c r="F115" s="39">
        <v>200</v>
      </c>
      <c r="G115" s="39">
        <v>0</v>
      </c>
      <c r="H115" s="82">
        <f t="shared" si="12"/>
        <v>0</v>
      </c>
      <c r="I115" s="39" t="s">
        <v>59</v>
      </c>
      <c r="J115" s="39">
        <v>0</v>
      </c>
    </row>
    <row r="116" spans="1:10" ht="48" thickBot="1">
      <c r="A116" s="46" t="s">
        <v>1035</v>
      </c>
      <c r="B116" s="46" t="s">
        <v>46</v>
      </c>
      <c r="C116" s="46">
        <v>5</v>
      </c>
      <c r="D116" s="48" t="s">
        <v>1045</v>
      </c>
      <c r="E116" s="46">
        <v>3000</v>
      </c>
      <c r="F116" s="46">
        <v>0</v>
      </c>
      <c r="G116" s="46">
        <v>0</v>
      </c>
      <c r="H116" s="84">
        <f t="shared" si="12"/>
        <v>0</v>
      </c>
      <c r="I116" s="46" t="s">
        <v>59</v>
      </c>
      <c r="J116" s="46">
        <v>0</v>
      </c>
    </row>
    <row r="117" spans="1:10" s="71" customFormat="1" ht="16.5" thickBot="1">
      <c r="A117" s="74"/>
      <c r="B117" s="53"/>
      <c r="C117" s="53"/>
      <c r="D117" s="50"/>
      <c r="E117" s="53">
        <f t="shared" ref="E117:G117" si="14">SUM(E107:E116)</f>
        <v>4580</v>
      </c>
      <c r="F117" s="53">
        <f t="shared" si="14"/>
        <v>1205</v>
      </c>
      <c r="G117" s="53">
        <f t="shared" si="14"/>
        <v>420</v>
      </c>
      <c r="H117" s="85">
        <f t="shared" si="12"/>
        <v>9.1703056768558958E-2</v>
      </c>
      <c r="I117" s="53"/>
      <c r="J117" s="53">
        <f>SUM(J107:J116)</f>
        <v>420</v>
      </c>
    </row>
    <row r="118" spans="1:10" s="11" customFormat="1">
      <c r="A118" s="37"/>
      <c r="B118" s="37"/>
      <c r="C118" s="37"/>
      <c r="D118" s="54"/>
      <c r="E118" s="37"/>
      <c r="F118" s="37"/>
      <c r="G118" s="37"/>
      <c r="H118" s="79"/>
      <c r="I118" s="37"/>
      <c r="J118" s="37"/>
    </row>
    <row r="119" spans="1:10">
      <c r="D119" s="29"/>
    </row>
    <row r="120" spans="1:10" ht="48" thickBot="1">
      <c r="A120" s="46" t="s">
        <v>1046</v>
      </c>
      <c r="B120" s="46" t="s">
        <v>1</v>
      </c>
      <c r="C120" s="46">
        <v>2</v>
      </c>
      <c r="D120" s="48" t="s">
        <v>1047</v>
      </c>
      <c r="E120" s="46">
        <v>1500</v>
      </c>
      <c r="F120" s="46">
        <v>800</v>
      </c>
      <c r="G120" s="46">
        <v>800</v>
      </c>
      <c r="H120" s="84">
        <f t="shared" si="12"/>
        <v>0.53333333333333333</v>
      </c>
      <c r="I120" s="46" t="s">
        <v>871</v>
      </c>
      <c r="J120" s="46">
        <v>800</v>
      </c>
    </row>
    <row r="121" spans="1:10" s="71" customFormat="1" ht="16.5" thickBot="1">
      <c r="A121" s="74"/>
      <c r="B121" s="53"/>
      <c r="C121" s="53"/>
      <c r="D121" s="53"/>
      <c r="E121" s="53">
        <f>SUM(E120:E120)</f>
        <v>1500</v>
      </c>
      <c r="F121" s="53">
        <f>SUM(F120:F120)</f>
        <v>800</v>
      </c>
      <c r="G121" s="53">
        <f>SUM(G120:G120)</f>
        <v>800</v>
      </c>
      <c r="H121" s="85">
        <f t="shared" si="12"/>
        <v>0.53333333333333333</v>
      </c>
      <c r="I121" s="53"/>
      <c r="J121" s="53">
        <f>SUM(J120:J120)</f>
        <v>800</v>
      </c>
    </row>
    <row r="122" spans="1:10" s="11" customFormat="1">
      <c r="A122" s="37"/>
      <c r="B122" s="37"/>
      <c r="C122" s="37"/>
      <c r="D122" s="37"/>
      <c r="E122" s="37"/>
      <c r="F122" s="37"/>
      <c r="G122" s="37"/>
      <c r="H122" s="79"/>
      <c r="I122" s="37"/>
      <c r="J122" s="37"/>
    </row>
    <row r="124" spans="1:10">
      <c r="A124" s="39" t="s">
        <v>1048</v>
      </c>
      <c r="B124" s="39" t="s">
        <v>10</v>
      </c>
      <c r="C124" s="39">
        <v>1</v>
      </c>
      <c r="D124" s="39" t="s">
        <v>1049</v>
      </c>
      <c r="E124" s="39">
        <v>200</v>
      </c>
      <c r="F124" s="39">
        <v>200</v>
      </c>
      <c r="G124" s="39">
        <v>200</v>
      </c>
      <c r="H124" s="82">
        <f t="shared" si="12"/>
        <v>1</v>
      </c>
      <c r="I124" s="39" t="s">
        <v>59</v>
      </c>
      <c r="J124" s="39">
        <v>200</v>
      </c>
    </row>
    <row r="125" spans="1:10" ht="31.5">
      <c r="A125" s="39" t="s">
        <v>1048</v>
      </c>
      <c r="B125" s="39" t="s">
        <v>10</v>
      </c>
      <c r="C125" s="39">
        <v>2</v>
      </c>
      <c r="D125" s="39" t="s">
        <v>1050</v>
      </c>
      <c r="E125" s="39">
        <v>150</v>
      </c>
      <c r="F125" s="39">
        <v>150</v>
      </c>
      <c r="G125" s="39">
        <v>150</v>
      </c>
      <c r="H125" s="82">
        <f t="shared" si="12"/>
        <v>1</v>
      </c>
      <c r="I125" s="39" t="s">
        <v>59</v>
      </c>
      <c r="J125" s="39">
        <v>150</v>
      </c>
    </row>
    <row r="126" spans="1:10" ht="47.25">
      <c r="A126" s="39" t="s">
        <v>1048</v>
      </c>
      <c r="B126" s="39" t="s">
        <v>34</v>
      </c>
      <c r="C126" s="39">
        <v>1</v>
      </c>
      <c r="D126" s="41" t="s">
        <v>1051</v>
      </c>
      <c r="E126" s="39">
        <v>350</v>
      </c>
      <c r="F126" s="39">
        <v>300</v>
      </c>
      <c r="G126" s="39">
        <v>300</v>
      </c>
      <c r="H126" s="82">
        <f t="shared" si="12"/>
        <v>0.8571428571428571</v>
      </c>
      <c r="I126" s="39" t="s">
        <v>59</v>
      </c>
      <c r="J126" s="39">
        <v>300</v>
      </c>
    </row>
    <row r="127" spans="1:10" ht="47.25">
      <c r="A127" s="39" t="s">
        <v>1048</v>
      </c>
      <c r="B127" s="39" t="s">
        <v>34</v>
      </c>
      <c r="C127" s="39">
        <v>2</v>
      </c>
      <c r="D127" s="41" t="s">
        <v>1052</v>
      </c>
      <c r="E127" s="39">
        <v>350</v>
      </c>
      <c r="F127" s="39">
        <v>300</v>
      </c>
      <c r="G127" s="39">
        <v>300</v>
      </c>
      <c r="H127" s="82">
        <f t="shared" si="12"/>
        <v>0.8571428571428571</v>
      </c>
      <c r="I127" s="39" t="s">
        <v>59</v>
      </c>
      <c r="J127" s="39">
        <v>300</v>
      </c>
    </row>
    <row r="128" spans="1:10" ht="31.5">
      <c r="A128" s="39" t="s">
        <v>1048</v>
      </c>
      <c r="B128" s="39" t="s">
        <v>5</v>
      </c>
      <c r="C128" s="39">
        <v>1</v>
      </c>
      <c r="D128" s="39" t="s">
        <v>1053</v>
      </c>
      <c r="E128" s="39">
        <v>200</v>
      </c>
      <c r="F128" s="39">
        <v>0</v>
      </c>
      <c r="G128" s="39">
        <v>0</v>
      </c>
      <c r="H128" s="82">
        <f t="shared" si="12"/>
        <v>0</v>
      </c>
      <c r="I128" s="39" t="s">
        <v>59</v>
      </c>
      <c r="J128" s="39">
        <v>0</v>
      </c>
    </row>
    <row r="129" spans="1:10" ht="94.5">
      <c r="A129" s="39" t="s">
        <v>1048</v>
      </c>
      <c r="B129" s="39" t="s">
        <v>14</v>
      </c>
      <c r="C129" s="39">
        <v>1</v>
      </c>
      <c r="D129" s="41" t="s">
        <v>1054</v>
      </c>
      <c r="E129" s="39">
        <v>600</v>
      </c>
      <c r="F129" s="39">
        <v>400</v>
      </c>
      <c r="G129" s="39">
        <v>0</v>
      </c>
      <c r="H129" s="82">
        <f t="shared" si="12"/>
        <v>0</v>
      </c>
      <c r="I129" s="39" t="s">
        <v>59</v>
      </c>
      <c r="J129" s="39">
        <v>0</v>
      </c>
    </row>
    <row r="130" spans="1:10" ht="31.5">
      <c r="A130" s="39" t="s">
        <v>1048</v>
      </c>
      <c r="B130" s="39" t="s">
        <v>14</v>
      </c>
      <c r="C130" s="39">
        <v>2</v>
      </c>
      <c r="D130" s="39" t="s">
        <v>1055</v>
      </c>
      <c r="E130" s="39">
        <v>500</v>
      </c>
      <c r="F130" s="39">
        <v>300</v>
      </c>
      <c r="G130" s="39">
        <v>400</v>
      </c>
      <c r="H130" s="82">
        <f t="shared" si="12"/>
        <v>0.8</v>
      </c>
      <c r="I130" s="39" t="s">
        <v>59</v>
      </c>
      <c r="J130" s="39">
        <v>400</v>
      </c>
    </row>
    <row r="131" spans="1:10" ht="47.25">
      <c r="A131" s="39" t="s">
        <v>1048</v>
      </c>
      <c r="B131" s="39" t="s">
        <v>87</v>
      </c>
      <c r="C131" s="39">
        <v>1</v>
      </c>
      <c r="D131" s="39" t="s">
        <v>1056</v>
      </c>
      <c r="E131" s="39">
        <v>500</v>
      </c>
      <c r="F131" s="39">
        <v>100</v>
      </c>
      <c r="G131" s="39">
        <v>100</v>
      </c>
      <c r="H131" s="82">
        <f t="shared" si="12"/>
        <v>0.2</v>
      </c>
      <c r="I131" s="39" t="s">
        <v>59</v>
      </c>
      <c r="J131" s="39">
        <v>100</v>
      </c>
    </row>
    <row r="132" spans="1:10" ht="47.25">
      <c r="A132" s="39" t="s">
        <v>1048</v>
      </c>
      <c r="B132" s="39" t="s">
        <v>340</v>
      </c>
      <c r="C132" s="39">
        <v>1</v>
      </c>
      <c r="D132" s="39" t="s">
        <v>1057</v>
      </c>
      <c r="E132" s="39">
        <v>1000</v>
      </c>
      <c r="F132" s="39">
        <v>500</v>
      </c>
      <c r="G132" s="39">
        <v>0</v>
      </c>
      <c r="H132" s="82">
        <f t="shared" si="12"/>
        <v>0</v>
      </c>
      <c r="I132" s="39" t="s">
        <v>59</v>
      </c>
      <c r="J132" s="39">
        <v>0</v>
      </c>
    </row>
    <row r="133" spans="1:10" ht="63">
      <c r="A133" s="39" t="s">
        <v>1048</v>
      </c>
      <c r="B133" s="39" t="s">
        <v>64</v>
      </c>
      <c r="C133" s="39">
        <v>1</v>
      </c>
      <c r="D133" s="41" t="s">
        <v>1058</v>
      </c>
      <c r="E133" s="39">
        <v>600</v>
      </c>
      <c r="F133" s="39">
        <v>400</v>
      </c>
      <c r="G133" s="39">
        <v>300</v>
      </c>
      <c r="H133" s="82">
        <f t="shared" si="12"/>
        <v>0.5</v>
      </c>
      <c r="I133" s="39" t="s">
        <v>59</v>
      </c>
      <c r="J133" s="39">
        <v>300</v>
      </c>
    </row>
    <row r="134" spans="1:10" ht="31.5">
      <c r="A134" s="39" t="s">
        <v>1048</v>
      </c>
      <c r="B134" s="39" t="s">
        <v>16</v>
      </c>
      <c r="C134" s="39">
        <v>1</v>
      </c>
      <c r="D134" s="39" t="s">
        <v>1059</v>
      </c>
      <c r="E134" s="39">
        <v>100</v>
      </c>
      <c r="F134" s="39">
        <v>0</v>
      </c>
      <c r="G134" s="39">
        <v>0</v>
      </c>
      <c r="H134" s="82">
        <f t="shared" si="12"/>
        <v>0</v>
      </c>
      <c r="I134" s="39" t="s">
        <v>59</v>
      </c>
      <c r="J134" s="39">
        <v>0</v>
      </c>
    </row>
    <row r="135" spans="1:10" ht="47.25">
      <c r="A135" s="39" t="s">
        <v>1048</v>
      </c>
      <c r="B135" s="39" t="s">
        <v>306</v>
      </c>
      <c r="C135" s="39">
        <v>1</v>
      </c>
      <c r="D135" s="41" t="s">
        <v>1060</v>
      </c>
      <c r="E135" s="39">
        <v>1500</v>
      </c>
      <c r="F135" s="39">
        <v>1500</v>
      </c>
      <c r="G135" s="39">
        <v>1250</v>
      </c>
      <c r="H135" s="82">
        <f t="shared" si="12"/>
        <v>0.83333333333333337</v>
      </c>
      <c r="I135" s="39" t="s">
        <v>59</v>
      </c>
      <c r="J135" s="39">
        <v>1250</v>
      </c>
    </row>
    <row r="136" spans="1:10" ht="111" thickBot="1">
      <c r="A136" s="46" t="s">
        <v>1048</v>
      </c>
      <c r="B136" s="46" t="s">
        <v>46</v>
      </c>
      <c r="C136" s="46">
        <v>1</v>
      </c>
      <c r="D136" s="48" t="s">
        <v>1061</v>
      </c>
      <c r="E136" s="46">
        <v>2200</v>
      </c>
      <c r="F136" s="46">
        <v>1750</v>
      </c>
      <c r="G136" s="46">
        <v>1750</v>
      </c>
      <c r="H136" s="84">
        <f t="shared" si="12"/>
        <v>0.79545454545454541</v>
      </c>
      <c r="I136" s="46" t="s">
        <v>59</v>
      </c>
      <c r="J136" s="46">
        <v>1750</v>
      </c>
    </row>
    <row r="137" spans="1:10" s="71" customFormat="1" ht="16.5" thickBot="1">
      <c r="A137" s="74"/>
      <c r="B137" s="53"/>
      <c r="C137" s="53"/>
      <c r="D137" s="50"/>
      <c r="E137" s="53">
        <f t="shared" ref="E137:G137" si="15">SUM(E124:E136)</f>
        <v>8250</v>
      </c>
      <c r="F137" s="53">
        <f t="shared" si="15"/>
        <v>5900</v>
      </c>
      <c r="G137" s="53">
        <f t="shared" si="15"/>
        <v>4750</v>
      </c>
      <c r="H137" s="85">
        <f t="shared" si="12"/>
        <v>0.5757575757575758</v>
      </c>
      <c r="I137" s="53"/>
      <c r="J137" s="53">
        <f>SUM(J124:J136)</f>
        <v>4750</v>
      </c>
    </row>
    <row r="138" spans="1:10" s="11" customFormat="1">
      <c r="A138" s="37"/>
      <c r="B138" s="37"/>
      <c r="C138" s="37"/>
      <c r="D138" s="54"/>
      <c r="E138" s="37"/>
      <c r="F138" s="37"/>
      <c r="G138" s="37"/>
      <c r="H138" s="79"/>
      <c r="I138" s="37"/>
      <c r="J138" s="37"/>
    </row>
    <row r="139" spans="1:10">
      <c r="D139" s="29"/>
    </row>
    <row r="140" spans="1:10" ht="48" thickBot="1">
      <c r="A140" s="46" t="s">
        <v>1062</v>
      </c>
      <c r="B140" s="46" t="s">
        <v>16</v>
      </c>
      <c r="C140" s="46">
        <v>1</v>
      </c>
      <c r="D140" s="46" t="s">
        <v>1063</v>
      </c>
      <c r="E140" s="46">
        <v>12000</v>
      </c>
      <c r="F140" s="46">
        <v>0</v>
      </c>
      <c r="G140" s="46">
        <v>0</v>
      </c>
      <c r="H140" s="84">
        <f t="shared" si="12"/>
        <v>0</v>
      </c>
      <c r="I140" s="46" t="s">
        <v>59</v>
      </c>
      <c r="J140" s="46">
        <v>0</v>
      </c>
    </row>
    <row r="141" spans="1:10" s="71" customFormat="1" ht="16.5" thickBot="1">
      <c r="A141" s="74"/>
      <c r="B141" s="53"/>
      <c r="C141" s="53"/>
      <c r="D141" s="53"/>
      <c r="E141" s="53">
        <f t="shared" ref="E141:G141" si="16">SUM(E140)</f>
        <v>12000</v>
      </c>
      <c r="F141" s="53">
        <f t="shared" si="16"/>
        <v>0</v>
      </c>
      <c r="G141" s="53">
        <f t="shared" si="16"/>
        <v>0</v>
      </c>
      <c r="H141" s="85">
        <f t="shared" si="12"/>
        <v>0</v>
      </c>
      <c r="I141" s="53"/>
      <c r="J141" s="53">
        <f>SUM(J140)</f>
        <v>0</v>
      </c>
    </row>
    <row r="142" spans="1:10" s="11" customFormat="1">
      <c r="A142" s="37"/>
      <c r="B142" s="37"/>
      <c r="C142" s="37"/>
      <c r="D142" s="37"/>
      <c r="E142" s="37"/>
      <c r="F142" s="37"/>
      <c r="G142" s="37"/>
      <c r="H142" s="79"/>
      <c r="I142" s="37"/>
      <c r="J142" s="37"/>
    </row>
    <row r="143" spans="1:10" s="11" customFormat="1">
      <c r="A143" s="37"/>
      <c r="B143" s="37"/>
      <c r="C143" s="37"/>
      <c r="D143" s="37"/>
      <c r="E143" s="37"/>
      <c r="F143" s="37"/>
      <c r="G143" s="37"/>
      <c r="H143" s="79"/>
      <c r="I143" s="37"/>
      <c r="J143" s="37"/>
    </row>
    <row r="144" spans="1:10" ht="78.75">
      <c r="A144" s="39" t="s">
        <v>1255</v>
      </c>
      <c r="B144" s="39" t="s">
        <v>24</v>
      </c>
      <c r="C144" s="39">
        <v>1</v>
      </c>
      <c r="D144" s="41" t="s">
        <v>1256</v>
      </c>
      <c r="E144" s="39">
        <v>212</v>
      </c>
      <c r="F144" s="39">
        <v>212</v>
      </c>
      <c r="G144" s="39">
        <v>0</v>
      </c>
      <c r="H144" s="82">
        <f t="shared" si="12"/>
        <v>0</v>
      </c>
      <c r="I144" s="39" t="s">
        <v>59</v>
      </c>
      <c r="J144" s="39">
        <v>0</v>
      </c>
    </row>
    <row r="145" spans="1:10" ht="157.5">
      <c r="A145" s="39" t="s">
        <v>1255</v>
      </c>
      <c r="B145" s="39" t="s">
        <v>24</v>
      </c>
      <c r="C145" s="39">
        <v>2</v>
      </c>
      <c r="D145" s="41" t="s">
        <v>1257</v>
      </c>
      <c r="E145" s="39">
        <v>600</v>
      </c>
      <c r="F145" s="39">
        <v>350</v>
      </c>
      <c r="G145" s="39">
        <v>200</v>
      </c>
      <c r="H145" s="82">
        <f t="shared" si="12"/>
        <v>0.33333333333333331</v>
      </c>
      <c r="I145" s="39" t="s">
        <v>3</v>
      </c>
      <c r="J145" s="39">
        <v>200</v>
      </c>
    </row>
    <row r="146" spans="1:10">
      <c r="A146" s="39" t="s">
        <v>1255</v>
      </c>
      <c r="B146" s="39" t="s">
        <v>16</v>
      </c>
      <c r="C146" s="39">
        <v>2</v>
      </c>
      <c r="D146" s="39" t="s">
        <v>1258</v>
      </c>
      <c r="E146" s="39">
        <v>80</v>
      </c>
      <c r="F146" s="39">
        <v>80</v>
      </c>
      <c r="G146" s="39">
        <v>30</v>
      </c>
      <c r="H146" s="82">
        <f t="shared" si="12"/>
        <v>0.375</v>
      </c>
      <c r="I146" s="39" t="s">
        <v>3</v>
      </c>
      <c r="J146" s="39">
        <v>30</v>
      </c>
    </row>
    <row r="147" spans="1:10" ht="31.5">
      <c r="A147" s="39" t="s">
        <v>1255</v>
      </c>
      <c r="B147" s="39" t="s">
        <v>74</v>
      </c>
      <c r="C147" s="39">
        <v>4</v>
      </c>
      <c r="D147" s="39" t="s">
        <v>1259</v>
      </c>
      <c r="E147" s="39">
        <v>3500</v>
      </c>
      <c r="F147" s="39">
        <v>0</v>
      </c>
      <c r="G147" s="39">
        <v>0</v>
      </c>
      <c r="H147" s="82">
        <f t="shared" si="12"/>
        <v>0</v>
      </c>
      <c r="I147" s="39" t="s">
        <v>59</v>
      </c>
      <c r="J147" s="39">
        <v>0</v>
      </c>
    </row>
    <row r="148" spans="1:10" ht="47.25">
      <c r="A148" s="39" t="s">
        <v>1255</v>
      </c>
      <c r="B148" s="39" t="s">
        <v>74</v>
      </c>
      <c r="C148" s="39">
        <v>5</v>
      </c>
      <c r="D148" s="39" t="s">
        <v>1260</v>
      </c>
      <c r="E148" s="39">
        <v>770</v>
      </c>
      <c r="F148" s="39">
        <v>0</v>
      </c>
      <c r="G148" s="39">
        <v>0</v>
      </c>
      <c r="H148" s="82">
        <f t="shared" si="12"/>
        <v>0</v>
      </c>
      <c r="I148" s="39" t="s">
        <v>59</v>
      </c>
      <c r="J148" s="39">
        <v>0</v>
      </c>
    </row>
    <row r="149" spans="1:10" ht="31.5">
      <c r="A149" s="39" t="s">
        <v>1255</v>
      </c>
      <c r="B149" s="39" t="s">
        <v>14</v>
      </c>
      <c r="C149" s="39">
        <v>5</v>
      </c>
      <c r="D149" s="39" t="s">
        <v>1261</v>
      </c>
      <c r="E149" s="39">
        <v>415.85</v>
      </c>
      <c r="F149" s="39">
        <v>0</v>
      </c>
      <c r="G149" s="39">
        <v>0</v>
      </c>
      <c r="H149" s="82">
        <f t="shared" si="12"/>
        <v>0</v>
      </c>
      <c r="I149" s="39" t="s">
        <v>59</v>
      </c>
      <c r="J149" s="39">
        <v>0</v>
      </c>
    </row>
    <row r="150" spans="1:10" ht="16.5" thickBot="1">
      <c r="A150" s="46" t="s">
        <v>1255</v>
      </c>
      <c r="B150" s="46" t="s">
        <v>340</v>
      </c>
      <c r="C150" s="46">
        <v>5</v>
      </c>
      <c r="D150" s="46" t="s">
        <v>1262</v>
      </c>
      <c r="E150" s="46">
        <v>200</v>
      </c>
      <c r="F150" s="46">
        <v>0</v>
      </c>
      <c r="G150" s="46">
        <v>0</v>
      </c>
      <c r="H150" s="84">
        <f t="shared" si="12"/>
        <v>0</v>
      </c>
      <c r="I150" s="46" t="s">
        <v>59</v>
      </c>
      <c r="J150" s="46">
        <v>0</v>
      </c>
    </row>
    <row r="151" spans="1:10" s="71" customFormat="1" ht="16.5" thickBot="1">
      <c r="A151" s="70"/>
      <c r="B151" s="34"/>
      <c r="C151" s="34"/>
      <c r="D151" s="34"/>
      <c r="E151" s="34">
        <f t="shared" ref="E151:G151" si="17">SUM(E144:E150)</f>
        <v>5777.85</v>
      </c>
      <c r="F151" s="34">
        <f t="shared" si="17"/>
        <v>642</v>
      </c>
      <c r="G151" s="34">
        <f t="shared" si="17"/>
        <v>230</v>
      </c>
      <c r="H151" s="86">
        <f t="shared" si="12"/>
        <v>3.9807194717758336E-2</v>
      </c>
      <c r="I151" s="34"/>
      <c r="J151" s="34">
        <f>SUM(J144:J150)</f>
        <v>230</v>
      </c>
    </row>
    <row r="152" spans="1:10" s="11" customFormat="1">
      <c r="A152" s="37"/>
      <c r="B152" s="37"/>
      <c r="C152" s="37"/>
      <c r="D152" s="37"/>
      <c r="E152" s="37"/>
      <c r="F152" s="37"/>
      <c r="G152" s="37"/>
      <c r="H152" s="79"/>
      <c r="I152" s="37"/>
      <c r="J152" s="37"/>
    </row>
    <row r="154" spans="1:10" ht="63">
      <c r="A154" s="39" t="s">
        <v>1064</v>
      </c>
      <c r="B154" s="39" t="s">
        <v>10</v>
      </c>
      <c r="C154" s="39">
        <v>1</v>
      </c>
      <c r="D154" s="41" t="s">
        <v>1065</v>
      </c>
      <c r="E154" s="39">
        <v>1000</v>
      </c>
      <c r="F154" s="39">
        <v>1000</v>
      </c>
      <c r="G154" s="39">
        <v>600</v>
      </c>
      <c r="H154" s="82">
        <f t="shared" si="12"/>
        <v>0.6</v>
      </c>
      <c r="I154" s="39" t="s">
        <v>59</v>
      </c>
      <c r="J154" s="39">
        <v>600</v>
      </c>
    </row>
    <row r="155" spans="1:10" ht="47.25">
      <c r="A155" s="39" t="s">
        <v>1064</v>
      </c>
      <c r="B155" s="39" t="s">
        <v>5</v>
      </c>
      <c r="C155" s="39">
        <v>3</v>
      </c>
      <c r="D155" s="41" t="s">
        <v>1066</v>
      </c>
      <c r="E155" s="39">
        <v>200</v>
      </c>
      <c r="F155" s="39">
        <v>100</v>
      </c>
      <c r="G155" s="39">
        <v>0</v>
      </c>
      <c r="H155" s="82">
        <f t="shared" si="12"/>
        <v>0</v>
      </c>
      <c r="I155" s="39"/>
      <c r="J155" s="39">
        <v>0</v>
      </c>
    </row>
    <row r="156" spans="1:10" ht="47.25">
      <c r="A156" s="39" t="s">
        <v>1064</v>
      </c>
      <c r="B156" s="39" t="s">
        <v>14</v>
      </c>
      <c r="C156" s="39">
        <v>2</v>
      </c>
      <c r="D156" s="41" t="s">
        <v>1067</v>
      </c>
      <c r="E156" s="39">
        <v>400</v>
      </c>
      <c r="F156" s="39">
        <v>300</v>
      </c>
      <c r="G156" s="39">
        <v>0</v>
      </c>
      <c r="H156" s="82">
        <f t="shared" si="12"/>
        <v>0</v>
      </c>
      <c r="I156" s="39"/>
      <c r="J156" s="39">
        <v>0</v>
      </c>
    </row>
    <row r="157" spans="1:10" ht="78.75">
      <c r="A157" s="39" t="s">
        <v>1064</v>
      </c>
      <c r="B157" s="39" t="s">
        <v>87</v>
      </c>
      <c r="C157" s="39">
        <v>1</v>
      </c>
      <c r="D157" s="41" t="s">
        <v>1068</v>
      </c>
      <c r="E157" s="39">
        <v>5320</v>
      </c>
      <c r="F157" s="39">
        <v>5320</v>
      </c>
      <c r="G157" s="39">
        <v>3500</v>
      </c>
      <c r="H157" s="82">
        <f t="shared" si="12"/>
        <v>0.65789473684210531</v>
      </c>
      <c r="I157" s="39" t="s">
        <v>59</v>
      </c>
      <c r="J157" s="39">
        <v>3500</v>
      </c>
    </row>
    <row r="158" spans="1:10" ht="31.5">
      <c r="A158" s="39" t="s">
        <v>1064</v>
      </c>
      <c r="B158" s="39" t="s">
        <v>340</v>
      </c>
      <c r="C158" s="39">
        <v>4</v>
      </c>
      <c r="D158" s="39" t="s">
        <v>1069</v>
      </c>
      <c r="E158" s="39">
        <v>200</v>
      </c>
      <c r="F158" s="39">
        <v>80</v>
      </c>
      <c r="G158" s="39">
        <v>0</v>
      </c>
      <c r="H158" s="82">
        <f t="shared" si="12"/>
        <v>0</v>
      </c>
      <c r="I158" s="39" t="s">
        <v>59</v>
      </c>
      <c r="J158" s="39">
        <v>0</v>
      </c>
    </row>
    <row r="159" spans="1:10" ht="110.25">
      <c r="A159" s="39" t="s">
        <v>1064</v>
      </c>
      <c r="B159" s="39" t="s">
        <v>64</v>
      </c>
      <c r="C159" s="39">
        <v>1</v>
      </c>
      <c r="D159" s="41" t="s">
        <v>1070</v>
      </c>
      <c r="E159" s="39">
        <v>2880</v>
      </c>
      <c r="F159" s="39">
        <v>2880</v>
      </c>
      <c r="G159" s="39">
        <v>1000</v>
      </c>
      <c r="H159" s="82">
        <f t="shared" si="12"/>
        <v>0.34722222222222221</v>
      </c>
      <c r="I159" s="39" t="s">
        <v>59</v>
      </c>
      <c r="J159" s="39">
        <v>1000</v>
      </c>
    </row>
    <row r="160" spans="1:10" ht="63">
      <c r="A160" s="39" t="s">
        <v>1064</v>
      </c>
      <c r="B160" s="39" t="s">
        <v>16</v>
      </c>
      <c r="C160" s="39">
        <v>5</v>
      </c>
      <c r="D160" s="41" t="s">
        <v>1071</v>
      </c>
      <c r="E160" s="39">
        <v>100</v>
      </c>
      <c r="F160" s="39">
        <v>50</v>
      </c>
      <c r="G160" s="39">
        <v>0</v>
      </c>
      <c r="H160" s="82">
        <f t="shared" si="12"/>
        <v>0</v>
      </c>
      <c r="I160" s="39" t="s">
        <v>59</v>
      </c>
      <c r="J160" s="39">
        <v>0</v>
      </c>
    </row>
    <row r="161" spans="1:10" ht="31.5">
      <c r="A161" s="39" t="s">
        <v>1064</v>
      </c>
      <c r="B161" s="39" t="s">
        <v>306</v>
      </c>
      <c r="C161" s="39">
        <v>1</v>
      </c>
      <c r="D161" s="39" t="s">
        <v>1072</v>
      </c>
      <c r="E161" s="39">
        <v>600</v>
      </c>
      <c r="F161" s="39">
        <v>600</v>
      </c>
      <c r="G161" s="39">
        <v>600</v>
      </c>
      <c r="H161" s="82">
        <f t="shared" si="12"/>
        <v>1</v>
      </c>
      <c r="I161" s="39" t="s">
        <v>59</v>
      </c>
      <c r="J161" s="39">
        <v>600</v>
      </c>
    </row>
    <row r="162" spans="1:10" ht="63">
      <c r="A162" s="39" t="s">
        <v>1064</v>
      </c>
      <c r="B162" s="39" t="s">
        <v>46</v>
      </c>
      <c r="C162" s="39">
        <v>3</v>
      </c>
      <c r="D162" s="41" t="s">
        <v>1073</v>
      </c>
      <c r="E162" s="39">
        <v>400</v>
      </c>
      <c r="F162" s="39">
        <v>300</v>
      </c>
      <c r="G162" s="39">
        <v>100</v>
      </c>
      <c r="H162" s="82">
        <f t="shared" si="12"/>
        <v>0.25</v>
      </c>
      <c r="I162" s="39" t="s">
        <v>59</v>
      </c>
      <c r="J162" s="39">
        <v>100</v>
      </c>
    </row>
    <row r="163" spans="1:10" ht="48" thickBot="1">
      <c r="A163" s="46" t="s">
        <v>1064</v>
      </c>
      <c r="B163" s="46" t="s">
        <v>46</v>
      </c>
      <c r="C163" s="46">
        <v>5</v>
      </c>
      <c r="D163" s="48" t="s">
        <v>1074</v>
      </c>
      <c r="E163" s="46">
        <v>8000</v>
      </c>
      <c r="F163" s="46">
        <v>0</v>
      </c>
      <c r="G163" s="46">
        <v>0</v>
      </c>
      <c r="H163" s="84">
        <f t="shared" si="12"/>
        <v>0</v>
      </c>
      <c r="I163" s="46" t="s">
        <v>59</v>
      </c>
      <c r="J163" s="46">
        <v>0</v>
      </c>
    </row>
    <row r="164" spans="1:10" s="71" customFormat="1" ht="16.5" thickBot="1">
      <c r="A164" s="74"/>
      <c r="B164" s="53"/>
      <c r="C164" s="53"/>
      <c r="D164" s="50"/>
      <c r="E164" s="53">
        <f t="shared" ref="E164:G164" si="18">SUM(E154:E163)</f>
        <v>19100</v>
      </c>
      <c r="F164" s="53">
        <f t="shared" si="18"/>
        <v>10630</v>
      </c>
      <c r="G164" s="53">
        <f t="shared" si="18"/>
        <v>5800</v>
      </c>
      <c r="H164" s="85">
        <f t="shared" si="12"/>
        <v>0.30366492146596857</v>
      </c>
      <c r="I164" s="53"/>
      <c r="J164" s="53">
        <f>SUM(J154:J163)</f>
        <v>5800</v>
      </c>
    </row>
    <row r="165" spans="1:10" s="11" customFormat="1">
      <c r="A165" s="37"/>
      <c r="B165" s="37"/>
      <c r="C165" s="37"/>
      <c r="D165" s="54"/>
      <c r="E165" s="37"/>
      <c r="F165" s="37"/>
      <c r="G165" s="37"/>
      <c r="H165" s="79"/>
      <c r="I165" s="37"/>
      <c r="J165" s="37"/>
    </row>
    <row r="166" spans="1:10">
      <c r="D166" s="29"/>
    </row>
    <row r="167" spans="1:10" ht="47.25">
      <c r="A167" s="39" t="s">
        <v>1075</v>
      </c>
      <c r="B167" s="39" t="s">
        <v>5</v>
      </c>
      <c r="C167" s="39">
        <v>3</v>
      </c>
      <c r="D167" s="39" t="s">
        <v>1076</v>
      </c>
      <c r="E167" s="39">
        <v>50</v>
      </c>
      <c r="F167" s="39">
        <v>25</v>
      </c>
      <c r="G167" s="39">
        <v>0</v>
      </c>
      <c r="H167" s="82">
        <f t="shared" si="12"/>
        <v>0</v>
      </c>
      <c r="I167" s="39" t="s">
        <v>59</v>
      </c>
      <c r="J167" s="39">
        <v>0</v>
      </c>
    </row>
    <row r="168" spans="1:10" ht="47.25">
      <c r="A168" s="39" t="s">
        <v>1075</v>
      </c>
      <c r="B168" s="39" t="s">
        <v>74</v>
      </c>
      <c r="C168" s="39">
        <v>2</v>
      </c>
      <c r="D168" s="39" t="s">
        <v>1077</v>
      </c>
      <c r="E168" s="39">
        <v>50</v>
      </c>
      <c r="F168" s="39">
        <v>50</v>
      </c>
      <c r="G168" s="39">
        <v>0</v>
      </c>
      <c r="H168" s="82">
        <f t="shared" si="12"/>
        <v>0</v>
      </c>
      <c r="I168" s="39" t="s">
        <v>59</v>
      </c>
      <c r="J168" s="39">
        <v>0</v>
      </c>
    </row>
    <row r="169" spans="1:10">
      <c r="A169" s="39" t="s">
        <v>1075</v>
      </c>
      <c r="B169" s="39" t="s">
        <v>74</v>
      </c>
      <c r="C169" s="39">
        <v>5</v>
      </c>
      <c r="D169" s="39"/>
      <c r="E169" s="39">
        <v>0</v>
      </c>
      <c r="F169" s="39">
        <v>0</v>
      </c>
      <c r="G169" s="39">
        <v>0</v>
      </c>
      <c r="H169" s="82" t="str">
        <f t="shared" si="12"/>
        <v/>
      </c>
      <c r="I169" s="39" t="s">
        <v>59</v>
      </c>
      <c r="J169" s="39">
        <v>0</v>
      </c>
    </row>
    <row r="170" spans="1:10" ht="31.5">
      <c r="A170" s="39" t="s">
        <v>1075</v>
      </c>
      <c r="B170" s="39" t="s">
        <v>64</v>
      </c>
      <c r="C170" s="39">
        <v>1</v>
      </c>
      <c r="D170" s="39" t="s">
        <v>1078</v>
      </c>
      <c r="E170" s="39">
        <v>500</v>
      </c>
      <c r="F170" s="39">
        <v>150</v>
      </c>
      <c r="G170" s="39">
        <v>100</v>
      </c>
      <c r="H170" s="82">
        <f t="shared" si="12"/>
        <v>0.2</v>
      </c>
      <c r="I170" s="39" t="s">
        <v>59</v>
      </c>
      <c r="J170" s="39">
        <v>100</v>
      </c>
    </row>
    <row r="171" spans="1:10" ht="16.5" thickBot="1">
      <c r="A171" s="46" t="s">
        <v>1075</v>
      </c>
      <c r="B171" s="46" t="s">
        <v>16</v>
      </c>
      <c r="C171" s="46">
        <v>4</v>
      </c>
      <c r="D171" s="46"/>
      <c r="E171" s="46">
        <v>0</v>
      </c>
      <c r="F171" s="46">
        <v>0</v>
      </c>
      <c r="G171" s="46">
        <v>0</v>
      </c>
      <c r="H171" s="84" t="str">
        <f t="shared" si="12"/>
        <v/>
      </c>
      <c r="I171" s="46" t="s">
        <v>59</v>
      </c>
      <c r="J171" s="46">
        <v>0</v>
      </c>
    </row>
    <row r="172" spans="1:10" s="87" customFormat="1" ht="16.5" thickBot="1">
      <c r="A172" s="74"/>
      <c r="B172" s="53"/>
      <c r="C172" s="53"/>
      <c r="D172" s="53"/>
      <c r="E172" s="53">
        <f t="shared" ref="E172:G172" si="19">SUM(E167:E171)</f>
        <v>600</v>
      </c>
      <c r="F172" s="53">
        <f t="shared" si="19"/>
        <v>225</v>
      </c>
      <c r="G172" s="53">
        <f t="shared" si="19"/>
        <v>100</v>
      </c>
      <c r="H172" s="85">
        <f t="shared" si="12"/>
        <v>0.16666666666666666</v>
      </c>
      <c r="I172" s="53"/>
      <c r="J172" s="53">
        <f>SUM(J167:J171)</f>
        <v>100</v>
      </c>
    </row>
    <row r="173" spans="1:10" s="11" customFormat="1">
      <c r="A173" s="37"/>
      <c r="B173" s="37"/>
      <c r="C173" s="37"/>
      <c r="D173" s="37"/>
      <c r="E173" s="37"/>
      <c r="F173" s="37"/>
      <c r="G173" s="37"/>
      <c r="H173" s="79"/>
      <c r="I173" s="37"/>
      <c r="J173" s="37"/>
    </row>
    <row r="175" spans="1:10" ht="31.5">
      <c r="A175" s="39" t="s">
        <v>1079</v>
      </c>
      <c r="B175" s="39" t="s">
        <v>10</v>
      </c>
      <c r="C175" s="39">
        <v>2</v>
      </c>
      <c r="D175" s="39" t="s">
        <v>1080</v>
      </c>
      <c r="E175" s="39">
        <v>250</v>
      </c>
      <c r="F175" s="39">
        <v>200</v>
      </c>
      <c r="G175" s="39">
        <v>100</v>
      </c>
      <c r="H175" s="82">
        <f t="shared" si="12"/>
        <v>0.4</v>
      </c>
      <c r="I175" s="39" t="s">
        <v>59</v>
      </c>
      <c r="J175" s="39">
        <v>100</v>
      </c>
    </row>
    <row r="176" spans="1:10" ht="47.25">
      <c r="A176" s="39" t="s">
        <v>1079</v>
      </c>
      <c r="B176" s="39" t="s">
        <v>34</v>
      </c>
      <c r="C176" s="39">
        <v>1</v>
      </c>
      <c r="D176" s="41" t="s">
        <v>1081</v>
      </c>
      <c r="E176" s="39">
        <v>1400</v>
      </c>
      <c r="F176" s="39">
        <v>800</v>
      </c>
      <c r="G176" s="39">
        <v>0</v>
      </c>
      <c r="H176" s="82">
        <f t="shared" si="12"/>
        <v>0</v>
      </c>
      <c r="I176" s="39" t="s">
        <v>1082</v>
      </c>
      <c r="J176" s="39">
        <v>0</v>
      </c>
    </row>
    <row r="177" spans="1:10" ht="31.5">
      <c r="A177" s="39" t="s">
        <v>1079</v>
      </c>
      <c r="B177" s="39" t="s">
        <v>87</v>
      </c>
      <c r="C177" s="39">
        <v>1</v>
      </c>
      <c r="D177" s="39" t="s">
        <v>1083</v>
      </c>
      <c r="E177" s="39">
        <v>3000</v>
      </c>
      <c r="F177" s="39">
        <v>1000</v>
      </c>
      <c r="G177" s="39">
        <v>500</v>
      </c>
      <c r="H177" s="82">
        <f t="shared" si="12"/>
        <v>0.16666666666666666</v>
      </c>
      <c r="I177" s="39" t="s">
        <v>59</v>
      </c>
      <c r="J177" s="39">
        <v>500</v>
      </c>
    </row>
    <row r="178" spans="1:10" ht="32.25" thickBot="1">
      <c r="A178" s="46" t="s">
        <v>1079</v>
      </c>
      <c r="B178" s="46" t="s">
        <v>64</v>
      </c>
      <c r="C178" s="46">
        <v>2</v>
      </c>
      <c r="D178" s="46" t="s">
        <v>1084</v>
      </c>
      <c r="E178" s="46">
        <v>160</v>
      </c>
      <c r="F178" s="46">
        <v>100</v>
      </c>
      <c r="G178" s="46">
        <v>50</v>
      </c>
      <c r="H178" s="84">
        <f t="shared" si="12"/>
        <v>0.3125</v>
      </c>
      <c r="I178" s="46" t="s">
        <v>59</v>
      </c>
      <c r="J178" s="46">
        <v>50</v>
      </c>
    </row>
    <row r="179" spans="1:10" s="71" customFormat="1" ht="16.5" thickBot="1">
      <c r="A179" s="74"/>
      <c r="B179" s="53"/>
      <c r="C179" s="53"/>
      <c r="D179" s="53"/>
      <c r="E179" s="53">
        <f t="shared" ref="E179:G179" si="20">SUM(E175:E178)</f>
        <v>4810</v>
      </c>
      <c r="F179" s="53">
        <f t="shared" si="20"/>
        <v>2100</v>
      </c>
      <c r="G179" s="53">
        <f t="shared" si="20"/>
        <v>650</v>
      </c>
      <c r="H179" s="85">
        <f t="shared" si="12"/>
        <v>0.13513513513513514</v>
      </c>
      <c r="I179" s="53"/>
      <c r="J179" s="53">
        <f>SUM(J175:J178)</f>
        <v>650</v>
      </c>
    </row>
    <row r="180" spans="1:10" s="11" customFormat="1">
      <c r="A180" s="37"/>
      <c r="B180" s="37"/>
      <c r="C180" s="37"/>
      <c r="D180" s="37"/>
      <c r="E180" s="37"/>
      <c r="F180" s="37"/>
      <c r="G180" s="37"/>
      <c r="H180" s="79"/>
      <c r="I180" s="37"/>
      <c r="J180" s="37"/>
    </row>
    <row r="182" spans="1:10" ht="31.5">
      <c r="A182" s="39" t="s">
        <v>1085</v>
      </c>
      <c r="B182" s="39" t="s">
        <v>10</v>
      </c>
      <c r="C182" s="39">
        <v>1</v>
      </c>
      <c r="D182" s="39" t="s">
        <v>1086</v>
      </c>
      <c r="E182" s="39">
        <v>400</v>
      </c>
      <c r="F182" s="39">
        <v>400</v>
      </c>
      <c r="G182" s="39">
        <v>400</v>
      </c>
      <c r="H182" s="82">
        <f t="shared" si="12"/>
        <v>1</v>
      </c>
      <c r="I182" s="39" t="s">
        <v>59</v>
      </c>
      <c r="J182" s="39">
        <v>400</v>
      </c>
    </row>
    <row r="183" spans="1:10" ht="78.75">
      <c r="A183" s="39" t="s">
        <v>1085</v>
      </c>
      <c r="B183" s="39" t="s">
        <v>34</v>
      </c>
      <c r="C183" s="39">
        <v>1</v>
      </c>
      <c r="D183" s="41" t="s">
        <v>1087</v>
      </c>
      <c r="E183" s="39">
        <v>1287.5</v>
      </c>
      <c r="F183" s="39">
        <v>965.62</v>
      </c>
      <c r="G183" s="39">
        <v>900</v>
      </c>
      <c r="H183" s="82">
        <f t="shared" si="12"/>
        <v>0.69902912621359226</v>
      </c>
      <c r="I183" s="39" t="s">
        <v>59</v>
      </c>
      <c r="J183" s="39">
        <v>900</v>
      </c>
    </row>
    <row r="184" spans="1:10">
      <c r="A184" s="39" t="s">
        <v>1085</v>
      </c>
      <c r="B184" s="39" t="s">
        <v>74</v>
      </c>
      <c r="C184" s="39">
        <v>4</v>
      </c>
      <c r="D184" s="39" t="s">
        <v>1088</v>
      </c>
      <c r="E184" s="39">
        <v>100</v>
      </c>
      <c r="F184" s="39">
        <v>50</v>
      </c>
      <c r="G184" s="39">
        <v>0</v>
      </c>
      <c r="H184" s="82">
        <f t="shared" si="12"/>
        <v>0</v>
      </c>
      <c r="I184" s="39" t="s">
        <v>59</v>
      </c>
      <c r="J184" s="39">
        <v>0</v>
      </c>
    </row>
    <row r="185" spans="1:10" ht="47.25">
      <c r="A185" s="39" t="s">
        <v>1085</v>
      </c>
      <c r="B185" s="39" t="s">
        <v>14</v>
      </c>
      <c r="C185" s="39">
        <v>3</v>
      </c>
      <c r="D185" s="41" t="s">
        <v>1089</v>
      </c>
      <c r="E185" s="39">
        <v>768</v>
      </c>
      <c r="F185" s="39">
        <v>768</v>
      </c>
      <c r="G185" s="39">
        <v>0</v>
      </c>
      <c r="H185" s="82">
        <f t="shared" si="12"/>
        <v>0</v>
      </c>
      <c r="I185" s="39" t="s">
        <v>59</v>
      </c>
      <c r="J185" s="39">
        <v>0</v>
      </c>
    </row>
    <row r="186" spans="1:10">
      <c r="A186" s="39" t="s">
        <v>1085</v>
      </c>
      <c r="B186" s="39" t="s">
        <v>87</v>
      </c>
      <c r="C186" s="39">
        <v>3</v>
      </c>
      <c r="D186" s="39" t="s">
        <v>1090</v>
      </c>
      <c r="E186" s="39">
        <v>480</v>
      </c>
      <c r="F186" s="39">
        <v>360</v>
      </c>
      <c r="G186" s="39">
        <v>0</v>
      </c>
      <c r="H186" s="82">
        <f t="shared" si="12"/>
        <v>0</v>
      </c>
      <c r="I186" s="39" t="s">
        <v>59</v>
      </c>
      <c r="J186" s="39">
        <v>0</v>
      </c>
    </row>
    <row r="187" spans="1:10" ht="31.5">
      <c r="A187" s="39" t="s">
        <v>1085</v>
      </c>
      <c r="B187" s="39" t="s">
        <v>340</v>
      </c>
      <c r="C187" s="39">
        <v>4</v>
      </c>
      <c r="D187" s="39" t="s">
        <v>1091</v>
      </c>
      <c r="E187" s="39">
        <v>228</v>
      </c>
      <c r="F187" s="39">
        <v>114</v>
      </c>
      <c r="G187" s="39">
        <v>0</v>
      </c>
      <c r="H187" s="82">
        <f t="shared" si="12"/>
        <v>0</v>
      </c>
      <c r="I187" s="39" t="s">
        <v>59</v>
      </c>
      <c r="J187" s="39">
        <v>0</v>
      </c>
    </row>
    <row r="188" spans="1:10" ht="63">
      <c r="A188" s="39" t="s">
        <v>1085</v>
      </c>
      <c r="B188" s="39" t="s">
        <v>64</v>
      </c>
      <c r="C188" s="39">
        <v>2</v>
      </c>
      <c r="D188" s="41" t="s">
        <v>1092</v>
      </c>
      <c r="E188" s="39">
        <v>1500</v>
      </c>
      <c r="F188" s="39">
        <v>1000</v>
      </c>
      <c r="G188" s="39">
        <v>500</v>
      </c>
      <c r="H188" s="82">
        <f t="shared" si="12"/>
        <v>0.33333333333333331</v>
      </c>
      <c r="I188" s="39" t="s">
        <v>59</v>
      </c>
      <c r="J188" s="39">
        <v>500</v>
      </c>
    </row>
    <row r="189" spans="1:10" ht="31.5">
      <c r="A189" s="39" t="s">
        <v>1085</v>
      </c>
      <c r="B189" s="39" t="s">
        <v>306</v>
      </c>
      <c r="C189" s="39">
        <v>2</v>
      </c>
      <c r="D189" s="39" t="s">
        <v>1093</v>
      </c>
      <c r="E189" s="39">
        <v>570</v>
      </c>
      <c r="F189" s="39">
        <v>427.5</v>
      </c>
      <c r="G189" s="39">
        <v>300</v>
      </c>
      <c r="H189" s="82">
        <f t="shared" si="12"/>
        <v>0.52631578947368418</v>
      </c>
      <c r="I189" s="39" t="s">
        <v>59</v>
      </c>
      <c r="J189" s="39">
        <v>300</v>
      </c>
    </row>
    <row r="190" spans="1:10" ht="79.5" thickBot="1">
      <c r="A190" s="46" t="s">
        <v>1085</v>
      </c>
      <c r="B190" s="46" t="s">
        <v>46</v>
      </c>
      <c r="C190" s="46">
        <v>1</v>
      </c>
      <c r="D190" s="48" t="s">
        <v>1094</v>
      </c>
      <c r="E190" s="46">
        <v>4896</v>
      </c>
      <c r="F190" s="46">
        <v>2448</v>
      </c>
      <c r="G190" s="46">
        <v>1500</v>
      </c>
      <c r="H190" s="84">
        <f t="shared" si="12"/>
        <v>0.30637254901960786</v>
      </c>
      <c r="I190" s="46" t="s">
        <v>59</v>
      </c>
      <c r="J190" s="46">
        <v>1500</v>
      </c>
    </row>
    <row r="191" spans="1:10" s="71" customFormat="1" ht="16.5" thickBot="1">
      <c r="A191" s="74"/>
      <c r="B191" s="53"/>
      <c r="C191" s="53"/>
      <c r="D191" s="50"/>
      <c r="E191" s="53">
        <f t="shared" ref="E191:G191" si="21">SUM(E182:E190)</f>
        <v>10229.5</v>
      </c>
      <c r="F191" s="53">
        <f t="shared" si="21"/>
        <v>6533.12</v>
      </c>
      <c r="G191" s="53">
        <f t="shared" si="21"/>
        <v>3600</v>
      </c>
      <c r="H191" s="85">
        <f t="shared" si="12"/>
        <v>0.35192335891294785</v>
      </c>
      <c r="I191" s="53"/>
      <c r="J191" s="53">
        <f>SUM(J182:J190)</f>
        <v>3600</v>
      </c>
    </row>
    <row r="192" spans="1:10" s="11" customFormat="1">
      <c r="A192" s="37"/>
      <c r="B192" s="37"/>
      <c r="C192" s="37"/>
      <c r="D192" s="54"/>
      <c r="E192" s="37"/>
      <c r="F192" s="37"/>
      <c r="G192" s="37"/>
      <c r="H192" s="79"/>
      <c r="I192" s="37"/>
      <c r="J192" s="37"/>
    </row>
    <row r="193" spans="1:10">
      <c r="D193" s="29"/>
    </row>
    <row r="194" spans="1:10" ht="47.25">
      <c r="A194" s="39" t="s">
        <v>1095</v>
      </c>
      <c r="B194" s="39" t="s">
        <v>5</v>
      </c>
      <c r="C194" s="39">
        <v>2</v>
      </c>
      <c r="D194" s="41" t="s">
        <v>1096</v>
      </c>
      <c r="E194" s="39">
        <v>600</v>
      </c>
      <c r="F194" s="39">
        <v>300</v>
      </c>
      <c r="G194" s="39">
        <v>0</v>
      </c>
      <c r="H194" s="82">
        <f t="shared" ref="H194:H288" si="22">IF(E194=0,"",G194/E194)</f>
        <v>0</v>
      </c>
      <c r="I194" s="39" t="s">
        <v>59</v>
      </c>
      <c r="J194" s="39">
        <v>0</v>
      </c>
    </row>
    <row r="195" spans="1:10" ht="63">
      <c r="A195" s="39" t="s">
        <v>1095</v>
      </c>
      <c r="B195" s="39" t="s">
        <v>37</v>
      </c>
      <c r="C195" s="39">
        <v>1</v>
      </c>
      <c r="D195" s="41" t="s">
        <v>1097</v>
      </c>
      <c r="E195" s="39">
        <v>2500</v>
      </c>
      <c r="F195" s="39">
        <v>800</v>
      </c>
      <c r="G195" s="39">
        <v>800</v>
      </c>
      <c r="H195" s="82">
        <f t="shared" si="22"/>
        <v>0.32</v>
      </c>
      <c r="I195" s="39" t="s">
        <v>59</v>
      </c>
      <c r="J195" s="39">
        <v>800</v>
      </c>
    </row>
    <row r="196" spans="1:10" ht="31.5">
      <c r="A196" s="39" t="s">
        <v>1095</v>
      </c>
      <c r="B196" s="39" t="s">
        <v>74</v>
      </c>
      <c r="C196" s="39">
        <v>5</v>
      </c>
      <c r="D196" s="39" t="s">
        <v>1098</v>
      </c>
      <c r="E196" s="39">
        <v>500</v>
      </c>
      <c r="F196" s="39">
        <v>0</v>
      </c>
      <c r="G196" s="39">
        <v>0</v>
      </c>
      <c r="H196" s="82">
        <f t="shared" si="22"/>
        <v>0</v>
      </c>
      <c r="I196" s="39" t="s">
        <v>59</v>
      </c>
      <c r="J196" s="39">
        <v>0</v>
      </c>
    </row>
    <row r="197" spans="1:10" ht="47.25">
      <c r="A197" s="39" t="s">
        <v>1095</v>
      </c>
      <c r="B197" s="39" t="s">
        <v>14</v>
      </c>
      <c r="C197" s="39">
        <v>1</v>
      </c>
      <c r="D197" s="39" t="s">
        <v>1099</v>
      </c>
      <c r="E197" s="39">
        <v>6500</v>
      </c>
      <c r="F197" s="39">
        <v>1000</v>
      </c>
      <c r="G197" s="39">
        <v>1000</v>
      </c>
      <c r="H197" s="82">
        <f t="shared" si="22"/>
        <v>0.15384615384615385</v>
      </c>
      <c r="I197" s="39" t="s">
        <v>59</v>
      </c>
      <c r="J197" s="39">
        <v>1000</v>
      </c>
    </row>
    <row r="198" spans="1:10" ht="31.5">
      <c r="A198" s="39" t="s">
        <v>1095</v>
      </c>
      <c r="B198" s="39" t="s">
        <v>87</v>
      </c>
      <c r="C198" s="39">
        <v>1</v>
      </c>
      <c r="D198" s="39" t="s">
        <v>1100</v>
      </c>
      <c r="E198" s="39">
        <v>2835</v>
      </c>
      <c r="F198" s="39">
        <v>1200</v>
      </c>
      <c r="G198" s="39">
        <v>1000</v>
      </c>
      <c r="H198" s="82">
        <f t="shared" si="22"/>
        <v>0.35273368606701938</v>
      </c>
      <c r="I198" s="39" t="s">
        <v>59</v>
      </c>
      <c r="J198" s="39">
        <v>1000</v>
      </c>
    </row>
    <row r="199" spans="1:10" ht="31.5">
      <c r="A199" s="39" t="s">
        <v>1095</v>
      </c>
      <c r="B199" s="39" t="s">
        <v>16</v>
      </c>
      <c r="C199" s="39">
        <v>3</v>
      </c>
      <c r="D199" s="39" t="s">
        <v>1101</v>
      </c>
      <c r="E199" s="39">
        <v>150</v>
      </c>
      <c r="F199" s="39">
        <v>100</v>
      </c>
      <c r="G199" s="39">
        <v>0</v>
      </c>
      <c r="H199" s="82">
        <f t="shared" si="22"/>
        <v>0</v>
      </c>
      <c r="I199" s="39" t="s">
        <v>59</v>
      </c>
      <c r="J199" s="39">
        <v>0</v>
      </c>
    </row>
    <row r="200" spans="1:10" ht="31.5">
      <c r="A200" s="39" t="s">
        <v>1095</v>
      </c>
      <c r="B200" s="39" t="s">
        <v>16</v>
      </c>
      <c r="C200" s="39">
        <v>4</v>
      </c>
      <c r="D200" s="39" t="s">
        <v>1102</v>
      </c>
      <c r="E200" s="39">
        <v>200</v>
      </c>
      <c r="F200" s="39">
        <v>50</v>
      </c>
      <c r="G200" s="39">
        <v>0</v>
      </c>
      <c r="H200" s="82">
        <f t="shared" si="22"/>
        <v>0</v>
      </c>
      <c r="I200" s="39" t="s">
        <v>59</v>
      </c>
      <c r="J200" s="39">
        <v>0</v>
      </c>
    </row>
    <row r="201" spans="1:10" ht="16.5" thickBot="1">
      <c r="A201" s="46" t="s">
        <v>1095</v>
      </c>
      <c r="B201" s="46" t="s">
        <v>46</v>
      </c>
      <c r="C201" s="46">
        <v>2</v>
      </c>
      <c r="D201" s="46" t="s">
        <v>1103</v>
      </c>
      <c r="E201" s="46">
        <v>150</v>
      </c>
      <c r="F201" s="46">
        <v>100</v>
      </c>
      <c r="G201" s="46">
        <v>100</v>
      </c>
      <c r="H201" s="84">
        <f t="shared" si="22"/>
        <v>0.66666666666666663</v>
      </c>
      <c r="I201" s="46" t="s">
        <v>59</v>
      </c>
      <c r="J201" s="46">
        <v>100</v>
      </c>
    </row>
    <row r="202" spans="1:10" s="71" customFormat="1" ht="16.5" thickBot="1">
      <c r="A202" s="74"/>
      <c r="B202" s="53"/>
      <c r="C202" s="53"/>
      <c r="D202" s="53"/>
      <c r="E202" s="53">
        <f t="shared" ref="E202:G202" si="23">SUM(E194:E201)</f>
        <v>13435</v>
      </c>
      <c r="F202" s="53">
        <f t="shared" si="23"/>
        <v>3550</v>
      </c>
      <c r="G202" s="53">
        <f t="shared" si="23"/>
        <v>2900</v>
      </c>
      <c r="H202" s="85">
        <f t="shared" si="22"/>
        <v>0.21585411239300334</v>
      </c>
      <c r="I202" s="53"/>
      <c r="J202" s="53">
        <f>SUM(J194:J201)</f>
        <v>2900</v>
      </c>
    </row>
    <row r="203" spans="1:10" s="11" customFormat="1">
      <c r="A203" s="37"/>
      <c r="B203" s="37"/>
      <c r="C203" s="37"/>
      <c r="D203" s="37"/>
      <c r="E203" s="37"/>
      <c r="F203" s="37"/>
      <c r="G203" s="37"/>
      <c r="H203" s="79"/>
      <c r="I203" s="37"/>
      <c r="J203" s="37"/>
    </row>
    <row r="204" spans="1:10" s="11" customFormat="1">
      <c r="A204" s="37"/>
      <c r="B204" s="37"/>
      <c r="C204" s="37"/>
      <c r="D204" s="37"/>
      <c r="E204" s="37"/>
      <c r="F204" s="37"/>
      <c r="G204" s="37"/>
      <c r="H204" s="79"/>
      <c r="I204" s="37"/>
      <c r="J204" s="37"/>
    </row>
    <row r="205" spans="1:10" ht="47.25">
      <c r="A205" s="39" t="s">
        <v>1244</v>
      </c>
      <c r="B205" s="39" t="s">
        <v>5</v>
      </c>
      <c r="C205" s="39">
        <v>1</v>
      </c>
      <c r="D205" s="41" t="s">
        <v>1245</v>
      </c>
      <c r="E205" s="39">
        <v>2000</v>
      </c>
      <c r="F205" s="39">
        <v>400</v>
      </c>
      <c r="G205" s="39">
        <v>100</v>
      </c>
      <c r="H205" s="82">
        <f t="shared" si="22"/>
        <v>0.05</v>
      </c>
      <c r="I205" s="39" t="s">
        <v>1246</v>
      </c>
      <c r="J205" s="39">
        <v>100</v>
      </c>
    </row>
    <row r="206" spans="1:10" ht="31.5">
      <c r="A206" s="39" t="s">
        <v>1244</v>
      </c>
      <c r="B206" s="39" t="s">
        <v>16</v>
      </c>
      <c r="C206" s="39">
        <v>2</v>
      </c>
      <c r="D206" s="39" t="s">
        <v>1247</v>
      </c>
      <c r="E206" s="39">
        <v>150</v>
      </c>
      <c r="F206" s="39">
        <v>75</v>
      </c>
      <c r="G206" s="39">
        <v>75</v>
      </c>
      <c r="H206" s="82">
        <f t="shared" si="22"/>
        <v>0.5</v>
      </c>
      <c r="I206" s="39" t="s">
        <v>3</v>
      </c>
      <c r="J206" s="39">
        <v>75</v>
      </c>
    </row>
    <row r="207" spans="1:10" ht="47.25">
      <c r="A207" s="39" t="s">
        <v>1244</v>
      </c>
      <c r="B207" s="39" t="s">
        <v>589</v>
      </c>
      <c r="C207" s="39">
        <v>3</v>
      </c>
      <c r="D207" s="39" t="s">
        <v>1248</v>
      </c>
      <c r="E207" s="39">
        <v>180</v>
      </c>
      <c r="F207" s="39">
        <v>100</v>
      </c>
      <c r="G207" s="39">
        <v>100</v>
      </c>
      <c r="H207" s="82">
        <f t="shared" si="22"/>
        <v>0.55555555555555558</v>
      </c>
      <c r="I207" s="39" t="s">
        <v>3</v>
      </c>
      <c r="J207" s="39">
        <v>100</v>
      </c>
    </row>
    <row r="208" spans="1:10" ht="31.5">
      <c r="A208" s="39" t="s">
        <v>1244</v>
      </c>
      <c r="B208" s="39" t="s">
        <v>14</v>
      </c>
      <c r="C208" s="39">
        <v>4</v>
      </c>
      <c r="D208" s="39" t="s">
        <v>1249</v>
      </c>
      <c r="E208" s="39">
        <v>50</v>
      </c>
      <c r="F208" s="39">
        <v>50</v>
      </c>
      <c r="G208" s="39">
        <v>50</v>
      </c>
      <c r="H208" s="82">
        <f t="shared" si="22"/>
        <v>1</v>
      </c>
      <c r="I208" s="39" t="s">
        <v>3</v>
      </c>
      <c r="J208" s="39">
        <v>50</v>
      </c>
    </row>
    <row r="209" spans="1:10" ht="32.25" thickBot="1">
      <c r="A209" s="46" t="s">
        <v>1244</v>
      </c>
      <c r="B209" s="46" t="s">
        <v>74</v>
      </c>
      <c r="C209" s="46">
        <v>5</v>
      </c>
      <c r="D209" s="46" t="s">
        <v>1250</v>
      </c>
      <c r="E209" s="46">
        <v>100</v>
      </c>
      <c r="F209" s="46">
        <v>25</v>
      </c>
      <c r="G209" s="46">
        <v>25</v>
      </c>
      <c r="H209" s="84">
        <f t="shared" si="22"/>
        <v>0.25</v>
      </c>
      <c r="I209" s="46" t="s">
        <v>3</v>
      </c>
      <c r="J209" s="46">
        <v>25</v>
      </c>
    </row>
    <row r="210" spans="1:10" s="71" customFormat="1" ht="16.5" thickBot="1">
      <c r="A210" s="74"/>
      <c r="B210" s="53"/>
      <c r="C210" s="53"/>
      <c r="D210" s="53"/>
      <c r="E210" s="53">
        <f t="shared" ref="E210:G210" si="24">SUM(E205:E209)</f>
        <v>2480</v>
      </c>
      <c r="F210" s="53">
        <f t="shared" si="24"/>
        <v>650</v>
      </c>
      <c r="G210" s="53">
        <f t="shared" si="24"/>
        <v>350</v>
      </c>
      <c r="H210" s="85">
        <f t="shared" si="22"/>
        <v>0.14112903225806453</v>
      </c>
      <c r="I210" s="53"/>
      <c r="J210" s="53">
        <f>SUM(J205:J209)</f>
        <v>350</v>
      </c>
    </row>
    <row r="211" spans="1:10" s="11" customFormat="1">
      <c r="A211" s="37"/>
      <c r="B211" s="37"/>
      <c r="C211" s="37"/>
      <c r="D211" s="37"/>
      <c r="E211" s="37"/>
      <c r="F211" s="37"/>
      <c r="G211" s="37"/>
      <c r="H211" s="79"/>
      <c r="I211" s="37"/>
      <c r="J211" s="37"/>
    </row>
    <row r="213" spans="1:10" ht="31.5">
      <c r="A213" s="39" t="s">
        <v>1104</v>
      </c>
      <c r="B213" s="39" t="s">
        <v>10</v>
      </c>
      <c r="C213" s="39">
        <v>1</v>
      </c>
      <c r="D213" s="39" t="s">
        <v>1105</v>
      </c>
      <c r="E213" s="39">
        <v>100</v>
      </c>
      <c r="F213" s="39">
        <v>80</v>
      </c>
      <c r="G213" s="39">
        <v>80</v>
      </c>
      <c r="H213" s="82">
        <f t="shared" si="22"/>
        <v>0.8</v>
      </c>
      <c r="I213" s="39" t="s">
        <v>59</v>
      </c>
      <c r="J213" s="39">
        <v>80</v>
      </c>
    </row>
    <row r="214" spans="1:10" ht="31.5">
      <c r="A214" s="39" t="s">
        <v>1104</v>
      </c>
      <c r="B214" s="39" t="s">
        <v>24</v>
      </c>
      <c r="C214" s="39">
        <v>4</v>
      </c>
      <c r="D214" s="39" t="s">
        <v>1106</v>
      </c>
      <c r="E214" s="39">
        <v>80</v>
      </c>
      <c r="F214" s="39">
        <v>80</v>
      </c>
      <c r="G214" s="39">
        <v>50</v>
      </c>
      <c r="H214" s="82">
        <f t="shared" si="22"/>
        <v>0.625</v>
      </c>
      <c r="I214" s="39" t="s">
        <v>59</v>
      </c>
      <c r="J214" s="39">
        <v>50</v>
      </c>
    </row>
    <row r="215" spans="1:10" ht="31.5">
      <c r="A215" s="39" t="s">
        <v>1104</v>
      </c>
      <c r="B215" s="39" t="s">
        <v>14</v>
      </c>
      <c r="C215" s="39">
        <v>2</v>
      </c>
      <c r="D215" s="39" t="s">
        <v>1107</v>
      </c>
      <c r="E215" s="39">
        <v>50</v>
      </c>
      <c r="F215" s="39">
        <v>30</v>
      </c>
      <c r="G215" s="39">
        <v>0</v>
      </c>
      <c r="H215" s="82">
        <f t="shared" si="22"/>
        <v>0</v>
      </c>
      <c r="I215" s="39" t="s">
        <v>59</v>
      </c>
      <c r="J215" s="39">
        <v>0</v>
      </c>
    </row>
    <row r="216" spans="1:10">
      <c r="A216" s="39" t="s">
        <v>1104</v>
      </c>
      <c r="B216" s="39" t="s">
        <v>14</v>
      </c>
      <c r="C216" s="39">
        <v>3</v>
      </c>
      <c r="D216" s="39" t="s">
        <v>1108</v>
      </c>
      <c r="E216" s="39">
        <v>240</v>
      </c>
      <c r="F216" s="39">
        <v>50</v>
      </c>
      <c r="G216" s="39">
        <v>50</v>
      </c>
      <c r="H216" s="82">
        <f t="shared" si="22"/>
        <v>0.20833333333333334</v>
      </c>
      <c r="I216" s="39" t="s">
        <v>59</v>
      </c>
      <c r="J216" s="39">
        <v>50</v>
      </c>
    </row>
    <row r="217" spans="1:10">
      <c r="A217" s="39" t="s">
        <v>1104</v>
      </c>
      <c r="B217" s="39" t="s">
        <v>64</v>
      </c>
      <c r="C217" s="39">
        <v>3</v>
      </c>
      <c r="D217" s="39" t="s">
        <v>1109</v>
      </c>
      <c r="E217" s="39">
        <v>1125</v>
      </c>
      <c r="F217" s="39">
        <v>50</v>
      </c>
      <c r="G217" s="39">
        <v>50</v>
      </c>
      <c r="H217" s="82">
        <f t="shared" si="22"/>
        <v>4.4444444444444446E-2</v>
      </c>
      <c r="I217" s="39" t="s">
        <v>59</v>
      </c>
      <c r="J217" s="39">
        <v>50</v>
      </c>
    </row>
    <row r="218" spans="1:10" ht="63">
      <c r="A218" s="39" t="s">
        <v>1104</v>
      </c>
      <c r="B218" s="39" t="s">
        <v>16</v>
      </c>
      <c r="C218" s="39">
        <v>1</v>
      </c>
      <c r="D218" s="41" t="s">
        <v>1110</v>
      </c>
      <c r="E218" s="39">
        <v>180</v>
      </c>
      <c r="F218" s="39">
        <v>100</v>
      </c>
      <c r="G218" s="39">
        <v>50</v>
      </c>
      <c r="H218" s="82">
        <f t="shared" si="22"/>
        <v>0.27777777777777779</v>
      </c>
      <c r="I218" s="39" t="s">
        <v>1111</v>
      </c>
      <c r="J218" s="39">
        <v>50</v>
      </c>
    </row>
    <row r="219" spans="1:10" ht="31.5">
      <c r="A219" s="39" t="s">
        <v>1104</v>
      </c>
      <c r="B219" s="39" t="s">
        <v>46</v>
      </c>
      <c r="C219" s="39">
        <v>2</v>
      </c>
      <c r="D219" s="39" t="s">
        <v>1112</v>
      </c>
      <c r="E219" s="39">
        <v>60</v>
      </c>
      <c r="F219" s="39">
        <v>50</v>
      </c>
      <c r="G219" s="39">
        <v>0</v>
      </c>
      <c r="H219" s="82">
        <f t="shared" si="22"/>
        <v>0</v>
      </c>
      <c r="I219" s="39" t="s">
        <v>59</v>
      </c>
      <c r="J219" s="39">
        <v>0</v>
      </c>
    </row>
    <row r="220" spans="1:10" ht="16.5" thickBot="1">
      <c r="A220" s="46" t="s">
        <v>1104</v>
      </c>
      <c r="B220" s="46" t="s">
        <v>46</v>
      </c>
      <c r="C220" s="46">
        <v>3</v>
      </c>
      <c r="D220" s="46" t="s">
        <v>1113</v>
      </c>
      <c r="E220" s="46">
        <v>220</v>
      </c>
      <c r="F220" s="46">
        <v>100</v>
      </c>
      <c r="G220" s="46">
        <v>50</v>
      </c>
      <c r="H220" s="84">
        <f t="shared" si="22"/>
        <v>0.22727272727272727</v>
      </c>
      <c r="I220" s="46" t="s">
        <v>59</v>
      </c>
      <c r="J220" s="46">
        <v>50</v>
      </c>
    </row>
    <row r="221" spans="1:10" s="71" customFormat="1" ht="16.5" thickBot="1">
      <c r="A221" s="74"/>
      <c r="B221" s="53"/>
      <c r="C221" s="53"/>
      <c r="D221" s="53"/>
      <c r="E221" s="53">
        <f t="shared" ref="E221:G221" si="25">SUM(E213:E220)</f>
        <v>2055</v>
      </c>
      <c r="F221" s="53">
        <f t="shared" si="25"/>
        <v>540</v>
      </c>
      <c r="G221" s="53">
        <f t="shared" si="25"/>
        <v>330</v>
      </c>
      <c r="H221" s="85">
        <f t="shared" si="22"/>
        <v>0.16058394160583941</v>
      </c>
      <c r="I221" s="53"/>
      <c r="J221" s="53">
        <f>SUM(J213:J220)</f>
        <v>330</v>
      </c>
    </row>
    <row r="223" spans="1:10" ht="31.5">
      <c r="A223" s="39" t="s">
        <v>1114</v>
      </c>
      <c r="B223" s="39" t="s">
        <v>10</v>
      </c>
      <c r="C223" s="39">
        <v>3</v>
      </c>
      <c r="D223" s="39" t="s">
        <v>1115</v>
      </c>
      <c r="E223" s="39">
        <v>253.75</v>
      </c>
      <c r="F223" s="39">
        <v>253.75</v>
      </c>
      <c r="G223" s="39">
        <v>253.75</v>
      </c>
      <c r="H223" s="82">
        <f t="shared" si="22"/>
        <v>1</v>
      </c>
      <c r="I223" s="39" t="s">
        <v>59</v>
      </c>
      <c r="J223" s="39">
        <v>253.75</v>
      </c>
    </row>
    <row r="224" spans="1:10" ht="31.5">
      <c r="A224" s="39" t="s">
        <v>1114</v>
      </c>
      <c r="B224" s="39" t="s">
        <v>14</v>
      </c>
      <c r="C224" s="39">
        <v>2</v>
      </c>
      <c r="D224" s="39" t="s">
        <v>1116</v>
      </c>
      <c r="E224" s="39">
        <v>500</v>
      </c>
      <c r="F224" s="39">
        <v>500</v>
      </c>
      <c r="G224" s="39">
        <v>200</v>
      </c>
      <c r="H224" s="82">
        <f t="shared" si="22"/>
        <v>0.4</v>
      </c>
      <c r="I224" s="39" t="s">
        <v>59</v>
      </c>
      <c r="J224" s="39">
        <v>200</v>
      </c>
    </row>
    <row r="225" spans="1:10" ht="47.25">
      <c r="A225" s="39" t="s">
        <v>1114</v>
      </c>
      <c r="B225" s="39" t="s">
        <v>87</v>
      </c>
      <c r="C225" s="39">
        <v>4</v>
      </c>
      <c r="D225" s="41" t="s">
        <v>1117</v>
      </c>
      <c r="E225" s="39">
        <v>300</v>
      </c>
      <c r="F225" s="39">
        <v>200</v>
      </c>
      <c r="G225" s="39">
        <v>50</v>
      </c>
      <c r="H225" s="82">
        <f t="shared" si="22"/>
        <v>0.16666666666666666</v>
      </c>
      <c r="I225" s="39" t="s">
        <v>59</v>
      </c>
      <c r="J225" s="39">
        <v>50</v>
      </c>
    </row>
    <row r="226" spans="1:10" ht="31.5">
      <c r="A226" s="39" t="s">
        <v>1114</v>
      </c>
      <c r="B226" s="39" t="s">
        <v>117</v>
      </c>
      <c r="C226" s="39">
        <v>5</v>
      </c>
      <c r="D226" s="39" t="s">
        <v>1118</v>
      </c>
      <c r="E226" s="39">
        <v>270</v>
      </c>
      <c r="F226" s="39">
        <v>135</v>
      </c>
      <c r="G226" s="39">
        <v>50</v>
      </c>
      <c r="H226" s="82">
        <f t="shared" si="22"/>
        <v>0.18518518518518517</v>
      </c>
      <c r="I226" s="39" t="s">
        <v>59</v>
      </c>
      <c r="J226" s="39">
        <v>50</v>
      </c>
    </row>
    <row r="227" spans="1:10" ht="32.25" thickBot="1">
      <c r="A227" s="46" t="s">
        <v>1114</v>
      </c>
      <c r="B227" s="46" t="s">
        <v>46</v>
      </c>
      <c r="C227" s="46">
        <v>1</v>
      </c>
      <c r="D227" s="46" t="s">
        <v>1119</v>
      </c>
      <c r="E227" s="46">
        <v>3000</v>
      </c>
      <c r="F227" s="46">
        <v>2000</v>
      </c>
      <c r="G227" s="46">
        <v>1100</v>
      </c>
      <c r="H227" s="84">
        <f t="shared" si="22"/>
        <v>0.36666666666666664</v>
      </c>
      <c r="I227" s="46" t="s">
        <v>59</v>
      </c>
      <c r="J227" s="46">
        <v>1100</v>
      </c>
    </row>
    <row r="228" spans="1:10" s="71" customFormat="1" ht="16.5" thickBot="1">
      <c r="A228" s="74"/>
      <c r="B228" s="53"/>
      <c r="C228" s="53"/>
      <c r="D228" s="53"/>
      <c r="E228" s="53">
        <f t="shared" ref="E228:G228" si="26">SUM(E223:E227)</f>
        <v>4323.75</v>
      </c>
      <c r="F228" s="53">
        <f t="shared" si="26"/>
        <v>3088.75</v>
      </c>
      <c r="G228" s="53">
        <f t="shared" si="26"/>
        <v>1653.75</v>
      </c>
      <c r="H228" s="85">
        <f t="shared" si="22"/>
        <v>0.38248048568950566</v>
      </c>
      <c r="I228" s="53"/>
      <c r="J228" s="53">
        <f>SUM(J223:J227)</f>
        <v>1653.75</v>
      </c>
    </row>
    <row r="229" spans="1:10" s="11" customFormat="1">
      <c r="A229" s="37"/>
      <c r="B229" s="37"/>
      <c r="C229" s="37"/>
      <c r="D229" s="37"/>
      <c r="E229" s="37"/>
      <c r="F229" s="37"/>
      <c r="G229" s="37"/>
      <c r="H229" s="79"/>
      <c r="I229" s="37"/>
      <c r="J229" s="37"/>
    </row>
    <row r="231" spans="1:10">
      <c r="A231" s="39" t="s">
        <v>1120</v>
      </c>
      <c r="B231" s="39" t="s">
        <v>5</v>
      </c>
      <c r="C231" s="39">
        <v>1</v>
      </c>
      <c r="D231" s="39" t="s">
        <v>1121</v>
      </c>
      <c r="E231" s="39">
        <v>150</v>
      </c>
      <c r="F231" s="39">
        <v>0</v>
      </c>
      <c r="G231" s="39">
        <v>0</v>
      </c>
      <c r="H231" s="82">
        <f t="shared" si="22"/>
        <v>0</v>
      </c>
      <c r="I231" s="39" t="s">
        <v>59</v>
      </c>
      <c r="J231" s="39">
        <v>0</v>
      </c>
    </row>
    <row r="232" spans="1:10">
      <c r="A232" s="39" t="s">
        <v>1120</v>
      </c>
      <c r="B232" s="39" t="s">
        <v>37</v>
      </c>
      <c r="C232" s="39">
        <v>1</v>
      </c>
      <c r="D232" s="39" t="s">
        <v>1122</v>
      </c>
      <c r="E232" s="39">
        <v>500</v>
      </c>
      <c r="F232" s="39">
        <v>250</v>
      </c>
      <c r="G232" s="39">
        <v>250</v>
      </c>
      <c r="H232" s="82">
        <f t="shared" si="22"/>
        <v>0.5</v>
      </c>
      <c r="I232" s="39" t="s">
        <v>59</v>
      </c>
      <c r="J232" s="39">
        <v>250</v>
      </c>
    </row>
    <row r="233" spans="1:10">
      <c r="A233" s="39" t="s">
        <v>1120</v>
      </c>
      <c r="B233" s="39" t="s">
        <v>74</v>
      </c>
      <c r="C233" s="39">
        <v>1</v>
      </c>
      <c r="D233" s="39" t="s">
        <v>1123</v>
      </c>
      <c r="E233" s="39">
        <v>400</v>
      </c>
      <c r="F233" s="39">
        <v>0</v>
      </c>
      <c r="G233" s="39">
        <v>0</v>
      </c>
      <c r="H233" s="82">
        <f t="shared" si="22"/>
        <v>0</v>
      </c>
      <c r="I233" s="39" t="s">
        <v>59</v>
      </c>
      <c r="J233" s="39">
        <v>0</v>
      </c>
    </row>
    <row r="234" spans="1:10">
      <c r="A234" s="39" t="s">
        <v>1120</v>
      </c>
      <c r="B234" s="39" t="s">
        <v>14</v>
      </c>
      <c r="C234" s="39">
        <v>1</v>
      </c>
      <c r="D234" s="39" t="s">
        <v>1124</v>
      </c>
      <c r="E234" s="39">
        <v>400</v>
      </c>
      <c r="F234" s="39">
        <v>200</v>
      </c>
      <c r="G234" s="39">
        <v>200</v>
      </c>
      <c r="H234" s="82">
        <f t="shared" si="22"/>
        <v>0.5</v>
      </c>
      <c r="I234" s="39" t="s">
        <v>59</v>
      </c>
      <c r="J234" s="39">
        <v>200</v>
      </c>
    </row>
    <row r="235" spans="1:10">
      <c r="A235" s="39" t="s">
        <v>1120</v>
      </c>
      <c r="B235" s="39" t="s">
        <v>87</v>
      </c>
      <c r="C235" s="39">
        <v>1</v>
      </c>
      <c r="D235" s="39" t="s">
        <v>1125</v>
      </c>
      <c r="E235" s="39">
        <v>1200</v>
      </c>
      <c r="F235" s="39">
        <v>800</v>
      </c>
      <c r="G235" s="39">
        <v>800</v>
      </c>
      <c r="H235" s="82">
        <f t="shared" si="22"/>
        <v>0.66666666666666663</v>
      </c>
      <c r="I235" s="39" t="s">
        <v>59</v>
      </c>
      <c r="J235" s="39">
        <v>800</v>
      </c>
    </row>
    <row r="236" spans="1:10">
      <c r="A236" s="39" t="s">
        <v>1120</v>
      </c>
      <c r="B236" s="39" t="s">
        <v>87</v>
      </c>
      <c r="C236" s="39">
        <v>2</v>
      </c>
      <c r="D236" s="39" t="s">
        <v>1126</v>
      </c>
      <c r="E236" s="39">
        <v>2000</v>
      </c>
      <c r="F236" s="39">
        <v>0</v>
      </c>
      <c r="G236" s="39">
        <v>0</v>
      </c>
      <c r="H236" s="82">
        <f t="shared" si="22"/>
        <v>0</v>
      </c>
      <c r="I236" s="39" t="s">
        <v>59</v>
      </c>
      <c r="J236" s="39">
        <v>0</v>
      </c>
    </row>
    <row r="237" spans="1:10">
      <c r="A237" s="39" t="s">
        <v>1120</v>
      </c>
      <c r="B237" s="39" t="s">
        <v>64</v>
      </c>
      <c r="C237" s="39">
        <v>1</v>
      </c>
      <c r="D237" s="39" t="s">
        <v>1127</v>
      </c>
      <c r="E237" s="39">
        <v>400</v>
      </c>
      <c r="F237" s="39">
        <v>300</v>
      </c>
      <c r="G237" s="39">
        <v>250</v>
      </c>
      <c r="H237" s="82">
        <f t="shared" si="22"/>
        <v>0.625</v>
      </c>
      <c r="I237" s="39" t="s">
        <v>59</v>
      </c>
      <c r="J237" s="39">
        <v>250</v>
      </c>
    </row>
    <row r="238" spans="1:10">
      <c r="A238" s="39" t="s">
        <v>1120</v>
      </c>
      <c r="B238" s="39" t="s">
        <v>64</v>
      </c>
      <c r="C238" s="39">
        <v>2</v>
      </c>
      <c r="D238" s="39" t="s">
        <v>1128</v>
      </c>
      <c r="E238" s="39">
        <v>150</v>
      </c>
      <c r="F238" s="39">
        <v>100</v>
      </c>
      <c r="G238" s="39">
        <v>0</v>
      </c>
      <c r="H238" s="82">
        <f t="shared" si="22"/>
        <v>0</v>
      </c>
      <c r="I238" s="39" t="s">
        <v>59</v>
      </c>
      <c r="J238" s="39">
        <v>0</v>
      </c>
    </row>
    <row r="239" spans="1:10">
      <c r="A239" s="39" t="s">
        <v>1120</v>
      </c>
      <c r="B239" s="39" t="s">
        <v>64</v>
      </c>
      <c r="C239" s="39">
        <v>4</v>
      </c>
      <c r="D239" s="39" t="s">
        <v>1129</v>
      </c>
      <c r="E239" s="39">
        <v>500</v>
      </c>
      <c r="F239" s="39">
        <v>0</v>
      </c>
      <c r="G239" s="39">
        <v>0</v>
      </c>
      <c r="H239" s="82">
        <f t="shared" si="22"/>
        <v>0</v>
      </c>
      <c r="I239" s="39" t="s">
        <v>59</v>
      </c>
      <c r="J239" s="39">
        <v>0</v>
      </c>
    </row>
    <row r="240" spans="1:10">
      <c r="A240" s="39" t="s">
        <v>1120</v>
      </c>
      <c r="B240" s="39" t="s">
        <v>16</v>
      </c>
      <c r="C240" s="39">
        <v>1</v>
      </c>
      <c r="D240" s="39" t="s">
        <v>1130</v>
      </c>
      <c r="E240" s="39">
        <v>750</v>
      </c>
      <c r="F240" s="39">
        <v>100</v>
      </c>
      <c r="G240" s="39">
        <v>100</v>
      </c>
      <c r="H240" s="82">
        <f t="shared" si="22"/>
        <v>0.13333333333333333</v>
      </c>
      <c r="I240" s="39" t="s">
        <v>59</v>
      </c>
      <c r="J240" s="39">
        <v>100</v>
      </c>
    </row>
    <row r="241" spans="1:10">
      <c r="A241" s="39" t="s">
        <v>1120</v>
      </c>
      <c r="B241" s="39" t="s">
        <v>46</v>
      </c>
      <c r="C241" s="39">
        <v>1</v>
      </c>
      <c r="D241" s="39" t="s">
        <v>1131</v>
      </c>
      <c r="E241" s="39">
        <v>1000</v>
      </c>
      <c r="F241" s="39">
        <v>650</v>
      </c>
      <c r="G241" s="39">
        <v>300</v>
      </c>
      <c r="H241" s="82">
        <f t="shared" si="22"/>
        <v>0.3</v>
      </c>
      <c r="I241" s="39" t="s">
        <v>59</v>
      </c>
      <c r="J241" s="39">
        <v>300</v>
      </c>
    </row>
    <row r="242" spans="1:10" ht="16.5" thickBot="1">
      <c r="A242" s="46" t="s">
        <v>1120</v>
      </c>
      <c r="B242" s="46" t="s">
        <v>46</v>
      </c>
      <c r="C242" s="46">
        <v>2</v>
      </c>
      <c r="D242" s="46" t="s">
        <v>1132</v>
      </c>
      <c r="E242" s="46">
        <v>300</v>
      </c>
      <c r="F242" s="46">
        <v>0</v>
      </c>
      <c r="G242" s="46">
        <v>0</v>
      </c>
      <c r="H242" s="84">
        <f t="shared" si="22"/>
        <v>0</v>
      </c>
      <c r="I242" s="46" t="s">
        <v>59</v>
      </c>
      <c r="J242" s="46">
        <v>0</v>
      </c>
    </row>
    <row r="243" spans="1:10" s="71" customFormat="1" ht="16.5" thickBot="1">
      <c r="A243" s="74"/>
      <c r="B243" s="53"/>
      <c r="C243" s="53"/>
      <c r="D243" s="53"/>
      <c r="E243" s="53">
        <f t="shared" ref="E243:G243" si="27">SUM(E231:E242)</f>
        <v>7750</v>
      </c>
      <c r="F243" s="53">
        <f t="shared" si="27"/>
        <v>2400</v>
      </c>
      <c r="G243" s="53">
        <f t="shared" si="27"/>
        <v>1900</v>
      </c>
      <c r="H243" s="85">
        <f t="shared" si="22"/>
        <v>0.24516129032258063</v>
      </c>
      <c r="I243" s="53"/>
      <c r="J243" s="53">
        <f>SUM(J231:J242)</f>
        <v>1900</v>
      </c>
    </row>
    <row r="244" spans="1:10" s="11" customFormat="1">
      <c r="A244" s="37"/>
      <c r="B244" s="37"/>
      <c r="C244" s="37"/>
      <c r="D244" s="37"/>
      <c r="E244" s="37"/>
      <c r="F244" s="37"/>
      <c r="G244" s="37"/>
      <c r="H244" s="79"/>
      <c r="I244" s="37"/>
      <c r="J244" s="37"/>
    </row>
    <row r="246" spans="1:10" ht="126">
      <c r="A246" s="39" t="s">
        <v>1133</v>
      </c>
      <c r="B246" s="39" t="s">
        <v>5</v>
      </c>
      <c r="C246" s="39">
        <v>1</v>
      </c>
      <c r="D246" s="41" t="s">
        <v>1134</v>
      </c>
      <c r="E246" s="39">
        <v>300</v>
      </c>
      <c r="F246" s="39">
        <v>150</v>
      </c>
      <c r="G246" s="39">
        <v>75</v>
      </c>
      <c r="H246" s="82">
        <f t="shared" si="22"/>
        <v>0.25</v>
      </c>
      <c r="I246" s="39" t="s">
        <v>59</v>
      </c>
      <c r="J246" s="39">
        <v>75</v>
      </c>
    </row>
    <row r="247" spans="1:10" ht="63">
      <c r="A247" s="39" t="s">
        <v>1133</v>
      </c>
      <c r="B247" s="39" t="s">
        <v>74</v>
      </c>
      <c r="C247" s="39">
        <v>4</v>
      </c>
      <c r="D247" s="41" t="s">
        <v>1135</v>
      </c>
      <c r="E247" s="39">
        <v>80</v>
      </c>
      <c r="F247" s="39">
        <v>40</v>
      </c>
      <c r="G247" s="39">
        <v>0</v>
      </c>
      <c r="H247" s="82">
        <f t="shared" si="22"/>
        <v>0</v>
      </c>
      <c r="I247" s="39" t="s">
        <v>59</v>
      </c>
      <c r="J247" s="39">
        <v>0</v>
      </c>
    </row>
    <row r="248" spans="1:10" ht="63">
      <c r="A248" s="39" t="s">
        <v>1133</v>
      </c>
      <c r="B248" s="39" t="s">
        <v>14</v>
      </c>
      <c r="C248" s="39">
        <v>2</v>
      </c>
      <c r="D248" s="41" t="s">
        <v>1136</v>
      </c>
      <c r="E248" s="39">
        <v>320</v>
      </c>
      <c r="F248" s="39">
        <v>160</v>
      </c>
      <c r="G248" s="39">
        <v>50</v>
      </c>
      <c r="H248" s="82">
        <f t="shared" si="22"/>
        <v>0.15625</v>
      </c>
      <c r="I248" s="39" t="s">
        <v>59</v>
      </c>
      <c r="J248" s="39">
        <v>50</v>
      </c>
    </row>
    <row r="249" spans="1:10" ht="63">
      <c r="A249" s="39" t="s">
        <v>1133</v>
      </c>
      <c r="B249" s="39" t="s">
        <v>16</v>
      </c>
      <c r="C249" s="39">
        <v>3</v>
      </c>
      <c r="D249" s="41" t="s">
        <v>1137</v>
      </c>
      <c r="E249" s="39">
        <v>220</v>
      </c>
      <c r="F249" s="39">
        <v>100</v>
      </c>
      <c r="G249" s="39">
        <v>50</v>
      </c>
      <c r="H249" s="82">
        <f t="shared" si="22"/>
        <v>0.22727272727272727</v>
      </c>
      <c r="I249" s="39" t="s">
        <v>59</v>
      </c>
      <c r="J249" s="39">
        <v>50</v>
      </c>
    </row>
    <row r="250" spans="1:10" ht="48" thickBot="1">
      <c r="A250" s="46" t="s">
        <v>1133</v>
      </c>
      <c r="B250" s="46" t="s">
        <v>589</v>
      </c>
      <c r="C250" s="46">
        <v>3</v>
      </c>
      <c r="D250" s="48" t="s">
        <v>1138</v>
      </c>
      <c r="E250" s="46">
        <v>100</v>
      </c>
      <c r="F250" s="46">
        <v>50</v>
      </c>
      <c r="G250" s="46">
        <v>0</v>
      </c>
      <c r="H250" s="84">
        <f t="shared" si="22"/>
        <v>0</v>
      </c>
      <c r="I250" s="46" t="s">
        <v>59</v>
      </c>
      <c r="J250" s="46">
        <v>0</v>
      </c>
    </row>
    <row r="251" spans="1:10" s="71" customFormat="1" ht="16.5" thickBot="1">
      <c r="A251" s="74"/>
      <c r="B251" s="53"/>
      <c r="C251" s="53"/>
      <c r="D251" s="50"/>
      <c r="E251" s="53">
        <f t="shared" ref="E251:G251" si="28">SUM(E246:E250)</f>
        <v>1020</v>
      </c>
      <c r="F251" s="53">
        <f t="shared" si="28"/>
        <v>500</v>
      </c>
      <c r="G251" s="53">
        <f t="shared" si="28"/>
        <v>175</v>
      </c>
      <c r="H251" s="85">
        <f t="shared" si="22"/>
        <v>0.17156862745098039</v>
      </c>
      <c r="I251" s="53"/>
      <c r="J251" s="53">
        <f>SUM(J246:J250)</f>
        <v>175</v>
      </c>
    </row>
    <row r="252" spans="1:10" s="11" customFormat="1">
      <c r="A252" s="37"/>
      <c r="B252" s="37"/>
      <c r="C252" s="37"/>
      <c r="D252" s="54"/>
      <c r="E252" s="37"/>
      <c r="F252" s="37"/>
      <c r="G252" s="37"/>
      <c r="H252" s="79"/>
      <c r="I252" s="37"/>
      <c r="J252" s="37"/>
    </row>
    <row r="253" spans="1:10">
      <c r="D253" s="29"/>
    </row>
    <row r="254" spans="1:10" ht="126">
      <c r="A254" s="39" t="s">
        <v>1139</v>
      </c>
      <c r="B254" s="39" t="s">
        <v>10</v>
      </c>
      <c r="C254" s="39">
        <v>1</v>
      </c>
      <c r="D254" s="41" t="s">
        <v>1140</v>
      </c>
      <c r="E254" s="39">
        <v>353</v>
      </c>
      <c r="F254" s="39">
        <v>353</v>
      </c>
      <c r="G254" s="39">
        <v>353</v>
      </c>
      <c r="H254" s="82">
        <f t="shared" si="22"/>
        <v>1</v>
      </c>
      <c r="I254" s="39" t="s">
        <v>59</v>
      </c>
      <c r="J254" s="39">
        <v>353</v>
      </c>
    </row>
    <row r="255" spans="1:10" ht="94.5">
      <c r="A255" s="39" t="s">
        <v>1139</v>
      </c>
      <c r="B255" s="39" t="s">
        <v>34</v>
      </c>
      <c r="C255" s="39">
        <v>1</v>
      </c>
      <c r="D255" s="41" t="s">
        <v>1141</v>
      </c>
      <c r="E255" s="39">
        <v>975</v>
      </c>
      <c r="F255" s="39">
        <v>731.25</v>
      </c>
      <c r="G255" s="39">
        <v>730</v>
      </c>
      <c r="H255" s="82">
        <f t="shared" si="22"/>
        <v>0.74871794871794872</v>
      </c>
      <c r="I255" s="39" t="s">
        <v>59</v>
      </c>
      <c r="J255" s="39">
        <v>730</v>
      </c>
    </row>
    <row r="256" spans="1:10" ht="94.5">
      <c r="A256" s="39" t="s">
        <v>1139</v>
      </c>
      <c r="B256" s="39" t="s">
        <v>14</v>
      </c>
      <c r="C256" s="39">
        <v>2</v>
      </c>
      <c r="D256" s="41" t="s">
        <v>1142</v>
      </c>
      <c r="E256" s="39">
        <v>209.03</v>
      </c>
      <c r="F256" s="39">
        <v>209.03</v>
      </c>
      <c r="G256" s="39">
        <v>0</v>
      </c>
      <c r="H256" s="82">
        <f t="shared" si="22"/>
        <v>0</v>
      </c>
      <c r="I256" s="39" t="s">
        <v>59</v>
      </c>
      <c r="J256" s="39">
        <v>0</v>
      </c>
    </row>
    <row r="257" spans="1:10" ht="157.5">
      <c r="A257" s="39" t="s">
        <v>1139</v>
      </c>
      <c r="B257" s="39" t="s">
        <v>87</v>
      </c>
      <c r="C257" s="39">
        <v>1</v>
      </c>
      <c r="D257" s="41" t="s">
        <v>1143</v>
      </c>
      <c r="E257" s="39">
        <v>2610</v>
      </c>
      <c r="F257" s="39">
        <v>1957.5</v>
      </c>
      <c r="G257" s="39">
        <v>1000</v>
      </c>
      <c r="H257" s="82">
        <f t="shared" si="22"/>
        <v>0.38314176245210729</v>
      </c>
      <c r="I257" s="39" t="s">
        <v>59</v>
      </c>
      <c r="J257" s="39">
        <v>1000</v>
      </c>
    </row>
    <row r="258" spans="1:10" ht="63">
      <c r="A258" s="39" t="s">
        <v>1139</v>
      </c>
      <c r="B258" s="39" t="s">
        <v>64</v>
      </c>
      <c r="C258" s="39">
        <v>1</v>
      </c>
      <c r="D258" s="41" t="s">
        <v>1144</v>
      </c>
      <c r="E258" s="39">
        <v>2070</v>
      </c>
      <c r="F258" s="39">
        <v>1630</v>
      </c>
      <c r="G258" s="39">
        <v>1000</v>
      </c>
      <c r="H258" s="82">
        <f t="shared" si="22"/>
        <v>0.48309178743961351</v>
      </c>
      <c r="I258" s="39" t="s">
        <v>59</v>
      </c>
      <c r="J258" s="39">
        <v>1000</v>
      </c>
    </row>
    <row r="259" spans="1:10" ht="173.25">
      <c r="A259" s="39" t="s">
        <v>1139</v>
      </c>
      <c r="B259" s="39" t="s">
        <v>64</v>
      </c>
      <c r="C259" s="39">
        <v>2</v>
      </c>
      <c r="D259" s="41" t="s">
        <v>1145</v>
      </c>
      <c r="E259" s="39">
        <v>2070</v>
      </c>
      <c r="F259" s="39">
        <v>1630</v>
      </c>
      <c r="G259" s="39">
        <v>0</v>
      </c>
      <c r="H259" s="82">
        <f t="shared" si="22"/>
        <v>0</v>
      </c>
      <c r="I259" s="39" t="s">
        <v>59</v>
      </c>
      <c r="J259" s="39">
        <v>0</v>
      </c>
    </row>
    <row r="260" spans="1:10" ht="110.25">
      <c r="A260" s="39" t="s">
        <v>1139</v>
      </c>
      <c r="B260" s="39" t="s">
        <v>306</v>
      </c>
      <c r="C260" s="39">
        <v>1</v>
      </c>
      <c r="D260" s="41" t="s">
        <v>1146</v>
      </c>
      <c r="E260" s="39">
        <v>2320</v>
      </c>
      <c r="F260" s="39">
        <v>1740</v>
      </c>
      <c r="G260" s="39">
        <v>1000</v>
      </c>
      <c r="H260" s="82">
        <f t="shared" si="22"/>
        <v>0.43103448275862066</v>
      </c>
      <c r="I260" s="39" t="s">
        <v>59</v>
      </c>
      <c r="J260" s="39">
        <v>1000</v>
      </c>
    </row>
    <row r="261" spans="1:10" ht="142.5" thickBot="1">
      <c r="A261" s="46" t="s">
        <v>1139</v>
      </c>
      <c r="B261" s="46" t="s">
        <v>46</v>
      </c>
      <c r="C261" s="46">
        <v>2</v>
      </c>
      <c r="D261" s="48" t="s">
        <v>1147</v>
      </c>
      <c r="E261" s="46">
        <v>500</v>
      </c>
      <c r="F261" s="46">
        <v>250</v>
      </c>
      <c r="G261" s="46">
        <v>100</v>
      </c>
      <c r="H261" s="84">
        <f t="shared" si="22"/>
        <v>0.2</v>
      </c>
      <c r="I261" s="46" t="s">
        <v>59</v>
      </c>
      <c r="J261" s="46">
        <v>100</v>
      </c>
    </row>
    <row r="262" spans="1:10" s="71" customFormat="1" ht="16.5" thickBot="1">
      <c r="A262" s="74"/>
      <c r="B262" s="53"/>
      <c r="C262" s="53"/>
      <c r="D262" s="50"/>
      <c r="E262" s="53">
        <f t="shared" ref="E262:G262" si="29">SUM(E254:E261)</f>
        <v>11107.029999999999</v>
      </c>
      <c r="F262" s="53">
        <f t="shared" si="29"/>
        <v>8500.7799999999988</v>
      </c>
      <c r="G262" s="53">
        <f t="shared" si="29"/>
        <v>4183</v>
      </c>
      <c r="H262" s="85">
        <f t="shared" si="22"/>
        <v>0.37660832823896223</v>
      </c>
      <c r="I262" s="53"/>
      <c r="J262" s="53">
        <f>SUM(J254:J261)</f>
        <v>4183</v>
      </c>
    </row>
    <row r="263" spans="1:10" s="11" customFormat="1">
      <c r="A263" s="37"/>
      <c r="B263" s="37"/>
      <c r="C263" s="37"/>
      <c r="D263" s="54"/>
      <c r="E263" s="37"/>
      <c r="F263" s="37"/>
      <c r="G263" s="37"/>
      <c r="H263" s="79"/>
      <c r="I263" s="37"/>
      <c r="J263" s="37"/>
    </row>
    <row r="264" spans="1:10">
      <c r="D264" s="29"/>
    </row>
    <row r="265" spans="1:10" ht="63">
      <c r="A265" s="39" t="s">
        <v>1148</v>
      </c>
      <c r="B265" s="39" t="s">
        <v>10</v>
      </c>
      <c r="C265" s="39">
        <v>1</v>
      </c>
      <c r="D265" s="41" t="s">
        <v>1149</v>
      </c>
      <c r="E265" s="39">
        <v>465</v>
      </c>
      <c r="F265" s="39">
        <v>465</v>
      </c>
      <c r="G265" s="39">
        <v>465</v>
      </c>
      <c r="H265" s="82">
        <f t="shared" si="22"/>
        <v>1</v>
      </c>
      <c r="I265" s="39" t="s">
        <v>59</v>
      </c>
      <c r="J265" s="39">
        <v>465</v>
      </c>
    </row>
    <row r="266" spans="1:10" ht="47.25">
      <c r="A266" s="39" t="s">
        <v>1148</v>
      </c>
      <c r="B266" s="39" t="s">
        <v>34</v>
      </c>
      <c r="C266" s="39">
        <v>1</v>
      </c>
      <c r="D266" s="41" t="s">
        <v>1150</v>
      </c>
      <c r="E266" s="39">
        <v>800</v>
      </c>
      <c r="F266" s="39">
        <v>800</v>
      </c>
      <c r="G266" s="39">
        <v>700</v>
      </c>
      <c r="H266" s="82">
        <f t="shared" si="22"/>
        <v>0.875</v>
      </c>
      <c r="I266" s="39" t="s">
        <v>59</v>
      </c>
      <c r="J266" s="39">
        <v>700</v>
      </c>
    </row>
    <row r="267" spans="1:10" ht="31.5">
      <c r="A267" s="39" t="s">
        <v>1148</v>
      </c>
      <c r="B267" s="39" t="s">
        <v>5</v>
      </c>
      <c r="C267" s="39">
        <v>2</v>
      </c>
      <c r="D267" s="39" t="s">
        <v>1151</v>
      </c>
      <c r="E267" s="39">
        <v>150</v>
      </c>
      <c r="F267" s="39">
        <v>50</v>
      </c>
      <c r="G267" s="39">
        <v>0</v>
      </c>
      <c r="H267" s="82">
        <f t="shared" si="22"/>
        <v>0</v>
      </c>
      <c r="I267" s="39" t="s">
        <v>59</v>
      </c>
      <c r="J267" s="39">
        <v>0</v>
      </c>
    </row>
    <row r="268" spans="1:10" ht="78.75">
      <c r="A268" s="39" t="s">
        <v>1148</v>
      </c>
      <c r="B268" s="39" t="s">
        <v>14</v>
      </c>
      <c r="C268" s="39">
        <v>2</v>
      </c>
      <c r="D268" s="41" t="s">
        <v>1152</v>
      </c>
      <c r="E268" s="39">
        <v>1000</v>
      </c>
      <c r="F268" s="39">
        <v>1000</v>
      </c>
      <c r="G268" s="39">
        <v>200</v>
      </c>
      <c r="H268" s="82">
        <f t="shared" si="22"/>
        <v>0.2</v>
      </c>
      <c r="I268" s="39" t="s">
        <v>59</v>
      </c>
      <c r="J268" s="39">
        <v>200</v>
      </c>
    </row>
    <row r="269" spans="1:10" ht="47.25">
      <c r="A269" s="39" t="s">
        <v>1148</v>
      </c>
      <c r="B269" s="39" t="s">
        <v>87</v>
      </c>
      <c r="C269" s="39">
        <v>1</v>
      </c>
      <c r="D269" s="39" t="s">
        <v>1153</v>
      </c>
      <c r="E269" s="39">
        <v>1750</v>
      </c>
      <c r="F269" s="39">
        <v>1750</v>
      </c>
      <c r="G269" s="39">
        <v>1750</v>
      </c>
      <c r="H269" s="82">
        <f t="shared" si="22"/>
        <v>1</v>
      </c>
      <c r="I269" s="39" t="s">
        <v>59</v>
      </c>
      <c r="J269" s="39">
        <v>1750</v>
      </c>
    </row>
    <row r="270" spans="1:10" ht="94.5">
      <c r="A270" s="39" t="s">
        <v>1148</v>
      </c>
      <c r="B270" s="39" t="s">
        <v>87</v>
      </c>
      <c r="C270" s="39">
        <v>3</v>
      </c>
      <c r="D270" s="41" t="s">
        <v>1154</v>
      </c>
      <c r="E270" s="39">
        <v>800</v>
      </c>
      <c r="F270" s="39">
        <v>400</v>
      </c>
      <c r="G270" s="39">
        <v>400</v>
      </c>
      <c r="H270" s="82">
        <f t="shared" si="22"/>
        <v>0.5</v>
      </c>
      <c r="I270" s="39" t="s">
        <v>59</v>
      </c>
      <c r="J270" s="39">
        <v>400</v>
      </c>
    </row>
    <row r="271" spans="1:10" ht="110.25">
      <c r="A271" s="39" t="s">
        <v>1148</v>
      </c>
      <c r="B271" s="39" t="s">
        <v>64</v>
      </c>
      <c r="C271" s="39">
        <v>1</v>
      </c>
      <c r="D271" s="41" t="s">
        <v>1155</v>
      </c>
      <c r="E271" s="39">
        <v>9000</v>
      </c>
      <c r="F271" s="39">
        <v>1500</v>
      </c>
      <c r="G271" s="39">
        <v>1500</v>
      </c>
      <c r="H271" s="82">
        <f t="shared" si="22"/>
        <v>0.16666666666666666</v>
      </c>
      <c r="I271" s="39" t="s">
        <v>59</v>
      </c>
      <c r="J271" s="39">
        <v>1500</v>
      </c>
    </row>
    <row r="272" spans="1:10" ht="47.25">
      <c r="A272" s="39" t="s">
        <v>1148</v>
      </c>
      <c r="B272" s="39" t="s">
        <v>306</v>
      </c>
      <c r="C272" s="39">
        <v>1</v>
      </c>
      <c r="D272" s="41" t="s">
        <v>1156</v>
      </c>
      <c r="E272" s="39">
        <v>400</v>
      </c>
      <c r="F272" s="39">
        <v>400</v>
      </c>
      <c r="G272" s="39">
        <v>400</v>
      </c>
      <c r="H272" s="82">
        <f t="shared" si="22"/>
        <v>1</v>
      </c>
      <c r="I272" s="39" t="s">
        <v>59</v>
      </c>
      <c r="J272" s="39">
        <v>400</v>
      </c>
    </row>
    <row r="273" spans="1:10" ht="79.5" thickBot="1">
      <c r="A273" s="46" t="s">
        <v>1148</v>
      </c>
      <c r="B273" s="46" t="s">
        <v>46</v>
      </c>
      <c r="C273" s="46">
        <v>1</v>
      </c>
      <c r="D273" s="48" t="s">
        <v>1157</v>
      </c>
      <c r="E273" s="46">
        <v>4500</v>
      </c>
      <c r="F273" s="46">
        <v>3000</v>
      </c>
      <c r="G273" s="46">
        <v>3000</v>
      </c>
      <c r="H273" s="84">
        <f t="shared" si="22"/>
        <v>0.66666666666666663</v>
      </c>
      <c r="I273" s="46" t="s">
        <v>59</v>
      </c>
      <c r="J273" s="46">
        <v>3000</v>
      </c>
    </row>
    <row r="274" spans="1:10" s="71" customFormat="1" ht="16.5" thickBot="1">
      <c r="A274" s="74"/>
      <c r="B274" s="53"/>
      <c r="C274" s="53"/>
      <c r="D274" s="50"/>
      <c r="E274" s="53">
        <f t="shared" ref="E274:G274" si="30">SUM(E265:E273)</f>
        <v>18865</v>
      </c>
      <c r="F274" s="53">
        <f t="shared" si="30"/>
        <v>9365</v>
      </c>
      <c r="G274" s="53">
        <f t="shared" si="30"/>
        <v>8415</v>
      </c>
      <c r="H274" s="85">
        <f t="shared" si="22"/>
        <v>0.44606413994169097</v>
      </c>
      <c r="I274" s="53"/>
      <c r="J274" s="53">
        <f>SUM(J265:J273)</f>
        <v>8415</v>
      </c>
    </row>
    <row r="275" spans="1:10" s="11" customFormat="1">
      <c r="A275" s="37"/>
      <c r="B275" s="37"/>
      <c r="C275" s="37"/>
      <c r="D275" s="54"/>
      <c r="E275" s="37"/>
      <c r="F275" s="37"/>
      <c r="G275" s="37"/>
      <c r="H275" s="79"/>
      <c r="I275" s="37"/>
      <c r="J275" s="37"/>
    </row>
    <row r="276" spans="1:10">
      <c r="D276" s="29"/>
    </row>
    <row r="277" spans="1:10" ht="31.5">
      <c r="A277" s="39" t="s">
        <v>1158</v>
      </c>
      <c r="B277" s="39" t="s">
        <v>10</v>
      </c>
      <c r="C277" s="39">
        <v>2</v>
      </c>
      <c r="D277" s="39" t="s">
        <v>1159</v>
      </c>
      <c r="E277" s="39">
        <v>200</v>
      </c>
      <c r="F277" s="39">
        <v>100</v>
      </c>
      <c r="G277" s="39">
        <v>100</v>
      </c>
      <c r="H277" s="82">
        <f t="shared" si="22"/>
        <v>0.5</v>
      </c>
      <c r="I277" s="39" t="s">
        <v>59</v>
      </c>
      <c r="J277" s="39">
        <v>100</v>
      </c>
    </row>
    <row r="278" spans="1:10">
      <c r="A278" s="39" t="s">
        <v>1158</v>
      </c>
      <c r="B278" s="39" t="s">
        <v>14</v>
      </c>
      <c r="C278" s="39">
        <v>1</v>
      </c>
      <c r="D278" s="39" t="s">
        <v>1160</v>
      </c>
      <c r="E278" s="39">
        <v>150</v>
      </c>
      <c r="F278" s="39">
        <v>150</v>
      </c>
      <c r="G278" s="39">
        <v>150</v>
      </c>
      <c r="H278" s="82">
        <f t="shared" si="22"/>
        <v>1</v>
      </c>
      <c r="I278" s="39" t="s">
        <v>59</v>
      </c>
      <c r="J278" s="39">
        <v>150</v>
      </c>
    </row>
    <row r="279" spans="1:10" ht="16.5" thickBot="1">
      <c r="A279" s="46" t="s">
        <v>1158</v>
      </c>
      <c r="B279" s="46" t="s">
        <v>87</v>
      </c>
      <c r="C279" s="46">
        <v>2</v>
      </c>
      <c r="D279" s="46" t="s">
        <v>1161</v>
      </c>
      <c r="E279" s="46">
        <v>100</v>
      </c>
      <c r="F279" s="46">
        <v>75</v>
      </c>
      <c r="G279" s="46">
        <v>75</v>
      </c>
      <c r="H279" s="84">
        <f t="shared" si="22"/>
        <v>0.75</v>
      </c>
      <c r="I279" s="46" t="s">
        <v>59</v>
      </c>
      <c r="J279" s="46">
        <v>75</v>
      </c>
    </row>
    <row r="280" spans="1:10" s="71" customFormat="1" ht="16.5" thickBot="1">
      <c r="A280" s="70"/>
      <c r="B280" s="34"/>
      <c r="C280" s="34"/>
      <c r="D280" s="34"/>
      <c r="E280" s="34">
        <f t="shared" ref="E280:G280" si="31">SUM(E277:E279)</f>
        <v>450</v>
      </c>
      <c r="F280" s="34">
        <f t="shared" si="31"/>
        <v>325</v>
      </c>
      <c r="G280" s="34">
        <f t="shared" si="31"/>
        <v>325</v>
      </c>
      <c r="H280" s="86">
        <f t="shared" si="22"/>
        <v>0.72222222222222221</v>
      </c>
      <c r="I280" s="34"/>
      <c r="J280" s="34">
        <f>SUM(J277:J279)</f>
        <v>325</v>
      </c>
    </row>
    <row r="281" spans="1:10" s="11" customFormat="1">
      <c r="A281" s="37"/>
      <c r="B281" s="37"/>
      <c r="C281" s="37"/>
      <c r="D281" s="37"/>
      <c r="E281" s="37"/>
      <c r="F281" s="37"/>
      <c r="G281" s="37"/>
      <c r="H281" s="79"/>
      <c r="I281" s="37"/>
      <c r="J281" s="37"/>
    </row>
    <row r="283" spans="1:10" ht="47.25">
      <c r="A283" s="39" t="s">
        <v>1162</v>
      </c>
      <c r="B283" s="39" t="s">
        <v>10</v>
      </c>
      <c r="C283" s="39">
        <v>2</v>
      </c>
      <c r="D283" s="41" t="s">
        <v>1163</v>
      </c>
      <c r="E283" s="39">
        <v>750</v>
      </c>
      <c r="F283" s="39">
        <v>0</v>
      </c>
      <c r="G283" s="39">
        <v>0</v>
      </c>
      <c r="H283" s="82">
        <f t="shared" si="22"/>
        <v>0</v>
      </c>
      <c r="I283" s="39" t="s">
        <v>59</v>
      </c>
      <c r="J283" s="39">
        <v>0</v>
      </c>
    </row>
    <row r="284" spans="1:10" ht="31.5">
      <c r="A284" s="39" t="s">
        <v>1162</v>
      </c>
      <c r="B284" s="39" t="s">
        <v>24</v>
      </c>
      <c r="C284" s="39">
        <v>4</v>
      </c>
      <c r="D284" s="39" t="s">
        <v>1164</v>
      </c>
      <c r="E284" s="39">
        <v>150</v>
      </c>
      <c r="F284" s="39">
        <v>75</v>
      </c>
      <c r="G284" s="39">
        <v>0</v>
      </c>
      <c r="H284" s="82">
        <f t="shared" si="22"/>
        <v>0</v>
      </c>
      <c r="I284" s="39" t="s">
        <v>59</v>
      </c>
      <c r="J284" s="39">
        <v>0</v>
      </c>
    </row>
    <row r="285" spans="1:10" ht="63">
      <c r="A285" s="39" t="s">
        <v>1162</v>
      </c>
      <c r="B285" s="39" t="s">
        <v>5</v>
      </c>
      <c r="C285" s="39">
        <v>1</v>
      </c>
      <c r="D285" s="41" t="s">
        <v>1165</v>
      </c>
      <c r="E285" s="39">
        <v>472.5</v>
      </c>
      <c r="F285" s="39">
        <v>472.5</v>
      </c>
      <c r="G285" s="39">
        <v>400</v>
      </c>
      <c r="H285" s="82">
        <f t="shared" si="22"/>
        <v>0.84656084656084651</v>
      </c>
      <c r="I285" s="39" t="s">
        <v>59</v>
      </c>
      <c r="J285" s="39">
        <v>400</v>
      </c>
    </row>
    <row r="286" spans="1:10" ht="63">
      <c r="A286" s="39" t="s">
        <v>1162</v>
      </c>
      <c r="B286" s="39" t="s">
        <v>5</v>
      </c>
      <c r="C286" s="39">
        <v>2</v>
      </c>
      <c r="D286" s="41" t="s">
        <v>1166</v>
      </c>
      <c r="E286" s="39">
        <v>112.5</v>
      </c>
      <c r="F286" s="39">
        <v>50</v>
      </c>
      <c r="G286" s="39">
        <v>0</v>
      </c>
      <c r="H286" s="82">
        <f t="shared" si="22"/>
        <v>0</v>
      </c>
      <c r="I286" s="39" t="s">
        <v>59</v>
      </c>
      <c r="J286" s="39">
        <v>0</v>
      </c>
    </row>
    <row r="287" spans="1:10" ht="63">
      <c r="A287" s="39" t="s">
        <v>1162</v>
      </c>
      <c r="B287" s="39" t="s">
        <v>5</v>
      </c>
      <c r="C287" s="39">
        <v>4</v>
      </c>
      <c r="D287" s="41" t="s">
        <v>1167</v>
      </c>
      <c r="E287" s="39">
        <v>400</v>
      </c>
      <c r="F287" s="39">
        <v>100</v>
      </c>
      <c r="G287" s="39">
        <v>0</v>
      </c>
      <c r="H287" s="82">
        <f t="shared" si="22"/>
        <v>0</v>
      </c>
      <c r="I287" s="39" t="s">
        <v>59</v>
      </c>
      <c r="J287" s="39">
        <v>0</v>
      </c>
    </row>
    <row r="288" spans="1:10" ht="31.5">
      <c r="A288" s="39" t="s">
        <v>1162</v>
      </c>
      <c r="B288" s="39" t="s">
        <v>37</v>
      </c>
      <c r="C288" s="39">
        <v>2</v>
      </c>
      <c r="D288" s="39" t="s">
        <v>1168</v>
      </c>
      <c r="E288" s="39">
        <v>650</v>
      </c>
      <c r="F288" s="39">
        <v>0</v>
      </c>
      <c r="G288" s="39">
        <v>0</v>
      </c>
      <c r="H288" s="82">
        <f t="shared" si="22"/>
        <v>0</v>
      </c>
      <c r="I288" s="39" t="s">
        <v>59</v>
      </c>
      <c r="J288" s="39">
        <v>0</v>
      </c>
    </row>
    <row r="289" spans="1:10" ht="78.75">
      <c r="A289" s="39" t="s">
        <v>1162</v>
      </c>
      <c r="B289" s="39" t="s">
        <v>14</v>
      </c>
      <c r="C289" s="39">
        <v>1</v>
      </c>
      <c r="D289" s="41" t="s">
        <v>1169</v>
      </c>
      <c r="E289" s="39">
        <v>720</v>
      </c>
      <c r="F289" s="39">
        <v>720</v>
      </c>
      <c r="G289" s="39">
        <v>200</v>
      </c>
      <c r="H289" s="82">
        <f t="shared" ref="H289:H347" si="32">IF(E289=0,"",G289/E289)</f>
        <v>0.27777777777777779</v>
      </c>
      <c r="I289" s="39" t="s">
        <v>59</v>
      </c>
      <c r="J289" s="39">
        <v>200</v>
      </c>
    </row>
    <row r="290" spans="1:10" ht="63">
      <c r="A290" s="39" t="s">
        <v>1162</v>
      </c>
      <c r="B290" s="39" t="s">
        <v>14</v>
      </c>
      <c r="C290" s="39">
        <v>2</v>
      </c>
      <c r="D290" s="41" t="s">
        <v>1170</v>
      </c>
      <c r="E290" s="39">
        <v>400</v>
      </c>
      <c r="F290" s="39">
        <v>200</v>
      </c>
      <c r="G290" s="39">
        <v>0</v>
      </c>
      <c r="H290" s="82">
        <f t="shared" si="32"/>
        <v>0</v>
      </c>
      <c r="I290" s="39" t="s">
        <v>59</v>
      </c>
      <c r="J290" s="39">
        <v>0</v>
      </c>
    </row>
    <row r="291" spans="1:10" ht="31.5">
      <c r="A291" s="39" t="s">
        <v>1162</v>
      </c>
      <c r="B291" s="39" t="s">
        <v>14</v>
      </c>
      <c r="C291" s="39">
        <v>5</v>
      </c>
      <c r="D291" s="39" t="s">
        <v>1171</v>
      </c>
      <c r="E291" s="39">
        <v>300</v>
      </c>
      <c r="F291" s="39">
        <v>100</v>
      </c>
      <c r="G291" s="39">
        <v>0</v>
      </c>
      <c r="H291" s="82">
        <f t="shared" si="32"/>
        <v>0</v>
      </c>
      <c r="I291" s="39" t="s">
        <v>59</v>
      </c>
      <c r="J291" s="39">
        <v>0</v>
      </c>
    </row>
    <row r="292" spans="1:10" ht="63">
      <c r="A292" s="39" t="s">
        <v>1162</v>
      </c>
      <c r="B292" s="39" t="s">
        <v>87</v>
      </c>
      <c r="C292" s="39">
        <v>1</v>
      </c>
      <c r="D292" s="41" t="s">
        <v>1172</v>
      </c>
      <c r="E292" s="39">
        <v>1749</v>
      </c>
      <c r="F292" s="39">
        <v>1749</v>
      </c>
      <c r="G292" s="39">
        <v>800</v>
      </c>
      <c r="H292" s="82">
        <f t="shared" si="32"/>
        <v>0.45740423098913663</v>
      </c>
      <c r="I292" s="39" t="s">
        <v>59</v>
      </c>
      <c r="J292" s="39">
        <v>800</v>
      </c>
    </row>
    <row r="293" spans="1:10" ht="31.5">
      <c r="A293" s="39" t="s">
        <v>1162</v>
      </c>
      <c r="B293" s="39" t="s">
        <v>87</v>
      </c>
      <c r="C293" s="39">
        <v>5</v>
      </c>
      <c r="D293" s="39" t="s">
        <v>1173</v>
      </c>
      <c r="E293" s="39">
        <v>100</v>
      </c>
      <c r="F293" s="39">
        <v>50</v>
      </c>
      <c r="G293" s="39">
        <v>0</v>
      </c>
      <c r="H293" s="82">
        <f t="shared" si="32"/>
        <v>0</v>
      </c>
      <c r="I293" s="39" t="s">
        <v>59</v>
      </c>
      <c r="J293" s="39">
        <v>0</v>
      </c>
    </row>
    <row r="294" spans="1:10" ht="63">
      <c r="A294" s="39" t="s">
        <v>1162</v>
      </c>
      <c r="B294" s="39" t="s">
        <v>64</v>
      </c>
      <c r="C294" s="39">
        <v>2</v>
      </c>
      <c r="D294" s="41" t="s">
        <v>1174</v>
      </c>
      <c r="E294" s="39">
        <v>210</v>
      </c>
      <c r="F294" s="39">
        <v>100</v>
      </c>
      <c r="G294" s="39">
        <v>0</v>
      </c>
      <c r="H294" s="82">
        <f t="shared" si="32"/>
        <v>0</v>
      </c>
      <c r="I294" s="39" t="s">
        <v>59</v>
      </c>
      <c r="J294" s="39">
        <v>0</v>
      </c>
    </row>
    <row r="295" spans="1:10" ht="78.75">
      <c r="A295" s="39" t="s">
        <v>1162</v>
      </c>
      <c r="B295" s="39" t="s">
        <v>46</v>
      </c>
      <c r="C295" s="39">
        <v>1</v>
      </c>
      <c r="D295" s="41" t="s">
        <v>1175</v>
      </c>
      <c r="E295" s="39">
        <v>2000</v>
      </c>
      <c r="F295" s="39">
        <v>1000</v>
      </c>
      <c r="G295" s="39">
        <v>0</v>
      </c>
      <c r="H295" s="82">
        <f t="shared" si="32"/>
        <v>0</v>
      </c>
      <c r="I295" s="39" t="s">
        <v>59</v>
      </c>
      <c r="J295" s="39">
        <v>0</v>
      </c>
    </row>
    <row r="296" spans="1:10" ht="63.75" thickBot="1">
      <c r="A296" s="46" t="s">
        <v>1162</v>
      </c>
      <c r="B296" s="46" t="s">
        <v>46</v>
      </c>
      <c r="C296" s="46">
        <v>3</v>
      </c>
      <c r="D296" s="48" t="s">
        <v>1176</v>
      </c>
      <c r="E296" s="46">
        <v>11875</v>
      </c>
      <c r="F296" s="46">
        <v>0</v>
      </c>
      <c r="G296" s="46">
        <v>0</v>
      </c>
      <c r="H296" s="84">
        <f t="shared" si="32"/>
        <v>0</v>
      </c>
      <c r="I296" s="46" t="s">
        <v>59</v>
      </c>
      <c r="J296" s="46">
        <v>0</v>
      </c>
    </row>
    <row r="297" spans="1:10" s="71" customFormat="1" ht="16.5" thickBot="1">
      <c r="A297" s="74"/>
      <c r="B297" s="53"/>
      <c r="C297" s="53"/>
      <c r="D297" s="50"/>
      <c r="E297" s="53">
        <f t="shared" ref="E297:G297" si="33">SUM(E283:E296)</f>
        <v>19889</v>
      </c>
      <c r="F297" s="53">
        <f t="shared" si="33"/>
        <v>4616.5</v>
      </c>
      <c r="G297" s="53">
        <f t="shared" si="33"/>
        <v>1400</v>
      </c>
      <c r="H297" s="85">
        <f t="shared" si="32"/>
        <v>7.0390668208557494E-2</v>
      </c>
      <c r="I297" s="53"/>
      <c r="J297" s="53">
        <f>SUM(J283:J296)</f>
        <v>1400</v>
      </c>
    </row>
    <row r="298" spans="1:10" s="11" customFormat="1">
      <c r="A298" s="37"/>
      <c r="B298" s="37"/>
      <c r="C298" s="37"/>
      <c r="D298" s="54"/>
      <c r="E298" s="37"/>
      <c r="F298" s="37"/>
      <c r="G298" s="37"/>
      <c r="H298" s="79"/>
      <c r="I298" s="37"/>
      <c r="J298" s="37"/>
    </row>
    <row r="299" spans="1:10">
      <c r="D299" s="29"/>
    </row>
    <row r="300" spans="1:10" ht="110.25">
      <c r="A300" s="39" t="s">
        <v>1177</v>
      </c>
      <c r="B300" s="39" t="s">
        <v>5</v>
      </c>
      <c r="C300" s="39">
        <v>1</v>
      </c>
      <c r="D300" s="41" t="s">
        <v>1178</v>
      </c>
      <c r="E300" s="39">
        <v>7000</v>
      </c>
      <c r="F300" s="39">
        <v>1500</v>
      </c>
      <c r="G300" s="39">
        <v>1000</v>
      </c>
      <c r="H300" s="82">
        <f t="shared" si="32"/>
        <v>0.14285714285714285</v>
      </c>
      <c r="I300" s="39" t="s">
        <v>59</v>
      </c>
      <c r="J300" s="39">
        <v>1000</v>
      </c>
    </row>
    <row r="301" spans="1:10" ht="47.25">
      <c r="A301" s="39" t="s">
        <v>1177</v>
      </c>
      <c r="B301" s="39" t="s">
        <v>14</v>
      </c>
      <c r="C301" s="39">
        <v>4</v>
      </c>
      <c r="D301" s="39" t="s">
        <v>1179</v>
      </c>
      <c r="E301" s="39">
        <v>500</v>
      </c>
      <c r="F301" s="39">
        <v>0</v>
      </c>
      <c r="G301" s="39">
        <v>0</v>
      </c>
      <c r="H301" s="82">
        <f t="shared" si="32"/>
        <v>0</v>
      </c>
      <c r="I301" s="39" t="s">
        <v>59</v>
      </c>
      <c r="J301" s="39">
        <v>0</v>
      </c>
    </row>
    <row r="302" spans="1:10" ht="110.25">
      <c r="A302" s="39" t="s">
        <v>1177</v>
      </c>
      <c r="B302" s="39" t="s">
        <v>16</v>
      </c>
      <c r="C302" s="39">
        <v>3</v>
      </c>
      <c r="D302" s="41" t="s">
        <v>1180</v>
      </c>
      <c r="E302" s="39">
        <v>2000</v>
      </c>
      <c r="F302" s="39">
        <v>500</v>
      </c>
      <c r="G302" s="39">
        <v>0</v>
      </c>
      <c r="H302" s="82">
        <f t="shared" si="32"/>
        <v>0</v>
      </c>
      <c r="I302" s="39" t="s">
        <v>59</v>
      </c>
      <c r="J302" s="39">
        <v>0</v>
      </c>
    </row>
    <row r="303" spans="1:10" ht="111" thickBot="1">
      <c r="A303" s="46" t="s">
        <v>1177</v>
      </c>
      <c r="B303" s="46" t="s">
        <v>589</v>
      </c>
      <c r="C303" s="46">
        <v>2</v>
      </c>
      <c r="D303" s="48" t="s">
        <v>1181</v>
      </c>
      <c r="E303" s="46">
        <v>2600</v>
      </c>
      <c r="F303" s="46">
        <v>500</v>
      </c>
      <c r="G303" s="46">
        <v>0</v>
      </c>
      <c r="H303" s="84">
        <f t="shared" si="32"/>
        <v>0</v>
      </c>
      <c r="I303" s="46" t="s">
        <v>59</v>
      </c>
      <c r="J303" s="46">
        <v>0</v>
      </c>
    </row>
    <row r="304" spans="1:10" s="71" customFormat="1" ht="16.5" thickBot="1">
      <c r="A304" s="70"/>
      <c r="B304" s="34"/>
      <c r="C304" s="34"/>
      <c r="D304" s="36"/>
      <c r="E304" s="34">
        <f t="shared" ref="E304:G304" si="34">SUM(E300:E303)</f>
        <v>12100</v>
      </c>
      <c r="F304" s="34">
        <f t="shared" si="34"/>
        <v>2500</v>
      </c>
      <c r="G304" s="34">
        <f t="shared" si="34"/>
        <v>1000</v>
      </c>
      <c r="H304" s="86">
        <f t="shared" si="32"/>
        <v>8.2644628099173556E-2</v>
      </c>
      <c r="I304" s="34"/>
      <c r="J304" s="34">
        <f>SUM(J300:J303)</f>
        <v>1000</v>
      </c>
    </row>
    <row r="305" spans="1:10" s="11" customFormat="1">
      <c r="A305" s="37"/>
      <c r="B305" s="37"/>
      <c r="C305" s="37"/>
      <c r="D305" s="54"/>
      <c r="E305" s="37"/>
      <c r="F305" s="37"/>
      <c r="G305" s="37"/>
      <c r="H305" s="79"/>
      <c r="I305" s="37"/>
      <c r="J305" s="37"/>
    </row>
    <row r="306" spans="1:10">
      <c r="D306" s="29"/>
    </row>
    <row r="307" spans="1:10" ht="47.25">
      <c r="A307" s="39" t="s">
        <v>1182</v>
      </c>
      <c r="B307" s="39" t="s">
        <v>10</v>
      </c>
      <c r="C307" s="39">
        <v>2</v>
      </c>
      <c r="D307" s="39" t="s">
        <v>1183</v>
      </c>
      <c r="E307" s="39">
        <v>151.25</v>
      </c>
      <c r="F307" s="39">
        <v>151.25</v>
      </c>
      <c r="G307" s="39">
        <v>151.25</v>
      </c>
      <c r="H307" s="82">
        <f t="shared" si="32"/>
        <v>1</v>
      </c>
      <c r="I307" s="39" t="s">
        <v>59</v>
      </c>
      <c r="J307" s="39">
        <v>151.25</v>
      </c>
    </row>
    <row r="308" spans="1:10">
      <c r="A308" s="39" t="s">
        <v>1182</v>
      </c>
      <c r="B308" s="39" t="s">
        <v>14</v>
      </c>
      <c r="C308" s="39">
        <v>2</v>
      </c>
      <c r="D308" s="39" t="s">
        <v>1184</v>
      </c>
      <c r="E308" s="39">
        <v>200</v>
      </c>
      <c r="F308" s="39">
        <v>120</v>
      </c>
      <c r="G308" s="39">
        <v>0</v>
      </c>
      <c r="H308" s="82">
        <f t="shared" si="32"/>
        <v>0</v>
      </c>
      <c r="I308" s="39" t="s">
        <v>59</v>
      </c>
      <c r="J308" s="39">
        <v>0</v>
      </c>
    </row>
    <row r="309" spans="1:10" ht="48" thickBot="1">
      <c r="A309" s="46" t="s">
        <v>1182</v>
      </c>
      <c r="B309" s="46" t="s">
        <v>87</v>
      </c>
      <c r="C309" s="46">
        <v>1</v>
      </c>
      <c r="D309" s="48" t="s">
        <v>1185</v>
      </c>
      <c r="E309" s="46">
        <v>780</v>
      </c>
      <c r="F309" s="46">
        <v>680</v>
      </c>
      <c r="G309" s="46">
        <v>680</v>
      </c>
      <c r="H309" s="84">
        <f t="shared" si="32"/>
        <v>0.87179487179487181</v>
      </c>
      <c r="I309" s="46" t="s">
        <v>59</v>
      </c>
      <c r="J309" s="46">
        <v>680</v>
      </c>
    </row>
    <row r="310" spans="1:10" s="71" customFormat="1" ht="16.5" thickBot="1">
      <c r="A310" s="74"/>
      <c r="B310" s="53"/>
      <c r="C310" s="53"/>
      <c r="D310" s="50"/>
      <c r="E310" s="53">
        <f t="shared" ref="E310:G310" si="35">SUM(E307:E309)</f>
        <v>1131.25</v>
      </c>
      <c r="F310" s="53">
        <f t="shared" si="35"/>
        <v>951.25</v>
      </c>
      <c r="G310" s="53">
        <f t="shared" si="35"/>
        <v>831.25</v>
      </c>
      <c r="H310" s="85">
        <f t="shared" si="32"/>
        <v>0.73480662983425415</v>
      </c>
      <c r="I310" s="53"/>
      <c r="J310" s="53">
        <f>SUM(J307:J309)</f>
        <v>831.25</v>
      </c>
    </row>
    <row r="311" spans="1:10" s="11" customFormat="1">
      <c r="A311" s="37"/>
      <c r="B311" s="37"/>
      <c r="C311" s="37"/>
      <c r="D311" s="54"/>
      <c r="E311" s="37"/>
      <c r="F311" s="37"/>
      <c r="G311" s="37"/>
      <c r="H311" s="79"/>
      <c r="I311" s="37"/>
      <c r="J311" s="37"/>
    </row>
    <row r="312" spans="1:10">
      <c r="D312" s="29"/>
    </row>
    <row r="313" spans="1:10">
      <c r="A313" s="39" t="s">
        <v>1186</v>
      </c>
      <c r="B313" s="39" t="s">
        <v>10</v>
      </c>
      <c r="C313" s="39">
        <v>2</v>
      </c>
      <c r="D313" s="39" t="s">
        <v>1187</v>
      </c>
      <c r="E313" s="39">
        <v>32</v>
      </c>
      <c r="F313" s="39">
        <v>0</v>
      </c>
      <c r="G313" s="39">
        <v>0</v>
      </c>
      <c r="H313" s="82">
        <f t="shared" si="32"/>
        <v>0</v>
      </c>
      <c r="I313" s="39" t="s">
        <v>59</v>
      </c>
      <c r="J313" s="39">
        <v>0</v>
      </c>
    </row>
    <row r="314" spans="1:10">
      <c r="A314" s="39" t="s">
        <v>1186</v>
      </c>
      <c r="B314" s="39" t="s">
        <v>14</v>
      </c>
      <c r="C314" s="39">
        <v>3</v>
      </c>
      <c r="D314" s="39" t="s">
        <v>1188</v>
      </c>
      <c r="E314" s="39">
        <v>150</v>
      </c>
      <c r="F314" s="39">
        <v>0</v>
      </c>
      <c r="G314" s="39">
        <v>0</v>
      </c>
      <c r="H314" s="82">
        <f t="shared" si="32"/>
        <v>0</v>
      </c>
      <c r="I314" s="39" t="s">
        <v>59</v>
      </c>
      <c r="J314" s="39">
        <v>0</v>
      </c>
    </row>
    <row r="315" spans="1:10">
      <c r="A315" s="39" t="s">
        <v>1186</v>
      </c>
      <c r="B315" s="39" t="s">
        <v>14</v>
      </c>
      <c r="C315" s="39">
        <v>5</v>
      </c>
      <c r="D315" s="39" t="s">
        <v>1189</v>
      </c>
      <c r="E315" s="39">
        <v>45</v>
      </c>
      <c r="F315" s="39">
        <v>0</v>
      </c>
      <c r="G315" s="39">
        <v>0</v>
      </c>
      <c r="H315" s="82">
        <f t="shared" si="32"/>
        <v>0</v>
      </c>
      <c r="I315" s="39" t="s">
        <v>59</v>
      </c>
      <c r="J315" s="39">
        <v>0</v>
      </c>
    </row>
    <row r="316" spans="1:10" ht="31.5">
      <c r="A316" s="39" t="s">
        <v>1186</v>
      </c>
      <c r="B316" s="39" t="s">
        <v>87</v>
      </c>
      <c r="C316" s="39">
        <v>1</v>
      </c>
      <c r="D316" s="39" t="s">
        <v>1190</v>
      </c>
      <c r="E316" s="39">
        <v>1600</v>
      </c>
      <c r="F316" s="39">
        <v>1400</v>
      </c>
      <c r="G316" s="39">
        <v>1400</v>
      </c>
      <c r="H316" s="82">
        <f t="shared" si="32"/>
        <v>0.875</v>
      </c>
      <c r="I316" s="39" t="s">
        <v>59</v>
      </c>
      <c r="J316" s="39">
        <v>1400</v>
      </c>
    </row>
    <row r="317" spans="1:10" ht="31.5">
      <c r="A317" s="39" t="s">
        <v>1186</v>
      </c>
      <c r="B317" s="39" t="s">
        <v>87</v>
      </c>
      <c r="C317" s="39">
        <v>2</v>
      </c>
      <c r="D317" s="39" t="s">
        <v>1191</v>
      </c>
      <c r="E317" s="39">
        <v>520</v>
      </c>
      <c r="F317" s="39">
        <v>150</v>
      </c>
      <c r="G317" s="39">
        <v>150</v>
      </c>
      <c r="H317" s="82">
        <f t="shared" si="32"/>
        <v>0.28846153846153844</v>
      </c>
      <c r="I317" s="39" t="s">
        <v>59</v>
      </c>
      <c r="J317" s="39">
        <v>150</v>
      </c>
    </row>
    <row r="318" spans="1:10" ht="16.5" thickBot="1">
      <c r="A318" s="46" t="s">
        <v>1186</v>
      </c>
      <c r="B318" s="46" t="s">
        <v>306</v>
      </c>
      <c r="C318" s="46">
        <v>4</v>
      </c>
      <c r="D318" s="46" t="s">
        <v>1192</v>
      </c>
      <c r="E318" s="46">
        <v>50</v>
      </c>
      <c r="F318" s="46">
        <v>0</v>
      </c>
      <c r="G318" s="46">
        <v>0</v>
      </c>
      <c r="H318" s="84">
        <f t="shared" si="32"/>
        <v>0</v>
      </c>
      <c r="I318" s="46" t="s">
        <v>59</v>
      </c>
      <c r="J318" s="46">
        <v>0</v>
      </c>
    </row>
    <row r="319" spans="1:10" s="71" customFormat="1" ht="16.5" thickBot="1">
      <c r="A319" s="74"/>
      <c r="B319" s="53"/>
      <c r="C319" s="53"/>
      <c r="D319" s="53"/>
      <c r="E319" s="53">
        <f t="shared" ref="E319:G319" si="36">SUM(E313:E318)</f>
        <v>2397</v>
      </c>
      <c r="F319" s="53">
        <f t="shared" si="36"/>
        <v>1550</v>
      </c>
      <c r="G319" s="53">
        <f t="shared" si="36"/>
        <v>1550</v>
      </c>
      <c r="H319" s="85">
        <f t="shared" si="32"/>
        <v>0.64664163537755526</v>
      </c>
      <c r="I319" s="53"/>
      <c r="J319" s="53">
        <f>SUM(J313:J318)</f>
        <v>1550</v>
      </c>
    </row>
    <row r="320" spans="1:10" s="11" customFormat="1">
      <c r="A320" s="37"/>
      <c r="B320" s="37"/>
      <c r="C320" s="37"/>
      <c r="D320" s="37"/>
      <c r="E320" s="37"/>
      <c r="F320" s="37"/>
      <c r="G320" s="37"/>
      <c r="H320" s="79"/>
      <c r="I320" s="37"/>
      <c r="J320" s="37"/>
    </row>
    <row r="322" spans="1:10" ht="31.5">
      <c r="A322" s="39" t="s">
        <v>1193</v>
      </c>
      <c r="B322" s="39" t="s">
        <v>10</v>
      </c>
      <c r="C322" s="39">
        <v>1</v>
      </c>
      <c r="D322" s="39" t="s">
        <v>1194</v>
      </c>
      <c r="E322" s="39">
        <v>298.8</v>
      </c>
      <c r="F322" s="39">
        <v>298.8</v>
      </c>
      <c r="G322" s="39">
        <v>100</v>
      </c>
      <c r="H322" s="82">
        <f t="shared" si="32"/>
        <v>0.33467202141900937</v>
      </c>
      <c r="I322" s="39" t="s">
        <v>59</v>
      </c>
      <c r="J322" s="39">
        <v>100</v>
      </c>
    </row>
    <row r="323" spans="1:10" ht="31.5">
      <c r="A323" s="39" t="s">
        <v>1193</v>
      </c>
      <c r="B323" s="39" t="s">
        <v>5</v>
      </c>
      <c r="C323" s="39">
        <v>1</v>
      </c>
      <c r="D323" s="39" t="s">
        <v>1195</v>
      </c>
      <c r="E323" s="39">
        <v>160</v>
      </c>
      <c r="F323" s="39">
        <v>60</v>
      </c>
      <c r="G323" s="39">
        <v>0</v>
      </c>
      <c r="H323" s="82">
        <f t="shared" si="32"/>
        <v>0</v>
      </c>
      <c r="I323" s="39" t="s">
        <v>59</v>
      </c>
      <c r="J323" s="39">
        <v>0</v>
      </c>
    </row>
    <row r="324" spans="1:10" ht="31.5">
      <c r="A324" s="39" t="s">
        <v>1193</v>
      </c>
      <c r="B324" s="39" t="s">
        <v>5</v>
      </c>
      <c r="C324" s="39">
        <v>3</v>
      </c>
      <c r="D324" s="39" t="s">
        <v>1196</v>
      </c>
      <c r="E324" s="39">
        <v>100</v>
      </c>
      <c r="F324" s="39">
        <v>0</v>
      </c>
      <c r="G324" s="39">
        <v>0</v>
      </c>
      <c r="H324" s="82">
        <f t="shared" si="32"/>
        <v>0</v>
      </c>
      <c r="I324" s="39" t="s">
        <v>59</v>
      </c>
      <c r="J324" s="39">
        <v>0</v>
      </c>
    </row>
    <row r="325" spans="1:10" ht="31.5">
      <c r="A325" s="39" t="s">
        <v>1193</v>
      </c>
      <c r="B325" s="39" t="s">
        <v>14</v>
      </c>
      <c r="C325" s="39">
        <v>1</v>
      </c>
      <c r="D325" s="39" t="s">
        <v>1197</v>
      </c>
      <c r="E325" s="39">
        <v>550</v>
      </c>
      <c r="F325" s="39">
        <v>200</v>
      </c>
      <c r="G325" s="39">
        <v>50</v>
      </c>
      <c r="H325" s="82">
        <f t="shared" si="32"/>
        <v>9.0909090909090912E-2</v>
      </c>
      <c r="I325" s="39" t="s">
        <v>59</v>
      </c>
      <c r="J325" s="39">
        <v>50</v>
      </c>
    </row>
    <row r="326" spans="1:10" ht="32.25" thickBot="1">
      <c r="A326" s="46" t="s">
        <v>1193</v>
      </c>
      <c r="B326" s="46" t="s">
        <v>14</v>
      </c>
      <c r="C326" s="46">
        <v>2</v>
      </c>
      <c r="D326" s="46" t="s">
        <v>1198</v>
      </c>
      <c r="E326" s="46">
        <v>11000</v>
      </c>
      <c r="F326" s="46">
        <v>0</v>
      </c>
      <c r="G326" s="46">
        <v>0</v>
      </c>
      <c r="H326" s="84">
        <f t="shared" si="32"/>
        <v>0</v>
      </c>
      <c r="I326" s="46" t="s">
        <v>59</v>
      </c>
      <c r="J326" s="46">
        <v>0</v>
      </c>
    </row>
    <row r="327" spans="1:10" s="71" customFormat="1" ht="16.5" thickBot="1">
      <c r="A327" s="74"/>
      <c r="B327" s="53"/>
      <c r="C327" s="53"/>
      <c r="D327" s="53"/>
      <c r="E327" s="53">
        <f t="shared" ref="E327:G327" si="37">SUM(E322:E326)</f>
        <v>12108.8</v>
      </c>
      <c r="F327" s="53">
        <f t="shared" si="37"/>
        <v>558.79999999999995</v>
      </c>
      <c r="G327" s="53">
        <f t="shared" si="37"/>
        <v>150</v>
      </c>
      <c r="H327" s="85">
        <f t="shared" si="32"/>
        <v>1.2387684989429177E-2</v>
      </c>
      <c r="I327" s="53"/>
      <c r="J327" s="53">
        <f>SUM(J322:J326)</f>
        <v>150</v>
      </c>
    </row>
    <row r="328" spans="1:10" s="11" customFormat="1">
      <c r="A328" s="37"/>
      <c r="B328" s="37"/>
      <c r="C328" s="37"/>
      <c r="D328" s="37"/>
      <c r="E328" s="37"/>
      <c r="F328" s="37"/>
      <c r="G328" s="37"/>
      <c r="H328" s="79"/>
      <c r="I328" s="37"/>
      <c r="J328" s="37"/>
    </row>
    <row r="330" spans="1:10" ht="63">
      <c r="A330" s="39" t="s">
        <v>1199</v>
      </c>
      <c r="B330" s="39" t="s">
        <v>10</v>
      </c>
      <c r="C330" s="39">
        <v>1</v>
      </c>
      <c r="D330" s="41" t="s">
        <v>1200</v>
      </c>
      <c r="E330" s="39">
        <v>610</v>
      </c>
      <c r="F330" s="39">
        <v>550</v>
      </c>
      <c r="G330" s="39">
        <v>550</v>
      </c>
      <c r="H330" s="82">
        <f t="shared" si="32"/>
        <v>0.90163934426229508</v>
      </c>
      <c r="I330" s="39" t="s">
        <v>59</v>
      </c>
      <c r="J330" s="39">
        <v>550</v>
      </c>
    </row>
    <row r="331" spans="1:10" ht="47.25">
      <c r="A331" s="39" t="s">
        <v>1199</v>
      </c>
      <c r="B331" s="39" t="s">
        <v>34</v>
      </c>
      <c r="C331" s="39">
        <v>1</v>
      </c>
      <c r="D331" s="39" t="s">
        <v>1201</v>
      </c>
      <c r="E331" s="39">
        <v>470</v>
      </c>
      <c r="F331" s="39">
        <v>300</v>
      </c>
      <c r="G331" s="39">
        <v>300</v>
      </c>
      <c r="H331" s="82">
        <f t="shared" si="32"/>
        <v>0.63829787234042556</v>
      </c>
      <c r="I331" s="39" t="s">
        <v>59</v>
      </c>
      <c r="J331" s="39">
        <v>300</v>
      </c>
    </row>
    <row r="332" spans="1:10" ht="94.5">
      <c r="A332" s="39" t="s">
        <v>1199</v>
      </c>
      <c r="B332" s="39" t="s">
        <v>87</v>
      </c>
      <c r="C332" s="39">
        <v>1</v>
      </c>
      <c r="D332" s="41" t="s">
        <v>1202</v>
      </c>
      <c r="E332" s="39">
        <v>4700</v>
      </c>
      <c r="F332" s="39">
        <v>4500</v>
      </c>
      <c r="G332" s="39">
        <v>3000</v>
      </c>
      <c r="H332" s="82">
        <f t="shared" si="32"/>
        <v>0.63829787234042556</v>
      </c>
      <c r="I332" s="39" t="s">
        <v>59</v>
      </c>
      <c r="J332" s="39">
        <v>3000</v>
      </c>
    </row>
    <row r="333" spans="1:10" ht="47.25">
      <c r="A333" s="39" t="s">
        <v>1199</v>
      </c>
      <c r="B333" s="39" t="s">
        <v>340</v>
      </c>
      <c r="C333" s="39">
        <v>3</v>
      </c>
      <c r="D333" s="41" t="s">
        <v>1203</v>
      </c>
      <c r="E333" s="39">
        <v>135</v>
      </c>
      <c r="F333" s="39">
        <v>50</v>
      </c>
      <c r="G333" s="39">
        <v>0</v>
      </c>
      <c r="H333" s="82">
        <f t="shared" si="32"/>
        <v>0</v>
      </c>
      <c r="I333" s="39" t="s">
        <v>59</v>
      </c>
      <c r="J333" s="39">
        <v>0</v>
      </c>
    </row>
    <row r="334" spans="1:10" ht="47.25">
      <c r="A334" s="39" t="s">
        <v>1199</v>
      </c>
      <c r="B334" s="39" t="s">
        <v>64</v>
      </c>
      <c r="C334" s="39">
        <v>1</v>
      </c>
      <c r="D334" s="41" t="s">
        <v>1204</v>
      </c>
      <c r="E334" s="39">
        <v>1300</v>
      </c>
      <c r="F334" s="39">
        <v>1000</v>
      </c>
      <c r="G334" s="39">
        <v>600</v>
      </c>
      <c r="H334" s="82">
        <f t="shared" si="32"/>
        <v>0.46153846153846156</v>
      </c>
      <c r="I334" s="39" t="s">
        <v>59</v>
      </c>
      <c r="J334" s="39">
        <v>600</v>
      </c>
    </row>
    <row r="335" spans="1:10" ht="47.25">
      <c r="A335" s="39" t="s">
        <v>1199</v>
      </c>
      <c r="B335" s="39" t="s">
        <v>16</v>
      </c>
      <c r="C335" s="39">
        <v>4</v>
      </c>
      <c r="D335" s="41" t="s">
        <v>1205</v>
      </c>
      <c r="E335" s="39">
        <v>35.880000000000003</v>
      </c>
      <c r="F335" s="39">
        <v>15</v>
      </c>
      <c r="G335" s="39">
        <v>0</v>
      </c>
      <c r="H335" s="82">
        <f t="shared" si="32"/>
        <v>0</v>
      </c>
      <c r="I335" s="39" t="s">
        <v>59</v>
      </c>
      <c r="J335" s="39">
        <v>0</v>
      </c>
    </row>
    <row r="336" spans="1:10" ht="47.25">
      <c r="A336" s="39" t="s">
        <v>1199</v>
      </c>
      <c r="B336" s="39" t="s">
        <v>306</v>
      </c>
      <c r="C336" s="39">
        <v>1</v>
      </c>
      <c r="D336" s="41" t="s">
        <v>1206</v>
      </c>
      <c r="E336" s="39">
        <v>1260</v>
      </c>
      <c r="F336" s="39">
        <v>1260</v>
      </c>
      <c r="G336" s="39">
        <v>600</v>
      </c>
      <c r="H336" s="82">
        <f t="shared" si="32"/>
        <v>0.47619047619047616</v>
      </c>
      <c r="I336" s="39" t="s">
        <v>59</v>
      </c>
      <c r="J336" s="39">
        <v>600</v>
      </c>
    </row>
    <row r="337" spans="1:10" ht="63.75" thickBot="1">
      <c r="A337" s="46" t="s">
        <v>1199</v>
      </c>
      <c r="B337" s="46" t="s">
        <v>46</v>
      </c>
      <c r="C337" s="46">
        <v>1</v>
      </c>
      <c r="D337" s="48" t="s">
        <v>1207</v>
      </c>
      <c r="E337" s="46">
        <v>1166</v>
      </c>
      <c r="F337" s="46">
        <v>1000</v>
      </c>
      <c r="G337" s="46">
        <v>500</v>
      </c>
      <c r="H337" s="84">
        <f t="shared" si="32"/>
        <v>0.42881646655231559</v>
      </c>
      <c r="I337" s="46" t="s">
        <v>59</v>
      </c>
      <c r="J337" s="46">
        <v>500</v>
      </c>
    </row>
    <row r="338" spans="1:10" s="71" customFormat="1" ht="16.5" thickBot="1">
      <c r="A338" s="70"/>
      <c r="B338" s="34"/>
      <c r="C338" s="34"/>
      <c r="D338" s="36"/>
      <c r="E338" s="34">
        <f t="shared" ref="E338:G338" si="38">SUM(E330:E337)</f>
        <v>9676.880000000001</v>
      </c>
      <c r="F338" s="34">
        <f t="shared" si="38"/>
        <v>8675</v>
      </c>
      <c r="G338" s="34">
        <f t="shared" si="38"/>
        <v>5550</v>
      </c>
      <c r="H338" s="86">
        <f t="shared" si="32"/>
        <v>0.57353196484817415</v>
      </c>
      <c r="I338" s="34"/>
      <c r="J338" s="34">
        <f>SUM(J330:J337)</f>
        <v>5550</v>
      </c>
    </row>
    <row r="339" spans="1:10" s="11" customFormat="1">
      <c r="A339" s="37"/>
      <c r="B339" s="37"/>
      <c r="C339" s="37"/>
      <c r="D339" s="54"/>
      <c r="E339" s="37"/>
      <c r="F339" s="37"/>
      <c r="G339" s="37"/>
      <c r="H339" s="79"/>
      <c r="I339" s="37"/>
      <c r="J339" s="37"/>
    </row>
    <row r="340" spans="1:10">
      <c r="D340" s="29"/>
    </row>
    <row r="341" spans="1:10" ht="31.5">
      <c r="A341" s="39" t="s">
        <v>1208</v>
      </c>
      <c r="B341" s="39" t="s">
        <v>74</v>
      </c>
      <c r="C341" s="39">
        <v>3</v>
      </c>
      <c r="D341" s="39" t="s">
        <v>1209</v>
      </c>
      <c r="E341" s="39">
        <v>240</v>
      </c>
      <c r="F341" s="39">
        <v>100</v>
      </c>
      <c r="G341" s="39">
        <v>0</v>
      </c>
      <c r="H341" s="82">
        <f t="shared" si="32"/>
        <v>0</v>
      </c>
      <c r="I341" s="39" t="s">
        <v>59</v>
      </c>
      <c r="J341" s="39">
        <v>0</v>
      </c>
    </row>
    <row r="342" spans="1:10" ht="47.25">
      <c r="A342" s="39" t="s">
        <v>1208</v>
      </c>
      <c r="B342" s="39" t="s">
        <v>14</v>
      </c>
      <c r="C342" s="39">
        <v>2</v>
      </c>
      <c r="D342" s="41" t="s">
        <v>1210</v>
      </c>
      <c r="E342" s="39">
        <v>150</v>
      </c>
      <c r="F342" s="39">
        <v>50</v>
      </c>
      <c r="G342" s="39">
        <v>0</v>
      </c>
      <c r="H342" s="82">
        <f t="shared" si="32"/>
        <v>0</v>
      </c>
      <c r="I342" s="39" t="s">
        <v>59</v>
      </c>
      <c r="J342" s="39">
        <v>0</v>
      </c>
    </row>
    <row r="343" spans="1:10" ht="94.5">
      <c r="A343" s="39" t="s">
        <v>1208</v>
      </c>
      <c r="B343" s="39" t="s">
        <v>64</v>
      </c>
      <c r="C343" s="39">
        <v>1</v>
      </c>
      <c r="D343" s="41" t="s">
        <v>1211</v>
      </c>
      <c r="E343" s="39">
        <v>2100</v>
      </c>
      <c r="F343" s="39">
        <v>1000</v>
      </c>
      <c r="G343" s="39">
        <v>900</v>
      </c>
      <c r="H343" s="82">
        <f t="shared" si="32"/>
        <v>0.42857142857142855</v>
      </c>
      <c r="I343" s="39" t="s">
        <v>59</v>
      </c>
      <c r="J343" s="39">
        <v>900</v>
      </c>
    </row>
    <row r="344" spans="1:10" ht="63.75" thickBot="1">
      <c r="A344" s="46" t="s">
        <v>1208</v>
      </c>
      <c r="B344" s="46" t="s">
        <v>16</v>
      </c>
      <c r="C344" s="46">
        <v>4</v>
      </c>
      <c r="D344" s="48" t="s">
        <v>1212</v>
      </c>
      <c r="E344" s="46">
        <v>25</v>
      </c>
      <c r="F344" s="46">
        <v>0</v>
      </c>
      <c r="G344" s="46">
        <v>0</v>
      </c>
      <c r="H344" s="84">
        <f t="shared" si="32"/>
        <v>0</v>
      </c>
      <c r="I344" s="46" t="s">
        <v>59</v>
      </c>
      <c r="J344" s="46">
        <v>0</v>
      </c>
    </row>
    <row r="345" spans="1:10" s="71" customFormat="1" ht="16.5" thickBot="1">
      <c r="A345" s="74"/>
      <c r="B345" s="53"/>
      <c r="C345" s="53"/>
      <c r="D345" s="53"/>
      <c r="E345" s="53">
        <f t="shared" ref="E345:G345" si="39">SUM(E341:E344)</f>
        <v>2515</v>
      </c>
      <c r="F345" s="53">
        <f t="shared" si="39"/>
        <v>1150</v>
      </c>
      <c r="G345" s="53">
        <f t="shared" si="39"/>
        <v>900</v>
      </c>
      <c r="H345" s="85">
        <f t="shared" si="32"/>
        <v>0.35785288270377735</v>
      </c>
      <c r="I345" s="53"/>
      <c r="J345" s="53">
        <f>SUM(J341:J344)</f>
        <v>900</v>
      </c>
    </row>
    <row r="346" spans="1:10">
      <c r="H346" s="79"/>
    </row>
    <row r="347" spans="1:10" s="13" customFormat="1" ht="23.25">
      <c r="A347" s="32"/>
      <c r="B347" s="32"/>
      <c r="C347" s="32"/>
      <c r="D347" s="32"/>
      <c r="E347" s="32">
        <f>SUM(E345+E338+E327+E319+E310+E304+E297+E280+E274+E262+E251+E243+E228+E221+E202+E191+E179+E172+E164+E141+E137+E121+E117+E104+E87+E95+E82+E75+E68+E42+E33+E23+E13+E7+E210+E47+E151)</f>
        <v>235145.06</v>
      </c>
      <c r="F347" s="32">
        <f>SUM(F345+F338+F327+F319+F310+F304+F297+F280+F274+F262+F251+F243+F228+F221+F202+F191+F179+F172+F164+F141+F137+F121+F117+F104+F87+F95+F82+F75+F68+F42+F33+F23+F13+F7+F210+F47+F151)</f>
        <v>107111.20000000001</v>
      </c>
      <c r="G347" s="32">
        <f>SUM(G345+G338+G327+G319+G310+G304+G297+G280+G274+G262+G251+G243+G228+G221+G202+G191+G179+G172+G164+G141+G137+G121+G117+G104+G87+G95+G82+G75+G68+G42+G33+G23+G13+G7+G210+G47+G151)</f>
        <v>67428</v>
      </c>
      <c r="H347" s="81">
        <f t="shared" si="32"/>
        <v>0.28675065510625652</v>
      </c>
      <c r="I347" s="32"/>
      <c r="J347" s="32">
        <f>SUM(J345+J338+J327+J319+J310+J304+J297+J280+J274+J262+J251+J243+J228+J221+J202+J191+J179+J172+J164+J141+J137+J121+J117+J104+J87+J95+J82+J75+J68+J42+J33+J23+J13+J7+J210+J47+J151)</f>
        <v>67428</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48"/>
  <sheetViews>
    <sheetView workbookViewId="0">
      <pane ySplit="1" topLeftCell="A23" activePane="bottomLeft" state="frozen"/>
      <selection activeCell="D1" sqref="D1:D1048576"/>
      <selection pane="bottomLeft" activeCell="D1" sqref="D1:D1048576"/>
    </sheetView>
  </sheetViews>
  <sheetFormatPr defaultColWidth="10.875" defaultRowHeight="15.75"/>
  <cols>
    <col min="1" max="2" width="17.625" style="28" bestFit="1" customWidth="1"/>
    <col min="3" max="3" width="8.125" style="28" customWidth="1"/>
    <col min="4" max="4" width="94.5" style="28" customWidth="1"/>
    <col min="5" max="7" width="15.375" style="28" bestFit="1" customWidth="1"/>
    <col min="8" max="8" width="15.375" style="80" customWidth="1"/>
    <col min="9" max="9" width="37.875" style="28" customWidth="1"/>
    <col min="10" max="10" width="15.375" style="28" bestFit="1" customWidth="1"/>
    <col min="11" max="16384" width="10.875" style="1"/>
  </cols>
  <sheetData>
    <row r="1" spans="1:10" s="3" customFormat="1" ht="37.5">
      <c r="A1" s="26" t="s">
        <v>48</v>
      </c>
      <c r="B1" s="26" t="s">
        <v>49</v>
      </c>
      <c r="C1" s="26" t="s">
        <v>50</v>
      </c>
      <c r="D1" s="26" t="s">
        <v>51</v>
      </c>
      <c r="E1" s="26" t="s">
        <v>52</v>
      </c>
      <c r="F1" s="26" t="s">
        <v>53</v>
      </c>
      <c r="G1" s="26" t="s">
        <v>54</v>
      </c>
      <c r="H1" s="76" t="s">
        <v>868</v>
      </c>
      <c r="I1" s="26" t="s">
        <v>55</v>
      </c>
      <c r="J1" s="26" t="s">
        <v>56</v>
      </c>
    </row>
    <row r="2" spans="1:10">
      <c r="A2" s="39" t="s">
        <v>0</v>
      </c>
      <c r="B2" s="39" t="s">
        <v>1</v>
      </c>
      <c r="C2" s="39">
        <v>1</v>
      </c>
      <c r="D2" s="39" t="s">
        <v>2</v>
      </c>
      <c r="E2" s="39">
        <v>1500</v>
      </c>
      <c r="F2" s="39">
        <v>1500</v>
      </c>
      <c r="G2" s="39">
        <v>1500</v>
      </c>
      <c r="H2" s="82">
        <f>IF(E2=0,"",(G2/E2))</f>
        <v>1</v>
      </c>
      <c r="I2" s="39" t="s">
        <v>3</v>
      </c>
      <c r="J2" s="39">
        <v>1500</v>
      </c>
    </row>
    <row r="3" spans="1:10">
      <c r="A3" s="39" t="s">
        <v>4</v>
      </c>
      <c r="B3" s="39" t="s">
        <v>5</v>
      </c>
      <c r="C3" s="39">
        <v>1</v>
      </c>
      <c r="D3" s="39" t="s">
        <v>6</v>
      </c>
      <c r="E3" s="39">
        <v>33000</v>
      </c>
      <c r="F3" s="39">
        <v>33000</v>
      </c>
      <c r="G3" s="39">
        <v>19800</v>
      </c>
      <c r="H3" s="82">
        <f t="shared" ref="H3:H48" si="0">IF(E3=0,"",(G3/E3))</f>
        <v>0.6</v>
      </c>
      <c r="I3" s="39" t="s">
        <v>3</v>
      </c>
      <c r="J3" s="39">
        <v>19800</v>
      </c>
    </row>
    <row r="4" spans="1:10">
      <c r="A4" s="39" t="s">
        <v>4</v>
      </c>
      <c r="B4" s="39" t="s">
        <v>5</v>
      </c>
      <c r="C4" s="39">
        <v>2</v>
      </c>
      <c r="D4" s="39" t="s">
        <v>7</v>
      </c>
      <c r="E4" s="39">
        <v>4500</v>
      </c>
      <c r="F4" s="39">
        <v>1500</v>
      </c>
      <c r="G4" s="39">
        <v>2700</v>
      </c>
      <c r="H4" s="82">
        <f t="shared" si="0"/>
        <v>0.6</v>
      </c>
      <c r="I4" s="39" t="s">
        <v>3</v>
      </c>
      <c r="J4" s="39">
        <v>2700</v>
      </c>
    </row>
    <row r="5" spans="1:10" ht="16.5" thickBot="1">
      <c r="A5" s="46" t="s">
        <v>4</v>
      </c>
      <c r="B5" s="46" t="s">
        <v>8</v>
      </c>
      <c r="C5" s="46">
        <v>1</v>
      </c>
      <c r="D5" s="46" t="s">
        <v>8</v>
      </c>
      <c r="E5" s="46">
        <v>300</v>
      </c>
      <c r="F5" s="46">
        <v>0</v>
      </c>
      <c r="G5" s="46">
        <v>0</v>
      </c>
      <c r="H5" s="84">
        <f t="shared" si="0"/>
        <v>0</v>
      </c>
      <c r="I5" s="46" t="s">
        <v>3</v>
      </c>
      <c r="J5" s="46">
        <v>0</v>
      </c>
    </row>
    <row r="6" spans="1:10" s="71" customFormat="1" ht="16.5" thickBot="1">
      <c r="A6" s="74"/>
      <c r="B6" s="53"/>
      <c r="C6" s="53"/>
      <c r="D6" s="53"/>
      <c r="E6" s="53">
        <f t="shared" ref="E6:F6" si="1">SUM(E2:E5)</f>
        <v>39300</v>
      </c>
      <c r="F6" s="53">
        <f t="shared" si="1"/>
        <v>36000</v>
      </c>
      <c r="G6" s="53">
        <f>SUM(G2:G5)</f>
        <v>24000</v>
      </c>
      <c r="H6" s="85">
        <f t="shared" si="0"/>
        <v>0.61068702290076338</v>
      </c>
      <c r="I6" s="53"/>
      <c r="J6" s="53">
        <f>SUM(J2:J5)</f>
        <v>24000</v>
      </c>
    </row>
    <row r="7" spans="1:10" s="11" customFormat="1">
      <c r="A7" s="37"/>
      <c r="B7" s="37"/>
      <c r="C7" s="37"/>
      <c r="D7" s="37"/>
      <c r="E7" s="37"/>
      <c r="F7" s="37"/>
      <c r="G7" s="37"/>
      <c r="H7" s="79"/>
      <c r="I7" s="37"/>
      <c r="J7" s="37"/>
    </row>
    <row r="8" spans="1:10">
      <c r="H8" s="80" t="str">
        <f t="shared" si="0"/>
        <v/>
      </c>
    </row>
    <row r="9" spans="1:10" ht="94.5">
      <c r="A9" s="39" t="s">
        <v>9</v>
      </c>
      <c r="B9" s="39" t="s">
        <v>10</v>
      </c>
      <c r="C9" s="39">
        <v>1</v>
      </c>
      <c r="D9" s="39" t="s">
        <v>11</v>
      </c>
      <c r="E9" s="39">
        <v>450</v>
      </c>
      <c r="F9" s="39">
        <v>450</v>
      </c>
      <c r="G9" s="39">
        <v>135</v>
      </c>
      <c r="H9" s="82">
        <f t="shared" si="0"/>
        <v>0.3</v>
      </c>
      <c r="I9" s="39" t="s">
        <v>3</v>
      </c>
      <c r="J9" s="39">
        <v>135</v>
      </c>
    </row>
    <row r="10" spans="1:10" ht="63">
      <c r="A10" s="39" t="s">
        <v>9</v>
      </c>
      <c r="B10" s="39" t="s">
        <v>10</v>
      </c>
      <c r="C10" s="39">
        <v>2</v>
      </c>
      <c r="D10" s="39" t="s">
        <v>12</v>
      </c>
      <c r="E10" s="39">
        <v>75</v>
      </c>
      <c r="F10" s="39">
        <v>75</v>
      </c>
      <c r="G10" s="39">
        <v>45</v>
      </c>
      <c r="H10" s="82">
        <f t="shared" si="0"/>
        <v>0.6</v>
      </c>
      <c r="I10" s="39" t="s">
        <v>3</v>
      </c>
      <c r="J10" s="39">
        <v>45</v>
      </c>
    </row>
    <row r="11" spans="1:10" ht="47.25">
      <c r="A11" s="39" t="s">
        <v>9</v>
      </c>
      <c r="B11" s="39" t="s">
        <v>5</v>
      </c>
      <c r="C11" s="39">
        <v>1</v>
      </c>
      <c r="D11" s="39" t="s">
        <v>13</v>
      </c>
      <c r="E11" s="39">
        <v>25</v>
      </c>
      <c r="F11" s="39">
        <v>25</v>
      </c>
      <c r="G11" s="39">
        <v>15</v>
      </c>
      <c r="H11" s="82">
        <f t="shared" si="0"/>
        <v>0.6</v>
      </c>
      <c r="I11" s="39" t="s">
        <v>3</v>
      </c>
      <c r="J11" s="39">
        <v>15</v>
      </c>
    </row>
    <row r="12" spans="1:10" ht="173.25">
      <c r="A12" s="39" t="s">
        <v>9</v>
      </c>
      <c r="B12" s="39" t="s">
        <v>14</v>
      </c>
      <c r="C12" s="39">
        <v>1</v>
      </c>
      <c r="D12" s="39" t="s">
        <v>15</v>
      </c>
      <c r="E12" s="39">
        <v>1760</v>
      </c>
      <c r="F12" s="39">
        <v>1760</v>
      </c>
      <c r="G12" s="39">
        <v>1232</v>
      </c>
      <c r="H12" s="82">
        <f t="shared" si="0"/>
        <v>0.7</v>
      </c>
      <c r="I12" s="39" t="s">
        <v>3</v>
      </c>
      <c r="J12" s="39">
        <v>1232</v>
      </c>
    </row>
    <row r="13" spans="1:10" ht="78.75">
      <c r="A13" s="39" t="s">
        <v>9</v>
      </c>
      <c r="B13" s="39" t="s">
        <v>16</v>
      </c>
      <c r="C13" s="39">
        <v>1</v>
      </c>
      <c r="D13" s="39" t="s">
        <v>17</v>
      </c>
      <c r="E13" s="39">
        <v>300</v>
      </c>
      <c r="F13" s="39">
        <v>150</v>
      </c>
      <c r="G13" s="39">
        <v>60</v>
      </c>
      <c r="H13" s="82">
        <f t="shared" si="0"/>
        <v>0.2</v>
      </c>
      <c r="I13" s="39" t="s">
        <v>3</v>
      </c>
      <c r="J13" s="39">
        <v>60</v>
      </c>
    </row>
    <row r="14" spans="1:10" ht="48" thickBot="1">
      <c r="A14" s="46" t="s">
        <v>9</v>
      </c>
      <c r="B14" s="46" t="s">
        <v>8</v>
      </c>
      <c r="C14" s="46">
        <v>1</v>
      </c>
      <c r="D14" s="46" t="s">
        <v>18</v>
      </c>
      <c r="E14" s="46">
        <v>380</v>
      </c>
      <c r="F14" s="46">
        <v>380</v>
      </c>
      <c r="G14" s="46">
        <v>0</v>
      </c>
      <c r="H14" s="84">
        <f t="shared" si="0"/>
        <v>0</v>
      </c>
      <c r="I14" s="46" t="s">
        <v>3</v>
      </c>
      <c r="J14" s="46">
        <v>0</v>
      </c>
    </row>
    <row r="15" spans="1:10" s="71" customFormat="1" ht="16.5" thickBot="1">
      <c r="A15" s="70"/>
      <c r="B15" s="34"/>
      <c r="C15" s="34"/>
      <c r="D15" s="34"/>
      <c r="E15" s="34">
        <f t="shared" ref="E15:F15" si="2">SUM(E9:E14)</f>
        <v>2990</v>
      </c>
      <c r="F15" s="34">
        <f t="shared" si="2"/>
        <v>2840</v>
      </c>
      <c r="G15" s="34">
        <f>SUM(G9:G14)</f>
        <v>1487</v>
      </c>
      <c r="H15" s="86">
        <f t="shared" si="0"/>
        <v>0.49732441471571909</v>
      </c>
      <c r="I15" s="34"/>
      <c r="J15" s="34">
        <f>SUM(J9:J14)</f>
        <v>1487</v>
      </c>
    </row>
    <row r="16" spans="1:10" s="11" customFormat="1">
      <c r="A16" s="37"/>
      <c r="B16" s="37"/>
      <c r="C16" s="37"/>
      <c r="D16" s="37"/>
      <c r="E16" s="37"/>
      <c r="F16" s="37"/>
      <c r="G16" s="37"/>
      <c r="H16" s="79"/>
      <c r="I16" s="37"/>
      <c r="J16" s="37"/>
    </row>
    <row r="17" spans="1:10">
      <c r="H17" s="80" t="str">
        <f t="shared" si="0"/>
        <v/>
      </c>
    </row>
    <row r="18" spans="1:10">
      <c r="A18" s="39" t="s">
        <v>19</v>
      </c>
      <c r="B18" s="39" t="s">
        <v>5</v>
      </c>
      <c r="C18" s="39">
        <v>1</v>
      </c>
      <c r="D18" s="39" t="s">
        <v>20</v>
      </c>
      <c r="E18" s="39">
        <v>5550</v>
      </c>
      <c r="F18" s="39">
        <v>1850</v>
      </c>
      <c r="G18" s="39">
        <v>3330</v>
      </c>
      <c r="H18" s="82">
        <f t="shared" si="0"/>
        <v>0.6</v>
      </c>
      <c r="I18" s="39" t="s">
        <v>3</v>
      </c>
      <c r="J18" s="39">
        <v>3330</v>
      </c>
    </row>
    <row r="19" spans="1:10">
      <c r="A19" s="39" t="s">
        <v>19</v>
      </c>
      <c r="B19" s="39" t="s">
        <v>5</v>
      </c>
      <c r="C19" s="39">
        <v>2</v>
      </c>
      <c r="D19" s="39" t="s">
        <v>21</v>
      </c>
      <c r="E19" s="39">
        <v>1343.5</v>
      </c>
      <c r="F19" s="39">
        <v>342.5</v>
      </c>
      <c r="G19" s="39">
        <v>616.5</v>
      </c>
      <c r="H19" s="82">
        <f t="shared" si="0"/>
        <v>0.45887606996650537</v>
      </c>
      <c r="I19" s="39" t="s">
        <v>3</v>
      </c>
      <c r="J19" s="39">
        <v>616.5</v>
      </c>
    </row>
    <row r="20" spans="1:10" ht="16.5" thickBot="1">
      <c r="A20" s="46" t="s">
        <v>19</v>
      </c>
      <c r="B20" s="46" t="s">
        <v>16</v>
      </c>
      <c r="C20" s="46">
        <v>1</v>
      </c>
      <c r="D20" s="46" t="s">
        <v>22</v>
      </c>
      <c r="E20" s="46">
        <v>154.19999999999999</v>
      </c>
      <c r="F20" s="46">
        <v>30.84</v>
      </c>
      <c r="G20" s="46">
        <v>30.84</v>
      </c>
      <c r="H20" s="84">
        <f t="shared" si="0"/>
        <v>0.2</v>
      </c>
      <c r="I20" s="46" t="s">
        <v>3</v>
      </c>
      <c r="J20" s="46">
        <v>30.84</v>
      </c>
    </row>
    <row r="21" spans="1:10" s="71" customFormat="1" ht="16.5" thickBot="1">
      <c r="A21" s="74"/>
      <c r="B21" s="53"/>
      <c r="C21" s="53"/>
      <c r="D21" s="53"/>
      <c r="E21" s="53">
        <f t="shared" ref="E21:F21" si="3">SUM(E18:E20)</f>
        <v>7047.7</v>
      </c>
      <c r="F21" s="53">
        <f t="shared" si="3"/>
        <v>2223.34</v>
      </c>
      <c r="G21" s="53">
        <f>SUM(G18:G20)</f>
        <v>3977.34</v>
      </c>
      <c r="H21" s="85">
        <f t="shared" si="0"/>
        <v>0.5643458149467202</v>
      </c>
      <c r="I21" s="53"/>
      <c r="J21" s="53">
        <f>SUM(J18:J20)</f>
        <v>3977.34</v>
      </c>
    </row>
    <row r="22" spans="1:10" s="11" customFormat="1">
      <c r="A22" s="37"/>
      <c r="B22" s="37"/>
      <c r="C22" s="37"/>
      <c r="D22" s="37"/>
      <c r="E22" s="37"/>
      <c r="F22" s="37"/>
      <c r="G22" s="37"/>
      <c r="H22" s="79"/>
      <c r="I22" s="37"/>
      <c r="J22" s="37"/>
    </row>
    <row r="23" spans="1:10">
      <c r="A23" s="39"/>
      <c r="B23" s="39"/>
      <c r="C23" s="39"/>
      <c r="D23" s="39"/>
      <c r="E23" s="39"/>
      <c r="F23" s="39"/>
      <c r="G23" s="39"/>
      <c r="H23" s="82" t="str">
        <f t="shared" si="0"/>
        <v/>
      </c>
      <c r="I23" s="39"/>
      <c r="J23" s="39"/>
    </row>
    <row r="24" spans="1:10" ht="78.75">
      <c r="A24" s="39" t="s">
        <v>23</v>
      </c>
      <c r="B24" s="39" t="s">
        <v>24</v>
      </c>
      <c r="C24" s="39">
        <v>2</v>
      </c>
      <c r="D24" s="39" t="s">
        <v>25</v>
      </c>
      <c r="E24" s="39">
        <v>300</v>
      </c>
      <c r="F24" s="39">
        <v>90</v>
      </c>
      <c r="G24" s="39">
        <v>90</v>
      </c>
      <c r="H24" s="82">
        <f t="shared" si="0"/>
        <v>0.3</v>
      </c>
      <c r="I24" s="39" t="s">
        <v>3</v>
      </c>
      <c r="J24" s="39">
        <v>90</v>
      </c>
    </row>
    <row r="25" spans="1:10" ht="173.25">
      <c r="A25" s="39" t="s">
        <v>23</v>
      </c>
      <c r="B25" s="39" t="s">
        <v>5</v>
      </c>
      <c r="C25" s="39">
        <v>1</v>
      </c>
      <c r="D25" s="39" t="s">
        <v>26</v>
      </c>
      <c r="E25" s="39">
        <v>940</v>
      </c>
      <c r="F25" s="39">
        <v>564</v>
      </c>
      <c r="G25" s="39">
        <v>564</v>
      </c>
      <c r="H25" s="82">
        <f t="shared" si="0"/>
        <v>0.6</v>
      </c>
      <c r="I25" s="39" t="s">
        <v>3</v>
      </c>
      <c r="J25" s="39">
        <v>564</v>
      </c>
    </row>
    <row r="26" spans="1:10" ht="110.25">
      <c r="A26" s="39" t="s">
        <v>23</v>
      </c>
      <c r="B26" s="39" t="s">
        <v>5</v>
      </c>
      <c r="C26" s="39">
        <v>2</v>
      </c>
      <c r="D26" s="39" t="s">
        <v>27</v>
      </c>
      <c r="E26" s="39">
        <v>555</v>
      </c>
      <c r="F26" s="39">
        <v>333</v>
      </c>
      <c r="G26" s="39">
        <v>333</v>
      </c>
      <c r="H26" s="82">
        <f t="shared" si="0"/>
        <v>0.6</v>
      </c>
      <c r="I26" s="39" t="s">
        <v>3</v>
      </c>
      <c r="J26" s="39">
        <v>333</v>
      </c>
    </row>
    <row r="27" spans="1:10" ht="78.75">
      <c r="A27" s="39" t="s">
        <v>23</v>
      </c>
      <c r="B27" s="39" t="s">
        <v>14</v>
      </c>
      <c r="C27" s="39">
        <v>1</v>
      </c>
      <c r="D27" s="39" t="s">
        <v>28</v>
      </c>
      <c r="E27" s="39">
        <v>1110</v>
      </c>
      <c r="F27" s="39">
        <v>777</v>
      </c>
      <c r="G27" s="39">
        <v>777</v>
      </c>
      <c r="H27" s="82">
        <f t="shared" si="0"/>
        <v>0.7</v>
      </c>
      <c r="I27" s="39" t="s">
        <v>3</v>
      </c>
      <c r="J27" s="39">
        <v>777</v>
      </c>
    </row>
    <row r="28" spans="1:10" ht="63">
      <c r="A28" s="39" t="s">
        <v>23</v>
      </c>
      <c r="B28" s="39" t="s">
        <v>14</v>
      </c>
      <c r="C28" s="39">
        <v>2</v>
      </c>
      <c r="D28" s="39" t="s">
        <v>29</v>
      </c>
      <c r="E28" s="39">
        <v>350</v>
      </c>
      <c r="F28" s="39">
        <v>245</v>
      </c>
      <c r="G28" s="39">
        <v>245</v>
      </c>
      <c r="H28" s="82">
        <f t="shared" si="0"/>
        <v>0.7</v>
      </c>
      <c r="I28" s="39" t="s">
        <v>3</v>
      </c>
      <c r="J28" s="39">
        <v>245</v>
      </c>
    </row>
    <row r="29" spans="1:10" ht="63">
      <c r="A29" s="39" t="s">
        <v>23</v>
      </c>
      <c r="B29" s="39" t="s">
        <v>14</v>
      </c>
      <c r="C29" s="39">
        <v>3</v>
      </c>
      <c r="D29" s="39" t="s">
        <v>30</v>
      </c>
      <c r="E29" s="39">
        <v>600</v>
      </c>
      <c r="F29" s="39">
        <v>420</v>
      </c>
      <c r="G29" s="39">
        <v>420</v>
      </c>
      <c r="H29" s="82">
        <f t="shared" si="0"/>
        <v>0.7</v>
      </c>
      <c r="I29" s="39" t="s">
        <v>3</v>
      </c>
      <c r="J29" s="39">
        <v>420</v>
      </c>
    </row>
    <row r="30" spans="1:10" ht="79.5" thickBot="1">
      <c r="A30" s="46" t="s">
        <v>23</v>
      </c>
      <c r="B30" s="46" t="s">
        <v>16</v>
      </c>
      <c r="C30" s="46">
        <v>3</v>
      </c>
      <c r="D30" s="46" t="s">
        <v>31</v>
      </c>
      <c r="E30" s="46">
        <v>180</v>
      </c>
      <c r="F30" s="46">
        <v>36</v>
      </c>
      <c r="G30" s="46">
        <v>36</v>
      </c>
      <c r="H30" s="84">
        <f t="shared" si="0"/>
        <v>0.2</v>
      </c>
      <c r="I30" s="46" t="s">
        <v>3</v>
      </c>
      <c r="J30" s="46">
        <v>36</v>
      </c>
    </row>
    <row r="31" spans="1:10" s="71" customFormat="1" ht="16.5" thickBot="1">
      <c r="A31" s="74"/>
      <c r="B31" s="53"/>
      <c r="C31" s="53"/>
      <c r="D31" s="53"/>
      <c r="E31" s="53">
        <f t="shared" ref="E31:F31" si="4">SUM(E24:E30)</f>
        <v>4035</v>
      </c>
      <c r="F31" s="53">
        <f t="shared" si="4"/>
        <v>2465</v>
      </c>
      <c r="G31" s="53">
        <f>SUM(G24:G30)</f>
        <v>2465</v>
      </c>
      <c r="H31" s="85">
        <f t="shared" si="0"/>
        <v>0.61090458488228006</v>
      </c>
      <c r="I31" s="53"/>
      <c r="J31" s="53">
        <f>SUM(J24:J30)</f>
        <v>2465</v>
      </c>
    </row>
    <row r="32" spans="1:10" s="11" customFormat="1">
      <c r="A32" s="37"/>
      <c r="B32" s="37"/>
      <c r="C32" s="37"/>
      <c r="D32" s="37"/>
      <c r="E32" s="37"/>
      <c r="F32" s="37"/>
      <c r="G32" s="37"/>
      <c r="H32" s="79"/>
      <c r="I32" s="37"/>
      <c r="J32" s="37"/>
    </row>
    <row r="33" spans="1:10">
      <c r="H33" s="80" t="str">
        <f t="shared" si="0"/>
        <v/>
      </c>
    </row>
    <row r="34" spans="1:10">
      <c r="A34" s="39" t="s">
        <v>32</v>
      </c>
      <c r="B34" s="39" t="s">
        <v>10</v>
      </c>
      <c r="C34" s="39">
        <v>1</v>
      </c>
      <c r="D34" s="39" t="s">
        <v>33</v>
      </c>
      <c r="E34" s="39">
        <v>70</v>
      </c>
      <c r="F34" s="39">
        <v>70</v>
      </c>
      <c r="G34" s="39">
        <v>42</v>
      </c>
      <c r="H34" s="82">
        <f t="shared" si="0"/>
        <v>0.6</v>
      </c>
      <c r="I34" s="39" t="s">
        <v>3</v>
      </c>
      <c r="J34" s="39">
        <v>42</v>
      </c>
    </row>
    <row r="35" spans="1:10">
      <c r="A35" s="39" t="s">
        <v>32</v>
      </c>
      <c r="B35" s="39" t="s">
        <v>34</v>
      </c>
      <c r="C35" s="39">
        <v>1</v>
      </c>
      <c r="D35" s="39" t="s">
        <v>35</v>
      </c>
      <c r="E35" s="39">
        <v>500</v>
      </c>
      <c r="F35" s="39">
        <v>200</v>
      </c>
      <c r="G35" s="39">
        <v>0</v>
      </c>
      <c r="H35" s="82">
        <f t="shared" si="0"/>
        <v>0</v>
      </c>
      <c r="I35" s="39" t="s">
        <v>3</v>
      </c>
      <c r="J35" s="39">
        <v>0</v>
      </c>
    </row>
    <row r="36" spans="1:10">
      <c r="A36" s="39" t="s">
        <v>32</v>
      </c>
      <c r="B36" s="39" t="s">
        <v>5</v>
      </c>
      <c r="C36" s="39">
        <v>1</v>
      </c>
      <c r="D36" s="39" t="s">
        <v>36</v>
      </c>
      <c r="E36" s="39">
        <v>170</v>
      </c>
      <c r="F36" s="39">
        <v>170</v>
      </c>
      <c r="G36" s="39">
        <v>102</v>
      </c>
      <c r="H36" s="82">
        <f t="shared" si="0"/>
        <v>0.6</v>
      </c>
      <c r="I36" s="39" t="s">
        <v>3</v>
      </c>
      <c r="J36" s="39">
        <v>102</v>
      </c>
    </row>
    <row r="37" spans="1:10">
      <c r="A37" s="39" t="s">
        <v>32</v>
      </c>
      <c r="B37" s="39" t="s">
        <v>37</v>
      </c>
      <c r="C37" s="39">
        <v>1</v>
      </c>
      <c r="D37" s="39" t="s">
        <v>38</v>
      </c>
      <c r="E37" s="39">
        <v>1000</v>
      </c>
      <c r="F37" s="39">
        <v>300</v>
      </c>
      <c r="G37" s="39">
        <v>200</v>
      </c>
      <c r="H37" s="82">
        <f t="shared" si="0"/>
        <v>0.2</v>
      </c>
      <c r="I37" s="39" t="s">
        <v>3</v>
      </c>
      <c r="J37" s="39">
        <v>200</v>
      </c>
    </row>
    <row r="38" spans="1:10">
      <c r="A38" s="39" t="s">
        <v>32</v>
      </c>
      <c r="B38" s="39" t="s">
        <v>14</v>
      </c>
      <c r="C38" s="39">
        <v>1</v>
      </c>
      <c r="D38" s="39" t="s">
        <v>39</v>
      </c>
      <c r="E38" s="39">
        <v>500</v>
      </c>
      <c r="F38" s="39">
        <v>300</v>
      </c>
      <c r="G38" s="39">
        <v>350</v>
      </c>
      <c r="H38" s="82">
        <f t="shared" si="0"/>
        <v>0.7</v>
      </c>
      <c r="I38" s="39" t="s">
        <v>3</v>
      </c>
      <c r="J38" s="39">
        <v>350</v>
      </c>
    </row>
    <row r="39" spans="1:10">
      <c r="A39" s="39" t="s">
        <v>32</v>
      </c>
      <c r="B39" s="39" t="s">
        <v>14</v>
      </c>
      <c r="C39" s="39">
        <v>2</v>
      </c>
      <c r="D39" s="39" t="s">
        <v>40</v>
      </c>
      <c r="E39" s="39">
        <v>2600</v>
      </c>
      <c r="F39" s="39">
        <v>1500</v>
      </c>
      <c r="G39" s="39">
        <v>1820</v>
      </c>
      <c r="H39" s="82">
        <f t="shared" si="0"/>
        <v>0.7</v>
      </c>
      <c r="I39" s="39" t="s">
        <v>3</v>
      </c>
      <c r="J39" s="39">
        <v>1820</v>
      </c>
    </row>
    <row r="40" spans="1:10">
      <c r="A40" s="39" t="s">
        <v>32</v>
      </c>
      <c r="B40" s="39" t="s">
        <v>14</v>
      </c>
      <c r="C40" s="39">
        <v>3</v>
      </c>
      <c r="D40" s="39" t="s">
        <v>41</v>
      </c>
      <c r="E40" s="39">
        <v>4000</v>
      </c>
      <c r="F40" s="39">
        <v>2000</v>
      </c>
      <c r="G40" s="39">
        <v>2800</v>
      </c>
      <c r="H40" s="82">
        <f t="shared" si="0"/>
        <v>0.7</v>
      </c>
      <c r="I40" s="39" t="s">
        <v>3</v>
      </c>
      <c r="J40" s="39">
        <v>2800</v>
      </c>
    </row>
    <row r="41" spans="1:10">
      <c r="A41" s="39" t="s">
        <v>32</v>
      </c>
      <c r="B41" s="39" t="s">
        <v>14</v>
      </c>
      <c r="C41" s="39">
        <v>4</v>
      </c>
      <c r="D41" s="39" t="s">
        <v>42</v>
      </c>
      <c r="E41" s="39">
        <v>1000</v>
      </c>
      <c r="F41" s="39">
        <v>700</v>
      </c>
      <c r="G41" s="39">
        <v>700</v>
      </c>
      <c r="H41" s="82">
        <f t="shared" si="0"/>
        <v>0.7</v>
      </c>
      <c r="I41" s="39" t="s">
        <v>3</v>
      </c>
      <c r="J41" s="39">
        <v>700</v>
      </c>
    </row>
    <row r="42" spans="1:10">
      <c r="A42" s="39" t="s">
        <v>32</v>
      </c>
      <c r="B42" s="39" t="s">
        <v>14</v>
      </c>
      <c r="C42" s="39">
        <v>5</v>
      </c>
      <c r="D42" s="39" t="s">
        <v>43</v>
      </c>
      <c r="E42" s="39">
        <v>200</v>
      </c>
      <c r="F42" s="39">
        <v>75</v>
      </c>
      <c r="G42" s="39">
        <v>140</v>
      </c>
      <c r="H42" s="82">
        <f t="shared" si="0"/>
        <v>0.7</v>
      </c>
      <c r="I42" s="39" t="s">
        <v>3</v>
      </c>
      <c r="J42" s="39">
        <v>140</v>
      </c>
    </row>
    <row r="43" spans="1:10">
      <c r="A43" s="39" t="s">
        <v>32</v>
      </c>
      <c r="B43" s="39" t="s">
        <v>16</v>
      </c>
      <c r="C43" s="39">
        <v>1</v>
      </c>
      <c r="D43" s="39" t="s">
        <v>44</v>
      </c>
      <c r="E43" s="39">
        <v>120</v>
      </c>
      <c r="F43" s="39">
        <v>90</v>
      </c>
      <c r="G43" s="39">
        <v>24</v>
      </c>
      <c r="H43" s="82">
        <f t="shared" si="0"/>
        <v>0.2</v>
      </c>
      <c r="I43" s="39" t="s">
        <v>3</v>
      </c>
      <c r="J43" s="39">
        <v>24</v>
      </c>
    </row>
    <row r="44" spans="1:10">
      <c r="A44" s="39" t="s">
        <v>32</v>
      </c>
      <c r="B44" s="39" t="s">
        <v>8</v>
      </c>
      <c r="C44" s="39">
        <v>1</v>
      </c>
      <c r="D44" s="39" t="s">
        <v>45</v>
      </c>
      <c r="E44" s="39">
        <v>150</v>
      </c>
      <c r="F44" s="39">
        <v>150</v>
      </c>
      <c r="G44" s="39">
        <v>0</v>
      </c>
      <c r="H44" s="82">
        <f t="shared" si="0"/>
        <v>0</v>
      </c>
      <c r="I44" s="39" t="s">
        <v>3</v>
      </c>
      <c r="J44" s="39">
        <v>0</v>
      </c>
    </row>
    <row r="45" spans="1:10" ht="16.5" thickBot="1">
      <c r="A45" s="46" t="s">
        <v>32</v>
      </c>
      <c r="B45" s="46" t="s">
        <v>46</v>
      </c>
      <c r="C45" s="46">
        <v>4</v>
      </c>
      <c r="D45" s="46" t="s">
        <v>47</v>
      </c>
      <c r="E45" s="46">
        <v>50</v>
      </c>
      <c r="F45" s="46">
        <v>0</v>
      </c>
      <c r="G45" s="46">
        <v>0</v>
      </c>
      <c r="H45" s="84">
        <f t="shared" si="0"/>
        <v>0</v>
      </c>
      <c r="I45" s="46" t="s">
        <v>3</v>
      </c>
      <c r="J45" s="46">
        <v>0</v>
      </c>
    </row>
    <row r="46" spans="1:10" s="71" customFormat="1" ht="16.5" thickBot="1">
      <c r="A46" s="74"/>
      <c r="B46" s="53"/>
      <c r="C46" s="53"/>
      <c r="D46" s="53"/>
      <c r="E46" s="53">
        <f t="shared" ref="E46:F46" si="5">SUM(E34:E45)</f>
        <v>10360</v>
      </c>
      <c r="F46" s="53">
        <f t="shared" si="5"/>
        <v>5555</v>
      </c>
      <c r="G46" s="53">
        <f>SUM(G34:G45)</f>
        <v>6178</v>
      </c>
      <c r="H46" s="85">
        <f t="shared" si="0"/>
        <v>0.59633204633204628</v>
      </c>
      <c r="I46" s="53"/>
      <c r="J46" s="53">
        <f>SUM(J34:J45)</f>
        <v>6178</v>
      </c>
    </row>
    <row r="48" spans="1:10" ht="23.25">
      <c r="E48" s="32">
        <f t="shared" ref="E48:F48" si="6">E6+E15+E21+E31+E46</f>
        <v>63732.7</v>
      </c>
      <c r="F48" s="32">
        <f t="shared" si="6"/>
        <v>49083.34</v>
      </c>
      <c r="G48" s="32">
        <f>G6+G15+G21+G31+G46</f>
        <v>38107.339999999997</v>
      </c>
      <c r="H48" s="90">
        <f t="shared" si="0"/>
        <v>0.59792445636227554</v>
      </c>
      <c r="I48" s="32"/>
      <c r="J48" s="32">
        <f>J46+J31+J21+J15+J6</f>
        <v>38107.339999999997</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62"/>
  <sheetViews>
    <sheetView workbookViewId="0">
      <pane ySplit="1" topLeftCell="A241" activePane="bottomLeft" state="frozen"/>
      <selection activeCell="D1" sqref="D1:D1048576"/>
      <selection pane="bottomLeft" activeCell="D1" sqref="D1:D1048576"/>
    </sheetView>
  </sheetViews>
  <sheetFormatPr defaultColWidth="10.875" defaultRowHeight="15.75"/>
  <cols>
    <col min="1" max="1" width="19.5" style="28" bestFit="1" customWidth="1"/>
    <col min="2" max="2" width="16.375" style="28" bestFit="1" customWidth="1"/>
    <col min="3" max="3" width="6" style="28" bestFit="1" customWidth="1"/>
    <col min="4" max="4" width="94.5" style="28" customWidth="1"/>
    <col min="5" max="5" width="16.875" style="28" bestFit="1" customWidth="1"/>
    <col min="6" max="6" width="15.375" style="28" bestFit="1" customWidth="1"/>
    <col min="7" max="7" width="18.125" style="28" customWidth="1"/>
    <col min="8" max="8" width="10.875" style="80"/>
    <col min="9" max="9" width="37.875" style="28" customWidth="1"/>
    <col min="10" max="10" width="15.125" style="28" bestFit="1" customWidth="1"/>
    <col min="11" max="16384" width="10.875" style="1"/>
  </cols>
  <sheetData>
    <row r="1" spans="1:10" s="3" customFormat="1" ht="37.5">
      <c r="A1" s="26" t="s">
        <v>48</v>
      </c>
      <c r="B1" s="26" t="s">
        <v>49</v>
      </c>
      <c r="C1" s="26" t="s">
        <v>50</v>
      </c>
      <c r="D1" s="26" t="s">
        <v>51</v>
      </c>
      <c r="E1" s="26" t="s">
        <v>52</v>
      </c>
      <c r="F1" s="26" t="s">
        <v>53</v>
      </c>
      <c r="G1" s="26" t="s">
        <v>54</v>
      </c>
      <c r="H1" s="76" t="s">
        <v>868</v>
      </c>
      <c r="I1" s="26" t="s">
        <v>55</v>
      </c>
      <c r="J1" s="26" t="s">
        <v>56</v>
      </c>
    </row>
    <row r="2" spans="1:10" s="5" customFormat="1" ht="45">
      <c r="A2" s="93" t="s">
        <v>1263</v>
      </c>
      <c r="B2" s="93" t="s">
        <v>24</v>
      </c>
      <c r="C2" s="93">
        <v>3</v>
      </c>
      <c r="D2" s="93" t="s">
        <v>1264</v>
      </c>
      <c r="E2" s="93">
        <v>700</v>
      </c>
      <c r="F2" s="93">
        <v>250</v>
      </c>
      <c r="G2" s="93">
        <v>0</v>
      </c>
      <c r="H2" s="82">
        <f>IF(E2=0,"",G2/E2)</f>
        <v>0</v>
      </c>
      <c r="I2" s="93" t="s">
        <v>1265</v>
      </c>
      <c r="J2" s="93">
        <v>0</v>
      </c>
    </row>
    <row r="3" spans="1:10" ht="60">
      <c r="A3" s="93" t="s">
        <v>1263</v>
      </c>
      <c r="B3" s="93" t="s">
        <v>74</v>
      </c>
      <c r="C3" s="93">
        <v>1</v>
      </c>
      <c r="D3" s="93" t="s">
        <v>1266</v>
      </c>
      <c r="E3" s="93">
        <v>12000</v>
      </c>
      <c r="F3" s="93">
        <v>3000</v>
      </c>
      <c r="G3" s="93">
        <v>250</v>
      </c>
      <c r="H3" s="82">
        <f t="shared" ref="H3:H102" si="0">IF(E3=0,"",G3/E3)</f>
        <v>2.0833333333333332E-2</v>
      </c>
      <c r="I3" s="93" t="s">
        <v>1267</v>
      </c>
      <c r="J3" s="93">
        <v>250</v>
      </c>
    </row>
    <row r="4" spans="1:10">
      <c r="A4" s="93" t="s">
        <v>1263</v>
      </c>
      <c r="B4" s="93" t="s">
        <v>74</v>
      </c>
      <c r="C4" s="93">
        <v>2</v>
      </c>
      <c r="D4" s="93" t="s">
        <v>1268</v>
      </c>
      <c r="E4" s="93">
        <v>990</v>
      </c>
      <c r="F4" s="93">
        <v>300</v>
      </c>
      <c r="G4" s="93">
        <v>0</v>
      </c>
      <c r="H4" s="82">
        <f t="shared" si="0"/>
        <v>0</v>
      </c>
      <c r="I4" s="93"/>
      <c r="J4" s="93">
        <v>0</v>
      </c>
    </row>
    <row r="5" spans="1:10" ht="45">
      <c r="A5" s="93" t="s">
        <v>1263</v>
      </c>
      <c r="B5" s="93" t="s">
        <v>74</v>
      </c>
      <c r="C5" s="93">
        <v>3</v>
      </c>
      <c r="D5" s="93" t="s">
        <v>1269</v>
      </c>
      <c r="E5" s="93">
        <v>500</v>
      </c>
      <c r="F5" s="93">
        <v>200</v>
      </c>
      <c r="G5" s="93">
        <v>0</v>
      </c>
      <c r="H5" s="82">
        <f t="shared" si="0"/>
        <v>0</v>
      </c>
      <c r="I5" s="93" t="s">
        <v>1270</v>
      </c>
      <c r="J5" s="93">
        <v>0</v>
      </c>
    </row>
    <row r="6" spans="1:10" ht="90">
      <c r="A6" s="93" t="s">
        <v>1263</v>
      </c>
      <c r="B6" s="93" t="s">
        <v>74</v>
      </c>
      <c r="C6" s="93">
        <v>4</v>
      </c>
      <c r="D6" s="93" t="s">
        <v>1271</v>
      </c>
      <c r="E6" s="93">
        <v>1100</v>
      </c>
      <c r="F6" s="93">
        <v>500</v>
      </c>
      <c r="G6" s="93">
        <v>0</v>
      </c>
      <c r="H6" s="82">
        <f t="shared" si="0"/>
        <v>0</v>
      </c>
      <c r="I6" s="93" t="s">
        <v>1272</v>
      </c>
      <c r="J6" s="93">
        <v>0</v>
      </c>
    </row>
    <row r="7" spans="1:10" ht="30.75" thickBot="1">
      <c r="A7" s="94" t="s">
        <v>1263</v>
      </c>
      <c r="B7" s="94" t="s">
        <v>14</v>
      </c>
      <c r="C7" s="94">
        <v>1</v>
      </c>
      <c r="D7" s="94" t="s">
        <v>1273</v>
      </c>
      <c r="E7" s="94">
        <v>2500</v>
      </c>
      <c r="F7" s="94">
        <v>1000</v>
      </c>
      <c r="G7" s="94">
        <v>250</v>
      </c>
      <c r="H7" s="84">
        <f t="shared" si="0"/>
        <v>0.1</v>
      </c>
      <c r="I7" s="94" t="s">
        <v>1274</v>
      </c>
      <c r="J7" s="94">
        <v>250</v>
      </c>
    </row>
    <row r="8" spans="1:10" s="71" customFormat="1" ht="16.5" thickBot="1">
      <c r="A8" s="95"/>
      <c r="B8" s="96"/>
      <c r="C8" s="96"/>
      <c r="D8" s="96"/>
      <c r="E8" s="96">
        <f t="shared" ref="E8:G8" si="1">SUM(E2:E7)</f>
        <v>17790</v>
      </c>
      <c r="F8" s="96">
        <f t="shared" si="1"/>
        <v>5250</v>
      </c>
      <c r="G8" s="96">
        <f t="shared" si="1"/>
        <v>500</v>
      </c>
      <c r="H8" s="85">
        <f t="shared" si="0"/>
        <v>2.8105677346824058E-2</v>
      </c>
      <c r="I8" s="96"/>
      <c r="J8" s="96">
        <f>SUM(J2:J7)</f>
        <v>500</v>
      </c>
    </row>
    <row r="9" spans="1:10" s="11" customFormat="1">
      <c r="A9" s="97"/>
      <c r="B9" s="97"/>
      <c r="C9" s="97"/>
      <c r="D9" s="97"/>
      <c r="E9" s="97"/>
      <c r="F9" s="97"/>
      <c r="G9" s="97"/>
      <c r="H9" s="79"/>
      <c r="I9" s="97"/>
      <c r="J9" s="97"/>
    </row>
    <row r="10" spans="1:10">
      <c r="A10" s="93"/>
      <c r="B10" s="93"/>
      <c r="C10" s="93"/>
      <c r="D10" s="93"/>
      <c r="E10" s="93"/>
      <c r="F10" s="93"/>
      <c r="G10" s="93"/>
      <c r="H10" s="82"/>
      <c r="I10" s="93"/>
      <c r="J10" s="93"/>
    </row>
    <row r="11" spans="1:10" ht="30">
      <c r="A11" s="93" t="s">
        <v>1275</v>
      </c>
      <c r="B11" s="93" t="s">
        <v>74</v>
      </c>
      <c r="C11" s="93">
        <v>2</v>
      </c>
      <c r="D11" s="93" t="s">
        <v>1276</v>
      </c>
      <c r="E11" s="93">
        <v>20</v>
      </c>
      <c r="F11" s="93">
        <v>0</v>
      </c>
      <c r="G11" s="93">
        <v>0</v>
      </c>
      <c r="H11" s="82">
        <f t="shared" si="0"/>
        <v>0</v>
      </c>
      <c r="I11" s="93" t="s">
        <v>1277</v>
      </c>
      <c r="J11" s="93">
        <v>0</v>
      </c>
    </row>
    <row r="12" spans="1:10">
      <c r="A12" s="93" t="s">
        <v>1275</v>
      </c>
      <c r="B12" s="93" t="s">
        <v>74</v>
      </c>
      <c r="C12" s="93">
        <v>3</v>
      </c>
      <c r="D12" s="93" t="s">
        <v>1278</v>
      </c>
      <c r="E12" s="93">
        <v>10</v>
      </c>
      <c r="F12" s="93">
        <v>0</v>
      </c>
      <c r="G12" s="93">
        <v>0</v>
      </c>
      <c r="H12" s="82">
        <f t="shared" si="0"/>
        <v>0</v>
      </c>
      <c r="I12" s="93" t="s">
        <v>1277</v>
      </c>
      <c r="J12" s="93">
        <v>0</v>
      </c>
    </row>
    <row r="13" spans="1:10" ht="30.75" thickBot="1">
      <c r="A13" s="94" t="s">
        <v>1275</v>
      </c>
      <c r="B13" s="94" t="s">
        <v>16</v>
      </c>
      <c r="C13" s="94">
        <v>2</v>
      </c>
      <c r="D13" s="94" t="s">
        <v>1279</v>
      </c>
      <c r="E13" s="94">
        <v>10</v>
      </c>
      <c r="F13" s="94">
        <v>0</v>
      </c>
      <c r="G13" s="94">
        <v>0</v>
      </c>
      <c r="H13" s="84">
        <f t="shared" si="0"/>
        <v>0</v>
      </c>
      <c r="I13" s="94" t="s">
        <v>1277</v>
      </c>
      <c r="J13" s="94">
        <v>0</v>
      </c>
    </row>
    <row r="14" spans="1:10" s="71" customFormat="1" ht="16.5" thickBot="1">
      <c r="A14" s="98"/>
      <c r="B14" s="99"/>
      <c r="C14" s="99"/>
      <c r="D14" s="99"/>
      <c r="E14" s="99">
        <f t="shared" ref="E14:G14" si="2">SUM(E11:E13)</f>
        <v>40</v>
      </c>
      <c r="F14" s="99">
        <f t="shared" si="2"/>
        <v>0</v>
      </c>
      <c r="G14" s="99">
        <f t="shared" si="2"/>
        <v>0</v>
      </c>
      <c r="H14" s="86">
        <f t="shared" si="0"/>
        <v>0</v>
      </c>
      <c r="I14" s="99"/>
      <c r="J14" s="99">
        <f>SUM(J11:J13)</f>
        <v>0</v>
      </c>
    </row>
    <row r="15" spans="1:10" s="11" customFormat="1">
      <c r="A15" s="97"/>
      <c r="B15" s="97"/>
      <c r="C15" s="97"/>
      <c r="D15" s="97"/>
      <c r="E15" s="97"/>
      <c r="F15" s="97"/>
      <c r="G15" s="97"/>
      <c r="H15" s="79"/>
      <c r="I15" s="97"/>
      <c r="J15" s="97"/>
    </row>
    <row r="16" spans="1:10">
      <c r="A16" s="91"/>
      <c r="B16" s="91"/>
      <c r="C16" s="91"/>
      <c r="D16" s="91"/>
      <c r="E16" s="91"/>
      <c r="F16" s="91"/>
      <c r="G16" s="91"/>
      <c r="H16" s="77"/>
      <c r="I16" s="91"/>
      <c r="J16" s="91"/>
    </row>
    <row r="17" spans="1:10">
      <c r="A17" s="93" t="s">
        <v>1280</v>
      </c>
      <c r="B17" s="93" t="s">
        <v>74</v>
      </c>
      <c r="C17" s="93">
        <v>3</v>
      </c>
      <c r="D17" s="93" t="s">
        <v>1281</v>
      </c>
      <c r="E17" s="93">
        <v>60</v>
      </c>
      <c r="F17" s="93">
        <v>0</v>
      </c>
      <c r="G17" s="93">
        <v>0</v>
      </c>
      <c r="H17" s="82">
        <f t="shared" si="0"/>
        <v>0</v>
      </c>
      <c r="I17" s="93" t="s">
        <v>59</v>
      </c>
      <c r="J17" s="93">
        <v>0</v>
      </c>
    </row>
    <row r="18" spans="1:10" ht="16.5" thickBot="1">
      <c r="A18" s="94" t="s">
        <v>1280</v>
      </c>
      <c r="B18" s="94" t="s">
        <v>16</v>
      </c>
      <c r="C18" s="94">
        <v>2</v>
      </c>
      <c r="D18" s="94" t="s">
        <v>1282</v>
      </c>
      <c r="E18" s="94">
        <v>30</v>
      </c>
      <c r="F18" s="94">
        <v>0</v>
      </c>
      <c r="G18" s="94">
        <v>0</v>
      </c>
      <c r="H18" s="84">
        <f t="shared" si="0"/>
        <v>0</v>
      </c>
      <c r="I18" s="94"/>
      <c r="J18" s="94">
        <v>0</v>
      </c>
    </row>
    <row r="19" spans="1:10" s="71" customFormat="1" ht="16.5" thickBot="1">
      <c r="A19" s="95"/>
      <c r="B19" s="96"/>
      <c r="C19" s="96"/>
      <c r="D19" s="96"/>
      <c r="E19" s="96">
        <f t="shared" ref="E19:G19" si="3">SUM(E17:E18)</f>
        <v>90</v>
      </c>
      <c r="F19" s="96">
        <f t="shared" si="3"/>
        <v>0</v>
      </c>
      <c r="G19" s="96">
        <f t="shared" si="3"/>
        <v>0</v>
      </c>
      <c r="H19" s="85">
        <f t="shared" si="0"/>
        <v>0</v>
      </c>
      <c r="I19" s="96"/>
      <c r="J19" s="96">
        <f>SUM(J17:J18)</f>
        <v>0</v>
      </c>
    </row>
    <row r="20" spans="1:10" s="11" customFormat="1">
      <c r="A20" s="97"/>
      <c r="B20" s="97"/>
      <c r="C20" s="97"/>
      <c r="D20" s="97"/>
      <c r="E20" s="97"/>
      <c r="F20" s="97"/>
      <c r="G20" s="97"/>
      <c r="H20" s="79"/>
      <c r="I20" s="97"/>
      <c r="J20" s="97"/>
    </row>
    <row r="21" spans="1:10">
      <c r="A21" s="91"/>
      <c r="B21" s="91"/>
      <c r="C21" s="91"/>
      <c r="D21" s="91"/>
      <c r="E21" s="91"/>
      <c r="F21" s="91"/>
      <c r="G21" s="91"/>
      <c r="H21" s="77"/>
      <c r="I21" s="91"/>
      <c r="J21" s="91"/>
    </row>
    <row r="22" spans="1:10" ht="30">
      <c r="A22" s="93" t="s">
        <v>1283</v>
      </c>
      <c r="B22" s="93" t="s">
        <v>74</v>
      </c>
      <c r="C22" s="93">
        <v>2</v>
      </c>
      <c r="D22" s="93" t="s">
        <v>1284</v>
      </c>
      <c r="E22" s="93">
        <v>170</v>
      </c>
      <c r="F22" s="93">
        <v>50</v>
      </c>
      <c r="G22" s="93">
        <v>50</v>
      </c>
      <c r="H22" s="82">
        <f t="shared" si="0"/>
        <v>0.29411764705882354</v>
      </c>
      <c r="I22" s="93"/>
      <c r="J22" s="93">
        <v>50</v>
      </c>
    </row>
    <row r="23" spans="1:10" ht="30">
      <c r="A23" s="93" t="s">
        <v>1283</v>
      </c>
      <c r="B23" s="93" t="s">
        <v>14</v>
      </c>
      <c r="C23" s="93">
        <v>1</v>
      </c>
      <c r="D23" s="93" t="s">
        <v>1285</v>
      </c>
      <c r="E23" s="93">
        <v>1749.69</v>
      </c>
      <c r="F23" s="93">
        <v>800</v>
      </c>
      <c r="G23" s="93">
        <v>80</v>
      </c>
      <c r="H23" s="82">
        <f t="shared" si="0"/>
        <v>4.5722385108219167E-2</v>
      </c>
      <c r="I23" s="93" t="s">
        <v>1286</v>
      </c>
      <c r="J23" s="93">
        <v>80</v>
      </c>
    </row>
    <row r="24" spans="1:10" ht="30">
      <c r="A24" s="93" t="s">
        <v>1283</v>
      </c>
      <c r="B24" s="93" t="s">
        <v>14</v>
      </c>
      <c r="C24" s="93">
        <v>3</v>
      </c>
      <c r="D24" s="93" t="s">
        <v>1287</v>
      </c>
      <c r="E24" s="93">
        <v>100</v>
      </c>
      <c r="F24" s="93">
        <v>30</v>
      </c>
      <c r="G24" s="93">
        <v>0</v>
      </c>
      <c r="H24" s="82">
        <f t="shared" si="0"/>
        <v>0</v>
      </c>
      <c r="I24" s="93" t="s">
        <v>1288</v>
      </c>
      <c r="J24" s="93">
        <v>0</v>
      </c>
    </row>
    <row r="25" spans="1:10" ht="30">
      <c r="A25" s="93" t="s">
        <v>1283</v>
      </c>
      <c r="B25" s="93" t="s">
        <v>87</v>
      </c>
      <c r="C25" s="93">
        <v>1</v>
      </c>
      <c r="D25" s="93" t="s">
        <v>1289</v>
      </c>
      <c r="E25" s="93">
        <v>568.70000000000005</v>
      </c>
      <c r="F25" s="93">
        <v>395</v>
      </c>
      <c r="G25" s="93">
        <v>250</v>
      </c>
      <c r="H25" s="82">
        <f t="shared" si="0"/>
        <v>0.43959908563390182</v>
      </c>
      <c r="I25" s="93" t="s">
        <v>1290</v>
      </c>
      <c r="J25" s="93">
        <v>250</v>
      </c>
    </row>
    <row r="26" spans="1:10" ht="30">
      <c r="A26" s="93" t="s">
        <v>1283</v>
      </c>
      <c r="B26" s="93" t="s">
        <v>87</v>
      </c>
      <c r="C26" s="93">
        <v>3</v>
      </c>
      <c r="D26" s="93" t="s">
        <v>1291</v>
      </c>
      <c r="E26" s="93">
        <v>300</v>
      </c>
      <c r="F26" s="93">
        <v>100</v>
      </c>
      <c r="G26" s="93">
        <v>0</v>
      </c>
      <c r="H26" s="82">
        <f t="shared" si="0"/>
        <v>0</v>
      </c>
      <c r="I26" s="93" t="s">
        <v>1292</v>
      </c>
      <c r="J26" s="93">
        <v>0</v>
      </c>
    </row>
    <row r="27" spans="1:10">
      <c r="A27" s="93" t="s">
        <v>1283</v>
      </c>
      <c r="B27" s="93" t="s">
        <v>64</v>
      </c>
      <c r="C27" s="93">
        <v>3</v>
      </c>
      <c r="D27" s="93" t="s">
        <v>1293</v>
      </c>
      <c r="E27" s="93">
        <v>60</v>
      </c>
      <c r="F27" s="93">
        <v>30</v>
      </c>
      <c r="G27" s="93">
        <v>0</v>
      </c>
      <c r="H27" s="82">
        <f t="shared" si="0"/>
        <v>0</v>
      </c>
      <c r="I27" s="93" t="s">
        <v>1294</v>
      </c>
      <c r="J27" s="93">
        <v>0</v>
      </c>
    </row>
    <row r="28" spans="1:10" ht="16.5" thickBot="1">
      <c r="A28" s="94" t="s">
        <v>1283</v>
      </c>
      <c r="B28" s="94" t="s">
        <v>16</v>
      </c>
      <c r="C28" s="94">
        <v>2</v>
      </c>
      <c r="D28" s="94" t="s">
        <v>1295</v>
      </c>
      <c r="E28" s="94">
        <v>100</v>
      </c>
      <c r="F28" s="94">
        <v>30</v>
      </c>
      <c r="G28" s="94">
        <v>30</v>
      </c>
      <c r="H28" s="84">
        <f t="shared" si="0"/>
        <v>0.3</v>
      </c>
      <c r="I28" s="94"/>
      <c r="J28" s="94">
        <v>30</v>
      </c>
    </row>
    <row r="29" spans="1:10" s="71" customFormat="1" ht="16.5" thickBot="1">
      <c r="A29" s="98"/>
      <c r="B29" s="99"/>
      <c r="C29" s="99"/>
      <c r="D29" s="99"/>
      <c r="E29" s="99">
        <f t="shared" ref="E29:G29" si="4">SUM(E22:E28)</f>
        <v>3048.3900000000003</v>
      </c>
      <c r="F29" s="99">
        <f t="shared" si="4"/>
        <v>1435</v>
      </c>
      <c r="G29" s="99">
        <f t="shared" si="4"/>
        <v>410</v>
      </c>
      <c r="H29" s="86">
        <f t="shared" si="0"/>
        <v>0.13449722640475792</v>
      </c>
      <c r="I29" s="99"/>
      <c r="J29" s="99">
        <f>SUM(J22:J28)</f>
        <v>410</v>
      </c>
    </row>
    <row r="30" spans="1:10" s="11" customFormat="1">
      <c r="A30" s="97"/>
      <c r="B30" s="97"/>
      <c r="C30" s="97"/>
      <c r="D30" s="97"/>
      <c r="E30" s="97"/>
      <c r="F30" s="97"/>
      <c r="G30" s="97"/>
      <c r="H30" s="79"/>
      <c r="I30" s="97"/>
      <c r="J30" s="97"/>
    </row>
    <row r="31" spans="1:10">
      <c r="A31" s="91"/>
      <c r="B31" s="91"/>
      <c r="C31" s="91"/>
      <c r="D31" s="91"/>
      <c r="E31" s="91"/>
      <c r="F31" s="91"/>
      <c r="G31" s="91"/>
      <c r="H31" s="77"/>
      <c r="I31" s="91"/>
      <c r="J31" s="91"/>
    </row>
    <row r="32" spans="1:10" ht="45">
      <c r="A32" s="93" t="s">
        <v>1296</v>
      </c>
      <c r="B32" s="93" t="s">
        <v>34</v>
      </c>
      <c r="C32" s="93">
        <v>2</v>
      </c>
      <c r="D32" s="93" t="s">
        <v>1297</v>
      </c>
      <c r="E32" s="93">
        <v>900</v>
      </c>
      <c r="F32" s="93">
        <v>500</v>
      </c>
      <c r="G32" s="93">
        <v>0</v>
      </c>
      <c r="H32" s="82">
        <f t="shared" si="0"/>
        <v>0</v>
      </c>
      <c r="I32" s="93" t="s">
        <v>1298</v>
      </c>
      <c r="J32" s="93">
        <v>0</v>
      </c>
    </row>
    <row r="33" spans="1:10">
      <c r="A33" s="93" t="s">
        <v>1296</v>
      </c>
      <c r="B33" s="93" t="s">
        <v>34</v>
      </c>
      <c r="C33" s="93">
        <v>3</v>
      </c>
      <c r="D33" s="93" t="s">
        <v>1299</v>
      </c>
      <c r="E33" s="93">
        <v>288</v>
      </c>
      <c r="F33" s="93">
        <v>0</v>
      </c>
      <c r="G33" s="93">
        <v>0</v>
      </c>
      <c r="H33" s="82">
        <f t="shared" si="0"/>
        <v>0</v>
      </c>
      <c r="I33" s="93"/>
      <c r="J33" s="93">
        <v>0</v>
      </c>
    </row>
    <row r="34" spans="1:10">
      <c r="A34" s="93" t="s">
        <v>1296</v>
      </c>
      <c r="B34" s="93" t="s">
        <v>74</v>
      </c>
      <c r="C34" s="93">
        <v>3</v>
      </c>
      <c r="D34" s="93" t="s">
        <v>1300</v>
      </c>
      <c r="E34" s="93">
        <v>1000</v>
      </c>
      <c r="F34" s="93">
        <v>200</v>
      </c>
      <c r="G34" s="93">
        <v>0</v>
      </c>
      <c r="H34" s="82">
        <f t="shared" si="0"/>
        <v>0</v>
      </c>
      <c r="I34" s="93" t="s">
        <v>1301</v>
      </c>
      <c r="J34" s="93">
        <v>0</v>
      </c>
    </row>
    <row r="35" spans="1:10" ht="30">
      <c r="A35" s="93" t="s">
        <v>1296</v>
      </c>
      <c r="B35" s="93" t="s">
        <v>87</v>
      </c>
      <c r="C35" s="93">
        <v>2</v>
      </c>
      <c r="D35" s="93" t="s">
        <v>1302</v>
      </c>
      <c r="E35" s="93">
        <v>1000</v>
      </c>
      <c r="F35" s="93">
        <v>200</v>
      </c>
      <c r="G35" s="93">
        <v>100</v>
      </c>
      <c r="H35" s="82">
        <f t="shared" si="0"/>
        <v>0.1</v>
      </c>
      <c r="I35" s="93" t="s">
        <v>1303</v>
      </c>
      <c r="J35" s="93">
        <v>100</v>
      </c>
    </row>
    <row r="36" spans="1:10" ht="16.5" thickBot="1">
      <c r="A36" s="94" t="s">
        <v>1296</v>
      </c>
      <c r="B36" s="94" t="s">
        <v>87</v>
      </c>
      <c r="C36" s="94">
        <v>4</v>
      </c>
      <c r="D36" s="94" t="s">
        <v>1304</v>
      </c>
      <c r="E36" s="94">
        <v>500</v>
      </c>
      <c r="F36" s="94">
        <v>100</v>
      </c>
      <c r="G36" s="94">
        <v>0</v>
      </c>
      <c r="H36" s="84">
        <f t="shared" si="0"/>
        <v>0</v>
      </c>
      <c r="I36" s="94" t="s">
        <v>1305</v>
      </c>
      <c r="J36" s="94">
        <v>0</v>
      </c>
    </row>
    <row r="37" spans="1:10" s="71" customFormat="1" ht="16.5" thickBot="1">
      <c r="A37" s="95"/>
      <c r="B37" s="96"/>
      <c r="C37" s="96"/>
      <c r="D37" s="96"/>
      <c r="E37" s="96">
        <f t="shared" ref="E37:G37" si="5">SUM(E32:E36)</f>
        <v>3688</v>
      </c>
      <c r="F37" s="96">
        <f t="shared" si="5"/>
        <v>1000</v>
      </c>
      <c r="G37" s="96">
        <f t="shared" si="5"/>
        <v>100</v>
      </c>
      <c r="H37" s="85">
        <f t="shared" si="0"/>
        <v>2.7114967462039046E-2</v>
      </c>
      <c r="I37" s="96"/>
      <c r="J37" s="96">
        <f>SUM(J32:J36)</f>
        <v>100</v>
      </c>
    </row>
    <row r="38" spans="1:10" s="11" customFormat="1">
      <c r="A38" s="97"/>
      <c r="B38" s="97"/>
      <c r="C38" s="97"/>
      <c r="D38" s="97"/>
      <c r="E38" s="97"/>
      <c r="F38" s="97"/>
      <c r="G38" s="97"/>
      <c r="H38" s="79"/>
      <c r="I38" s="97"/>
      <c r="J38" s="97"/>
    </row>
    <row r="39" spans="1:10">
      <c r="A39" s="91"/>
      <c r="B39" s="91"/>
      <c r="C39" s="91"/>
      <c r="D39" s="91"/>
      <c r="E39" s="91"/>
      <c r="F39" s="91"/>
      <c r="G39" s="91"/>
      <c r="H39" s="77"/>
      <c r="I39" s="91"/>
      <c r="J39" s="91"/>
    </row>
    <row r="40" spans="1:10" ht="30">
      <c r="A40" s="93" t="s">
        <v>1306</v>
      </c>
      <c r="B40" s="93" t="s">
        <v>37</v>
      </c>
      <c r="C40" s="93">
        <v>3</v>
      </c>
      <c r="D40" s="93" t="s">
        <v>1307</v>
      </c>
      <c r="E40" s="93">
        <v>100</v>
      </c>
      <c r="F40" s="93">
        <v>80</v>
      </c>
      <c r="G40" s="93">
        <v>0</v>
      </c>
      <c r="H40" s="82">
        <f t="shared" si="0"/>
        <v>0</v>
      </c>
      <c r="I40" s="93" t="s">
        <v>1308</v>
      </c>
      <c r="J40" s="93">
        <v>0</v>
      </c>
    </row>
    <row r="41" spans="1:10" ht="30">
      <c r="A41" s="93" t="s">
        <v>1306</v>
      </c>
      <c r="B41" s="93" t="s">
        <v>74</v>
      </c>
      <c r="C41" s="93">
        <v>3</v>
      </c>
      <c r="D41" s="93" t="s">
        <v>1309</v>
      </c>
      <c r="E41" s="93">
        <v>2000</v>
      </c>
      <c r="F41" s="93">
        <v>1500</v>
      </c>
      <c r="G41" s="93">
        <v>0</v>
      </c>
      <c r="H41" s="82">
        <f t="shared" si="0"/>
        <v>0</v>
      </c>
      <c r="I41" s="93" t="s">
        <v>1310</v>
      </c>
      <c r="J41" s="93">
        <v>0</v>
      </c>
    </row>
    <row r="42" spans="1:10" ht="30">
      <c r="A42" s="93" t="s">
        <v>1306</v>
      </c>
      <c r="B42" s="93" t="s">
        <v>14</v>
      </c>
      <c r="C42" s="93">
        <v>1</v>
      </c>
      <c r="D42" s="93" t="s">
        <v>1311</v>
      </c>
      <c r="E42" s="93">
        <v>2000</v>
      </c>
      <c r="F42" s="93">
        <v>1500</v>
      </c>
      <c r="G42" s="93">
        <v>150</v>
      </c>
      <c r="H42" s="82">
        <f t="shared" si="0"/>
        <v>7.4999999999999997E-2</v>
      </c>
      <c r="I42" s="93" t="s">
        <v>1312</v>
      </c>
      <c r="J42" s="93">
        <v>150</v>
      </c>
    </row>
    <row r="43" spans="1:10" ht="30">
      <c r="A43" s="93" t="s">
        <v>1306</v>
      </c>
      <c r="B43" s="93" t="s">
        <v>14</v>
      </c>
      <c r="C43" s="93">
        <v>2</v>
      </c>
      <c r="D43" s="93" t="s">
        <v>1313</v>
      </c>
      <c r="E43" s="93">
        <v>1000</v>
      </c>
      <c r="F43" s="93">
        <v>800</v>
      </c>
      <c r="G43" s="93">
        <v>0</v>
      </c>
      <c r="H43" s="82">
        <f t="shared" si="0"/>
        <v>0</v>
      </c>
      <c r="I43" s="93" t="s">
        <v>1314</v>
      </c>
      <c r="J43" s="93">
        <v>0</v>
      </c>
    </row>
    <row r="44" spans="1:10" ht="30">
      <c r="A44" s="93" t="s">
        <v>1306</v>
      </c>
      <c r="B44" s="93" t="s">
        <v>87</v>
      </c>
      <c r="C44" s="93">
        <v>1</v>
      </c>
      <c r="D44" s="93" t="s">
        <v>1315</v>
      </c>
      <c r="E44" s="93">
        <v>600</v>
      </c>
      <c r="F44" s="93">
        <v>400</v>
      </c>
      <c r="G44" s="93">
        <v>100</v>
      </c>
      <c r="H44" s="82">
        <f t="shared" si="0"/>
        <v>0.16666666666666666</v>
      </c>
      <c r="I44" s="93" t="s">
        <v>1316</v>
      </c>
      <c r="J44" s="93">
        <v>100</v>
      </c>
    </row>
    <row r="45" spans="1:10" ht="60">
      <c r="A45" s="93" t="s">
        <v>1306</v>
      </c>
      <c r="B45" s="93" t="s">
        <v>589</v>
      </c>
      <c r="C45" s="93">
        <v>3</v>
      </c>
      <c r="D45" s="93" t="s">
        <v>1317</v>
      </c>
      <c r="E45" s="93">
        <v>200</v>
      </c>
      <c r="F45" s="93">
        <v>200</v>
      </c>
      <c r="G45" s="93">
        <v>0</v>
      </c>
      <c r="H45" s="82">
        <f t="shared" si="0"/>
        <v>0</v>
      </c>
      <c r="I45" s="93" t="s">
        <v>1318</v>
      </c>
      <c r="J45" s="93">
        <v>0</v>
      </c>
    </row>
    <row r="46" spans="1:10" ht="30.75" thickBot="1">
      <c r="A46" s="94" t="s">
        <v>1306</v>
      </c>
      <c r="B46" s="94" t="s">
        <v>46</v>
      </c>
      <c r="C46" s="94">
        <v>2</v>
      </c>
      <c r="D46" s="94" t="s">
        <v>1319</v>
      </c>
      <c r="E46" s="94">
        <v>400</v>
      </c>
      <c r="F46" s="94">
        <v>200</v>
      </c>
      <c r="G46" s="94">
        <v>0</v>
      </c>
      <c r="H46" s="84">
        <f t="shared" si="0"/>
        <v>0</v>
      </c>
      <c r="I46" s="94" t="s">
        <v>1320</v>
      </c>
      <c r="J46" s="94">
        <v>0</v>
      </c>
    </row>
    <row r="47" spans="1:10" s="71" customFormat="1" ht="16.5" thickBot="1">
      <c r="A47" s="98"/>
      <c r="B47" s="99"/>
      <c r="C47" s="99"/>
      <c r="D47" s="99"/>
      <c r="E47" s="99">
        <f t="shared" ref="E47:G47" si="6">SUM(E40:E46)</f>
        <v>6300</v>
      </c>
      <c r="F47" s="99">
        <f t="shared" si="6"/>
        <v>4680</v>
      </c>
      <c r="G47" s="99">
        <f t="shared" si="6"/>
        <v>250</v>
      </c>
      <c r="H47" s="86">
        <f t="shared" si="0"/>
        <v>3.968253968253968E-2</v>
      </c>
      <c r="I47" s="99"/>
      <c r="J47" s="99">
        <f>SUM(J40:J46)</f>
        <v>250</v>
      </c>
    </row>
    <row r="48" spans="1:10" s="11" customFormat="1">
      <c r="A48" s="97"/>
      <c r="B48" s="97"/>
      <c r="C48" s="97"/>
      <c r="D48" s="97"/>
      <c r="E48" s="97"/>
      <c r="F48" s="97"/>
      <c r="G48" s="97"/>
      <c r="H48" s="79"/>
      <c r="I48" s="97"/>
      <c r="J48" s="97"/>
    </row>
    <row r="49" spans="1:10">
      <c r="A49" s="91"/>
      <c r="B49" s="91"/>
      <c r="C49" s="91"/>
      <c r="D49" s="91"/>
      <c r="E49" s="91"/>
      <c r="F49" s="91"/>
      <c r="G49" s="91"/>
      <c r="H49" s="77"/>
      <c r="I49" s="91"/>
      <c r="J49" s="91"/>
    </row>
    <row r="50" spans="1:10" ht="150">
      <c r="A50" s="93" t="s">
        <v>1321</v>
      </c>
      <c r="B50" s="93" t="s">
        <v>34</v>
      </c>
      <c r="C50" s="93">
        <v>2</v>
      </c>
      <c r="D50" s="93" t="s">
        <v>1322</v>
      </c>
      <c r="E50" s="93">
        <v>100</v>
      </c>
      <c r="F50" s="93">
        <v>80</v>
      </c>
      <c r="G50" s="93">
        <v>20</v>
      </c>
      <c r="H50" s="82">
        <f t="shared" si="0"/>
        <v>0.2</v>
      </c>
      <c r="I50" s="93" t="s">
        <v>1323</v>
      </c>
      <c r="J50" s="93">
        <v>20</v>
      </c>
    </row>
    <row r="51" spans="1:10">
      <c r="A51" s="93" t="s">
        <v>1321</v>
      </c>
      <c r="B51" s="93" t="s">
        <v>5</v>
      </c>
      <c r="C51" s="93">
        <v>3</v>
      </c>
      <c r="D51" s="93" t="s">
        <v>1324</v>
      </c>
      <c r="E51" s="93">
        <v>30</v>
      </c>
      <c r="F51" s="93">
        <v>30</v>
      </c>
      <c r="G51" s="93">
        <v>0</v>
      </c>
      <c r="H51" s="82">
        <f t="shared" si="0"/>
        <v>0</v>
      </c>
      <c r="I51" s="93" t="s">
        <v>1325</v>
      </c>
      <c r="J51" s="93">
        <v>0</v>
      </c>
    </row>
    <row r="52" spans="1:10" ht="150">
      <c r="A52" s="93" t="s">
        <v>1321</v>
      </c>
      <c r="B52" s="93" t="s">
        <v>74</v>
      </c>
      <c r="C52" s="93">
        <v>1</v>
      </c>
      <c r="D52" s="93" t="s">
        <v>1326</v>
      </c>
      <c r="E52" s="93">
        <v>5000</v>
      </c>
      <c r="F52" s="93">
        <v>3500</v>
      </c>
      <c r="G52" s="93">
        <v>250</v>
      </c>
      <c r="H52" s="82">
        <f t="shared" si="0"/>
        <v>0.05</v>
      </c>
      <c r="I52" s="93" t="s">
        <v>1327</v>
      </c>
      <c r="J52" s="93">
        <v>250</v>
      </c>
    </row>
    <row r="53" spans="1:10" ht="105">
      <c r="A53" s="93" t="s">
        <v>1321</v>
      </c>
      <c r="B53" s="93" t="s">
        <v>74</v>
      </c>
      <c r="C53" s="93">
        <v>2</v>
      </c>
      <c r="D53" s="93" t="s">
        <v>1328</v>
      </c>
      <c r="E53" s="93">
        <v>800</v>
      </c>
      <c r="F53" s="93">
        <v>500</v>
      </c>
      <c r="G53" s="93">
        <v>0</v>
      </c>
      <c r="H53" s="82">
        <f t="shared" si="0"/>
        <v>0</v>
      </c>
      <c r="I53" s="93" t="s">
        <v>1329</v>
      </c>
      <c r="J53" s="93">
        <v>0</v>
      </c>
    </row>
    <row r="54" spans="1:10" ht="45">
      <c r="A54" s="93" t="s">
        <v>1321</v>
      </c>
      <c r="B54" s="93" t="s">
        <v>74</v>
      </c>
      <c r="C54" s="93">
        <v>3</v>
      </c>
      <c r="D54" s="93" t="s">
        <v>1330</v>
      </c>
      <c r="E54" s="93">
        <v>500</v>
      </c>
      <c r="F54" s="93">
        <v>200</v>
      </c>
      <c r="G54" s="93">
        <v>0</v>
      </c>
      <c r="H54" s="82">
        <f t="shared" si="0"/>
        <v>0</v>
      </c>
      <c r="I54" s="93" t="s">
        <v>1331</v>
      </c>
      <c r="J54" s="93">
        <v>0</v>
      </c>
    </row>
    <row r="55" spans="1:10" ht="60">
      <c r="A55" s="93" t="s">
        <v>1321</v>
      </c>
      <c r="B55" s="93" t="s">
        <v>87</v>
      </c>
      <c r="C55" s="93">
        <v>1</v>
      </c>
      <c r="D55" s="93" t="s">
        <v>1332</v>
      </c>
      <c r="E55" s="93">
        <v>800</v>
      </c>
      <c r="F55" s="93">
        <v>600</v>
      </c>
      <c r="G55" s="93">
        <v>100</v>
      </c>
      <c r="H55" s="82">
        <f t="shared" si="0"/>
        <v>0.125</v>
      </c>
      <c r="I55" s="93" t="s">
        <v>1333</v>
      </c>
      <c r="J55" s="93">
        <v>100</v>
      </c>
    </row>
    <row r="56" spans="1:10" ht="30.75" thickBot="1">
      <c r="A56" s="94" t="s">
        <v>1321</v>
      </c>
      <c r="B56" s="94" t="s">
        <v>16</v>
      </c>
      <c r="C56" s="94">
        <v>3</v>
      </c>
      <c r="D56" s="94" t="s">
        <v>1334</v>
      </c>
      <c r="E56" s="94">
        <v>40</v>
      </c>
      <c r="F56" s="94">
        <v>40</v>
      </c>
      <c r="G56" s="94">
        <v>20</v>
      </c>
      <c r="H56" s="84">
        <f t="shared" si="0"/>
        <v>0.5</v>
      </c>
      <c r="I56" s="94" t="s">
        <v>59</v>
      </c>
      <c r="J56" s="94">
        <v>20</v>
      </c>
    </row>
    <row r="57" spans="1:10" s="71" customFormat="1" ht="16.5" thickBot="1">
      <c r="A57" s="95"/>
      <c r="B57" s="96"/>
      <c r="C57" s="96"/>
      <c r="D57" s="96"/>
      <c r="E57" s="96">
        <f t="shared" ref="E57:G57" si="7">SUM(E50:E56)</f>
        <v>7270</v>
      </c>
      <c r="F57" s="96">
        <f t="shared" si="7"/>
        <v>4950</v>
      </c>
      <c r="G57" s="96">
        <f t="shared" si="7"/>
        <v>390</v>
      </c>
      <c r="H57" s="85">
        <f t="shared" si="0"/>
        <v>5.364511691884457E-2</v>
      </c>
      <c r="I57" s="96"/>
      <c r="J57" s="96">
        <f>SUM(J50:J56)</f>
        <v>390</v>
      </c>
    </row>
    <row r="58" spans="1:10" s="11" customFormat="1">
      <c r="A58" s="97"/>
      <c r="B58" s="97"/>
      <c r="C58" s="97"/>
      <c r="D58" s="97"/>
      <c r="E58" s="97"/>
      <c r="F58" s="97"/>
      <c r="G58" s="97"/>
      <c r="H58" s="79"/>
      <c r="I58" s="97"/>
      <c r="J58" s="97"/>
    </row>
    <row r="59" spans="1:10">
      <c r="A59" s="91"/>
      <c r="B59" s="91"/>
      <c r="C59" s="91"/>
      <c r="D59" s="91"/>
      <c r="E59" s="91"/>
      <c r="F59" s="91"/>
      <c r="G59" s="91"/>
      <c r="H59" s="77"/>
      <c r="I59" s="91"/>
      <c r="J59" s="91"/>
    </row>
    <row r="60" spans="1:10" ht="30.75" thickBot="1">
      <c r="A60" s="94" t="s">
        <v>1335</v>
      </c>
      <c r="B60" s="94" t="s">
        <v>74</v>
      </c>
      <c r="C60" s="94">
        <v>1</v>
      </c>
      <c r="D60" s="94" t="s">
        <v>1336</v>
      </c>
      <c r="E60" s="94">
        <v>0</v>
      </c>
      <c r="F60" s="94">
        <v>0</v>
      </c>
      <c r="G60" s="94">
        <v>0</v>
      </c>
      <c r="H60" s="84" t="str">
        <f t="shared" si="0"/>
        <v/>
      </c>
      <c r="I60" s="94" t="s">
        <v>1337</v>
      </c>
      <c r="J60" s="94">
        <v>0</v>
      </c>
    </row>
    <row r="61" spans="1:10" s="71" customFormat="1" ht="16.5" thickBot="1">
      <c r="A61" s="100"/>
      <c r="B61" s="101"/>
      <c r="C61" s="101"/>
      <c r="D61" s="101"/>
      <c r="E61" s="101">
        <f t="shared" ref="E61:G61" si="8">SUM(E60)</f>
        <v>0</v>
      </c>
      <c r="F61" s="101">
        <f t="shared" si="8"/>
        <v>0</v>
      </c>
      <c r="G61" s="101">
        <f t="shared" si="8"/>
        <v>0</v>
      </c>
      <c r="H61" s="102"/>
      <c r="I61" s="101"/>
      <c r="J61" s="101">
        <f>SUM(J60)</f>
        <v>0</v>
      </c>
    </row>
    <row r="62" spans="1:10">
      <c r="A62" s="93"/>
      <c r="B62" s="93"/>
      <c r="C62" s="93"/>
      <c r="D62" s="93"/>
      <c r="E62" s="93"/>
      <c r="F62" s="93"/>
      <c r="G62" s="93"/>
      <c r="H62" s="82"/>
      <c r="I62" s="93"/>
      <c r="J62" s="93"/>
    </row>
    <row r="63" spans="1:10">
      <c r="A63" s="93" t="s">
        <v>1338</v>
      </c>
      <c r="B63" s="93" t="s">
        <v>34</v>
      </c>
      <c r="C63" s="93">
        <v>3</v>
      </c>
      <c r="D63" s="93" t="s">
        <v>1339</v>
      </c>
      <c r="E63" s="93">
        <v>150</v>
      </c>
      <c r="F63" s="93">
        <v>100</v>
      </c>
      <c r="G63" s="93">
        <v>10</v>
      </c>
      <c r="H63" s="82">
        <f t="shared" si="0"/>
        <v>6.6666666666666666E-2</v>
      </c>
      <c r="I63" s="93" t="s">
        <v>59</v>
      </c>
      <c r="J63" s="93">
        <v>10</v>
      </c>
    </row>
    <row r="64" spans="1:10">
      <c r="A64" s="93" t="s">
        <v>1338</v>
      </c>
      <c r="B64" s="93" t="s">
        <v>1</v>
      </c>
      <c r="C64" s="93">
        <v>1</v>
      </c>
      <c r="D64" s="93" t="s">
        <v>1340</v>
      </c>
      <c r="E64" s="93">
        <v>100</v>
      </c>
      <c r="F64" s="93">
        <v>100</v>
      </c>
      <c r="G64" s="93">
        <v>100</v>
      </c>
      <c r="H64" s="82">
        <f t="shared" si="0"/>
        <v>1</v>
      </c>
      <c r="I64" s="93" t="s">
        <v>59</v>
      </c>
      <c r="J64" s="93">
        <v>100</v>
      </c>
    </row>
    <row r="65" spans="1:10" ht="30">
      <c r="A65" s="93" t="s">
        <v>1338</v>
      </c>
      <c r="B65" s="93" t="s">
        <v>14</v>
      </c>
      <c r="C65" s="93">
        <v>1</v>
      </c>
      <c r="D65" s="93" t="s">
        <v>1341</v>
      </c>
      <c r="E65" s="93">
        <v>2600</v>
      </c>
      <c r="F65" s="93">
        <v>2100</v>
      </c>
      <c r="G65" s="93">
        <v>1000</v>
      </c>
      <c r="H65" s="82">
        <f t="shared" si="0"/>
        <v>0.38461538461538464</v>
      </c>
      <c r="I65" s="93" t="s">
        <v>59</v>
      </c>
      <c r="J65" s="93">
        <v>1000</v>
      </c>
    </row>
    <row r="66" spans="1:10">
      <c r="A66" s="93" t="s">
        <v>1338</v>
      </c>
      <c r="B66" s="93" t="s">
        <v>87</v>
      </c>
      <c r="C66" s="93">
        <v>1</v>
      </c>
      <c r="D66" s="93" t="s">
        <v>1342</v>
      </c>
      <c r="E66" s="93">
        <v>500</v>
      </c>
      <c r="F66" s="93">
        <v>400</v>
      </c>
      <c r="G66" s="93">
        <v>250</v>
      </c>
      <c r="H66" s="82">
        <f t="shared" si="0"/>
        <v>0.5</v>
      </c>
      <c r="I66" s="93" t="s">
        <v>59</v>
      </c>
      <c r="J66" s="93">
        <v>250</v>
      </c>
    </row>
    <row r="67" spans="1:10">
      <c r="A67" s="93" t="s">
        <v>1338</v>
      </c>
      <c r="B67" s="93" t="s">
        <v>87</v>
      </c>
      <c r="C67" s="93">
        <v>2</v>
      </c>
      <c r="D67" s="93" t="s">
        <v>1343</v>
      </c>
      <c r="E67" s="93">
        <v>350</v>
      </c>
      <c r="F67" s="93">
        <v>300</v>
      </c>
      <c r="G67" s="93">
        <v>250</v>
      </c>
      <c r="H67" s="82">
        <f t="shared" si="0"/>
        <v>0.7142857142857143</v>
      </c>
      <c r="I67" s="93" t="s">
        <v>59</v>
      </c>
      <c r="J67" s="93">
        <v>250</v>
      </c>
    </row>
    <row r="68" spans="1:10">
      <c r="A68" s="93" t="s">
        <v>1338</v>
      </c>
      <c r="B68" s="93" t="s">
        <v>340</v>
      </c>
      <c r="C68" s="93">
        <v>2</v>
      </c>
      <c r="D68" s="93" t="s">
        <v>1344</v>
      </c>
      <c r="E68" s="93">
        <v>100</v>
      </c>
      <c r="F68" s="93">
        <v>75</v>
      </c>
      <c r="G68" s="93">
        <v>30</v>
      </c>
      <c r="H68" s="82">
        <f t="shared" si="0"/>
        <v>0.3</v>
      </c>
      <c r="I68" s="93" t="s">
        <v>59</v>
      </c>
      <c r="J68" s="93">
        <v>30</v>
      </c>
    </row>
    <row r="69" spans="1:10" ht="30.75" thickBot="1">
      <c r="A69" s="94" t="s">
        <v>1338</v>
      </c>
      <c r="B69" s="94" t="s">
        <v>16</v>
      </c>
      <c r="C69" s="94">
        <v>2</v>
      </c>
      <c r="D69" s="94" t="s">
        <v>1345</v>
      </c>
      <c r="E69" s="94">
        <v>700</v>
      </c>
      <c r="F69" s="94">
        <v>550</v>
      </c>
      <c r="G69" s="94">
        <v>100</v>
      </c>
      <c r="H69" s="84">
        <f t="shared" si="0"/>
        <v>0.14285714285714285</v>
      </c>
      <c r="I69" s="94" t="s">
        <v>59</v>
      </c>
      <c r="J69" s="94">
        <v>100</v>
      </c>
    </row>
    <row r="70" spans="1:10" s="71" customFormat="1" ht="16.5" thickBot="1">
      <c r="A70" s="98"/>
      <c r="B70" s="99"/>
      <c r="C70" s="99"/>
      <c r="D70" s="99"/>
      <c r="E70" s="99">
        <f t="shared" ref="E70:G70" si="9">SUM(E63:E69)</f>
        <v>4500</v>
      </c>
      <c r="F70" s="99">
        <f t="shared" si="9"/>
        <v>3625</v>
      </c>
      <c r="G70" s="99">
        <f t="shared" si="9"/>
        <v>1740</v>
      </c>
      <c r="H70" s="86">
        <f t="shared" si="0"/>
        <v>0.38666666666666666</v>
      </c>
      <c r="I70" s="99"/>
      <c r="J70" s="99">
        <f>SUM(J63:J69)</f>
        <v>1740</v>
      </c>
    </row>
    <row r="71" spans="1:10" s="11" customFormat="1">
      <c r="A71" s="97"/>
      <c r="B71" s="97"/>
      <c r="C71" s="97"/>
      <c r="D71" s="97"/>
      <c r="E71" s="97"/>
      <c r="F71" s="97"/>
      <c r="G71" s="97"/>
      <c r="H71" s="79"/>
      <c r="I71" s="97"/>
      <c r="J71" s="97"/>
    </row>
    <row r="72" spans="1:10">
      <c r="A72" s="91"/>
      <c r="B72" s="91"/>
      <c r="C72" s="91"/>
      <c r="D72" s="91"/>
      <c r="E72" s="91"/>
      <c r="F72" s="91"/>
      <c r="G72" s="91"/>
      <c r="H72" s="77"/>
      <c r="I72" s="91"/>
      <c r="J72" s="91"/>
    </row>
    <row r="73" spans="1:10">
      <c r="A73" s="93" t="s">
        <v>1346</v>
      </c>
      <c r="B73" s="93" t="s">
        <v>10</v>
      </c>
      <c r="C73" s="93">
        <v>2</v>
      </c>
      <c r="D73" s="93" t="s">
        <v>1347</v>
      </c>
      <c r="E73" s="93">
        <v>50</v>
      </c>
      <c r="F73" s="93">
        <v>50</v>
      </c>
      <c r="G73" s="93">
        <v>0</v>
      </c>
      <c r="H73" s="82">
        <f t="shared" si="0"/>
        <v>0</v>
      </c>
      <c r="I73" s="93" t="s">
        <v>1320</v>
      </c>
      <c r="J73" s="93">
        <v>0</v>
      </c>
    </row>
    <row r="74" spans="1:10" ht="30">
      <c r="A74" s="93" t="s">
        <v>1346</v>
      </c>
      <c r="B74" s="93" t="s">
        <v>34</v>
      </c>
      <c r="C74" s="93">
        <v>1</v>
      </c>
      <c r="D74" s="93" t="s">
        <v>1348</v>
      </c>
      <c r="E74" s="93">
        <v>18</v>
      </c>
      <c r="F74" s="93">
        <v>18</v>
      </c>
      <c r="G74" s="93">
        <v>20</v>
      </c>
      <c r="H74" s="82">
        <f t="shared" si="0"/>
        <v>1.1111111111111112</v>
      </c>
      <c r="I74" s="93" t="s">
        <v>1349</v>
      </c>
      <c r="J74" s="93">
        <v>20</v>
      </c>
    </row>
    <row r="75" spans="1:10" ht="16.5" thickBot="1">
      <c r="A75" s="94" t="s">
        <v>1346</v>
      </c>
      <c r="B75" s="94" t="s">
        <v>5</v>
      </c>
      <c r="C75" s="94">
        <v>3</v>
      </c>
      <c r="D75" s="94" t="s">
        <v>1350</v>
      </c>
      <c r="E75" s="94">
        <v>20</v>
      </c>
      <c r="F75" s="94">
        <v>20</v>
      </c>
      <c r="G75" s="94">
        <v>0</v>
      </c>
      <c r="H75" s="84">
        <f t="shared" si="0"/>
        <v>0</v>
      </c>
      <c r="I75" s="94" t="s">
        <v>1325</v>
      </c>
      <c r="J75" s="94">
        <v>0</v>
      </c>
    </row>
    <row r="76" spans="1:10" s="71" customFormat="1" ht="16.5" thickBot="1">
      <c r="A76" s="95"/>
      <c r="B76" s="96"/>
      <c r="C76" s="96"/>
      <c r="D76" s="96"/>
      <c r="E76" s="96">
        <f t="shared" ref="E76:G76" si="10">SUM(E73:E75)</f>
        <v>88</v>
      </c>
      <c r="F76" s="96">
        <f t="shared" si="10"/>
        <v>88</v>
      </c>
      <c r="G76" s="96">
        <f t="shared" si="10"/>
        <v>20</v>
      </c>
      <c r="H76" s="85">
        <f t="shared" si="0"/>
        <v>0.22727272727272727</v>
      </c>
      <c r="I76" s="96"/>
      <c r="J76" s="96">
        <f>SUM(J73:J75)</f>
        <v>20</v>
      </c>
    </row>
    <row r="77" spans="1:10" s="11" customFormat="1">
      <c r="A77" s="97"/>
      <c r="B77" s="97"/>
      <c r="C77" s="97"/>
      <c r="D77" s="97"/>
      <c r="E77" s="97"/>
      <c r="F77" s="97"/>
      <c r="G77" s="97"/>
      <c r="H77" s="79"/>
      <c r="I77" s="97"/>
      <c r="J77" s="97"/>
    </row>
    <row r="78" spans="1:10">
      <c r="A78" s="93"/>
      <c r="B78" s="93"/>
      <c r="C78" s="93"/>
      <c r="D78" s="93"/>
      <c r="E78" s="93"/>
      <c r="F78" s="93"/>
      <c r="G78" s="93"/>
      <c r="H78" s="82"/>
      <c r="I78" s="93"/>
      <c r="J78" s="93"/>
    </row>
    <row r="79" spans="1:10" ht="30">
      <c r="A79" s="93" t="s">
        <v>1351</v>
      </c>
      <c r="B79" s="93" t="s">
        <v>74</v>
      </c>
      <c r="C79" s="93">
        <v>1</v>
      </c>
      <c r="D79" s="93" t="s">
        <v>1352</v>
      </c>
      <c r="E79" s="93">
        <v>2000</v>
      </c>
      <c r="F79" s="93">
        <v>1500</v>
      </c>
      <c r="G79" s="93">
        <v>150</v>
      </c>
      <c r="H79" s="82">
        <f t="shared" si="0"/>
        <v>7.4999999999999997E-2</v>
      </c>
      <c r="I79" s="93" t="s">
        <v>1353</v>
      </c>
      <c r="J79" s="93">
        <v>150</v>
      </c>
    </row>
    <row r="80" spans="1:10" ht="45">
      <c r="A80" s="93" t="s">
        <v>1351</v>
      </c>
      <c r="B80" s="93" t="s">
        <v>16</v>
      </c>
      <c r="C80" s="93">
        <v>3</v>
      </c>
      <c r="D80" s="93" t="s">
        <v>1354</v>
      </c>
      <c r="E80" s="93">
        <v>40</v>
      </c>
      <c r="F80" s="93">
        <v>20</v>
      </c>
      <c r="G80" s="93">
        <v>0</v>
      </c>
      <c r="H80" s="82">
        <f t="shared" si="0"/>
        <v>0</v>
      </c>
      <c r="I80" s="93" t="s">
        <v>1355</v>
      </c>
      <c r="J80" s="93">
        <v>0</v>
      </c>
    </row>
    <row r="81" spans="1:10" ht="30.75" thickBot="1">
      <c r="A81" s="94" t="s">
        <v>1351</v>
      </c>
      <c r="B81" s="94" t="s">
        <v>46</v>
      </c>
      <c r="C81" s="94">
        <v>2</v>
      </c>
      <c r="D81" s="94" t="s">
        <v>1356</v>
      </c>
      <c r="E81" s="94">
        <v>100</v>
      </c>
      <c r="F81" s="94">
        <v>50</v>
      </c>
      <c r="G81" s="94">
        <v>0</v>
      </c>
      <c r="H81" s="84">
        <f t="shared" si="0"/>
        <v>0</v>
      </c>
      <c r="I81" s="94" t="s">
        <v>1357</v>
      </c>
      <c r="J81" s="94">
        <v>0</v>
      </c>
    </row>
    <row r="82" spans="1:10" s="71" customFormat="1" ht="16.5" thickBot="1">
      <c r="A82" s="95"/>
      <c r="B82" s="96"/>
      <c r="C82" s="96"/>
      <c r="D82" s="96"/>
      <c r="E82" s="96">
        <f t="shared" ref="E82:G82" si="11">SUM(E79:E81)</f>
        <v>2140</v>
      </c>
      <c r="F82" s="96">
        <f t="shared" si="11"/>
        <v>1570</v>
      </c>
      <c r="G82" s="96">
        <f t="shared" si="11"/>
        <v>150</v>
      </c>
      <c r="H82" s="85">
        <f t="shared" si="0"/>
        <v>7.0093457943925228E-2</v>
      </c>
      <c r="I82" s="96"/>
      <c r="J82" s="96">
        <f>SUM(J79:J81)</f>
        <v>150</v>
      </c>
    </row>
    <row r="83" spans="1:10" s="11" customFormat="1">
      <c r="A83" s="97"/>
      <c r="B83" s="97"/>
      <c r="C83" s="97"/>
      <c r="D83" s="97"/>
      <c r="E83" s="97"/>
      <c r="F83" s="97"/>
      <c r="G83" s="97"/>
      <c r="H83" s="79"/>
      <c r="I83" s="97"/>
      <c r="J83" s="97"/>
    </row>
    <row r="84" spans="1:10">
      <c r="A84" s="91"/>
      <c r="B84" s="91"/>
      <c r="C84" s="91"/>
      <c r="D84" s="91"/>
      <c r="E84" s="91"/>
      <c r="F84" s="91"/>
      <c r="G84" s="91"/>
      <c r="H84" s="77"/>
      <c r="I84" s="91"/>
      <c r="J84" s="91"/>
    </row>
    <row r="85" spans="1:10" ht="30">
      <c r="A85" s="93" t="s">
        <v>1358</v>
      </c>
      <c r="B85" s="93" t="s">
        <v>74</v>
      </c>
      <c r="C85" s="93">
        <v>2</v>
      </c>
      <c r="D85" s="93" t="s">
        <v>1359</v>
      </c>
      <c r="E85" s="93">
        <v>40</v>
      </c>
      <c r="F85" s="93">
        <v>10</v>
      </c>
      <c r="G85" s="93">
        <v>0</v>
      </c>
      <c r="H85" s="82">
        <f t="shared" si="0"/>
        <v>0</v>
      </c>
      <c r="I85" s="93" t="s">
        <v>1360</v>
      </c>
      <c r="J85" s="93">
        <v>0</v>
      </c>
    </row>
    <row r="86" spans="1:10" ht="45">
      <c r="A86" s="93" t="s">
        <v>1358</v>
      </c>
      <c r="B86" s="93" t="s">
        <v>14</v>
      </c>
      <c r="C86" s="93">
        <v>3</v>
      </c>
      <c r="D86" s="93" t="s">
        <v>1361</v>
      </c>
      <c r="E86" s="93">
        <v>200</v>
      </c>
      <c r="F86" s="93">
        <v>50</v>
      </c>
      <c r="G86" s="93">
        <v>0</v>
      </c>
      <c r="H86" s="82">
        <f t="shared" si="0"/>
        <v>0</v>
      </c>
      <c r="I86" s="93" t="s">
        <v>1362</v>
      </c>
      <c r="J86" s="93">
        <v>0</v>
      </c>
    </row>
    <row r="87" spans="1:10" ht="45">
      <c r="A87" s="93" t="s">
        <v>1358</v>
      </c>
      <c r="B87" s="93" t="s">
        <v>64</v>
      </c>
      <c r="C87" s="93">
        <v>2</v>
      </c>
      <c r="D87" s="93" t="s">
        <v>1363</v>
      </c>
      <c r="E87" s="93">
        <v>350</v>
      </c>
      <c r="F87" s="93">
        <v>100</v>
      </c>
      <c r="G87" s="93">
        <v>0</v>
      </c>
      <c r="H87" s="82">
        <f t="shared" si="0"/>
        <v>0</v>
      </c>
      <c r="I87" s="93" t="s">
        <v>1364</v>
      </c>
      <c r="J87" s="93">
        <v>0</v>
      </c>
    </row>
    <row r="88" spans="1:10" ht="16.5" thickBot="1">
      <c r="A88" s="94" t="s">
        <v>1358</v>
      </c>
      <c r="B88" s="94" t="s">
        <v>16</v>
      </c>
      <c r="C88" s="94">
        <v>1</v>
      </c>
      <c r="D88" s="94" t="s">
        <v>1365</v>
      </c>
      <c r="E88" s="94">
        <v>600</v>
      </c>
      <c r="F88" s="94">
        <v>200</v>
      </c>
      <c r="G88" s="94">
        <v>60</v>
      </c>
      <c r="H88" s="84">
        <f t="shared" si="0"/>
        <v>0.1</v>
      </c>
      <c r="I88" s="94" t="s">
        <v>1366</v>
      </c>
      <c r="J88" s="94">
        <v>60</v>
      </c>
    </row>
    <row r="89" spans="1:10" s="71" customFormat="1" ht="16.5" thickBot="1">
      <c r="A89" s="95"/>
      <c r="B89" s="96"/>
      <c r="C89" s="96"/>
      <c r="D89" s="96"/>
      <c r="E89" s="96">
        <f>SUM(E85:E88)</f>
        <v>1190</v>
      </c>
      <c r="F89" s="96">
        <f t="shared" ref="F89:G89" si="12">SUM(F85:F88)</f>
        <v>360</v>
      </c>
      <c r="G89" s="96">
        <f t="shared" si="12"/>
        <v>60</v>
      </c>
      <c r="H89" s="85">
        <f t="shared" si="0"/>
        <v>5.0420168067226892E-2</v>
      </c>
      <c r="I89" s="96"/>
      <c r="J89" s="96">
        <f>SUM(J85:J88)</f>
        <v>60</v>
      </c>
    </row>
    <row r="90" spans="1:10" s="11" customFormat="1">
      <c r="A90" s="97"/>
      <c r="B90" s="97"/>
      <c r="C90" s="97"/>
      <c r="D90" s="97"/>
      <c r="E90" s="97"/>
      <c r="F90" s="97"/>
      <c r="G90" s="97"/>
      <c r="H90" s="79"/>
      <c r="I90" s="97"/>
      <c r="J90" s="97"/>
    </row>
    <row r="91" spans="1:10">
      <c r="A91" s="91"/>
      <c r="B91" s="91"/>
      <c r="C91" s="91"/>
      <c r="D91" s="91"/>
      <c r="E91" s="91"/>
      <c r="F91" s="91"/>
      <c r="G91" s="91"/>
      <c r="H91" s="77"/>
      <c r="I91" s="91"/>
      <c r="J91" s="91"/>
    </row>
    <row r="92" spans="1:10" ht="30">
      <c r="A92" s="93" t="s">
        <v>1367</v>
      </c>
      <c r="B92" s="93" t="s">
        <v>5</v>
      </c>
      <c r="C92" s="93">
        <v>1</v>
      </c>
      <c r="D92" s="93" t="s">
        <v>1368</v>
      </c>
      <c r="E92" s="93">
        <v>340</v>
      </c>
      <c r="F92" s="93">
        <v>50</v>
      </c>
      <c r="G92" s="93">
        <v>0</v>
      </c>
      <c r="H92" s="82">
        <f t="shared" si="0"/>
        <v>0</v>
      </c>
      <c r="I92" s="93" t="s">
        <v>1369</v>
      </c>
      <c r="J92" s="93">
        <v>0</v>
      </c>
    </row>
    <row r="93" spans="1:10" ht="30">
      <c r="A93" s="93" t="s">
        <v>1367</v>
      </c>
      <c r="B93" s="93" t="s">
        <v>5</v>
      </c>
      <c r="C93" s="93">
        <v>2</v>
      </c>
      <c r="D93" s="93" t="s">
        <v>1370</v>
      </c>
      <c r="E93" s="93">
        <v>200</v>
      </c>
      <c r="F93" s="93">
        <v>25</v>
      </c>
      <c r="G93" s="93">
        <v>0</v>
      </c>
      <c r="H93" s="82">
        <f t="shared" si="0"/>
        <v>0</v>
      </c>
      <c r="I93" s="93" t="s">
        <v>1371</v>
      </c>
      <c r="J93" s="93">
        <v>0</v>
      </c>
    </row>
    <row r="94" spans="1:10" ht="60">
      <c r="A94" s="93" t="s">
        <v>1367</v>
      </c>
      <c r="B94" s="93" t="s">
        <v>74</v>
      </c>
      <c r="C94" s="93">
        <v>1</v>
      </c>
      <c r="D94" s="93" t="s">
        <v>1372</v>
      </c>
      <c r="E94" s="93">
        <v>110</v>
      </c>
      <c r="F94" s="93">
        <v>15</v>
      </c>
      <c r="G94" s="93">
        <v>15</v>
      </c>
      <c r="H94" s="82">
        <f t="shared" si="0"/>
        <v>0.13636363636363635</v>
      </c>
      <c r="I94" s="93" t="s">
        <v>59</v>
      </c>
      <c r="J94" s="93">
        <v>15</v>
      </c>
    </row>
    <row r="95" spans="1:10" ht="45">
      <c r="A95" s="93" t="s">
        <v>1367</v>
      </c>
      <c r="B95" s="93" t="s">
        <v>14</v>
      </c>
      <c r="C95" s="93">
        <v>1</v>
      </c>
      <c r="D95" s="93" t="s">
        <v>1373</v>
      </c>
      <c r="E95" s="93">
        <v>3500</v>
      </c>
      <c r="F95" s="93">
        <v>150</v>
      </c>
      <c r="G95" s="93">
        <v>100</v>
      </c>
      <c r="H95" s="82">
        <f t="shared" si="0"/>
        <v>2.8571428571428571E-2</v>
      </c>
      <c r="I95" s="93" t="s">
        <v>1374</v>
      </c>
      <c r="J95" s="93">
        <v>100</v>
      </c>
    </row>
    <row r="96" spans="1:10" ht="75">
      <c r="A96" s="93" t="s">
        <v>1367</v>
      </c>
      <c r="B96" s="93" t="s">
        <v>87</v>
      </c>
      <c r="C96" s="93">
        <v>1</v>
      </c>
      <c r="D96" s="93" t="s">
        <v>1375</v>
      </c>
      <c r="E96" s="93">
        <v>10000</v>
      </c>
      <c r="F96" s="93">
        <v>1000</v>
      </c>
      <c r="G96" s="93">
        <v>250</v>
      </c>
      <c r="H96" s="82">
        <f t="shared" si="0"/>
        <v>2.5000000000000001E-2</v>
      </c>
      <c r="I96" s="93" t="s">
        <v>1376</v>
      </c>
      <c r="J96" s="93">
        <v>250</v>
      </c>
    </row>
    <row r="97" spans="1:10" ht="45">
      <c r="A97" s="93" t="s">
        <v>1367</v>
      </c>
      <c r="B97" s="93" t="s">
        <v>87</v>
      </c>
      <c r="C97" s="93">
        <v>2</v>
      </c>
      <c r="D97" s="93" t="s">
        <v>1377</v>
      </c>
      <c r="E97" s="93">
        <v>5000</v>
      </c>
      <c r="F97" s="93">
        <v>250</v>
      </c>
      <c r="G97" s="93">
        <v>0</v>
      </c>
      <c r="H97" s="82">
        <f t="shared" si="0"/>
        <v>0</v>
      </c>
      <c r="I97" s="93" t="s">
        <v>1378</v>
      </c>
      <c r="J97" s="93">
        <v>0</v>
      </c>
    </row>
    <row r="98" spans="1:10" ht="60">
      <c r="A98" s="93" t="s">
        <v>1367</v>
      </c>
      <c r="B98" s="93" t="s">
        <v>64</v>
      </c>
      <c r="C98" s="93">
        <v>1</v>
      </c>
      <c r="D98" s="93" t="s">
        <v>1379</v>
      </c>
      <c r="E98" s="93">
        <v>290</v>
      </c>
      <c r="F98" s="93">
        <v>50</v>
      </c>
      <c r="G98" s="93">
        <v>0</v>
      </c>
      <c r="H98" s="82">
        <f t="shared" si="0"/>
        <v>0</v>
      </c>
      <c r="I98" s="93" t="s">
        <v>1380</v>
      </c>
      <c r="J98" s="93">
        <v>0</v>
      </c>
    </row>
    <row r="99" spans="1:10" ht="60">
      <c r="A99" s="93" t="s">
        <v>1367</v>
      </c>
      <c r="B99" s="93" t="s">
        <v>16</v>
      </c>
      <c r="C99" s="93">
        <v>1</v>
      </c>
      <c r="D99" s="93" t="s">
        <v>1381</v>
      </c>
      <c r="E99" s="93">
        <v>2500</v>
      </c>
      <c r="F99" s="93">
        <v>300</v>
      </c>
      <c r="G99" s="93">
        <v>60</v>
      </c>
      <c r="H99" s="82">
        <f t="shared" si="0"/>
        <v>2.4E-2</v>
      </c>
      <c r="I99" s="93"/>
      <c r="J99" s="93">
        <v>60</v>
      </c>
    </row>
    <row r="100" spans="1:10" ht="45">
      <c r="A100" s="93" t="s">
        <v>1367</v>
      </c>
      <c r="B100" s="93" t="s">
        <v>589</v>
      </c>
      <c r="C100" s="93">
        <v>1</v>
      </c>
      <c r="D100" s="93" t="s">
        <v>1382</v>
      </c>
      <c r="E100" s="93">
        <v>1500</v>
      </c>
      <c r="F100" s="93">
        <v>100</v>
      </c>
      <c r="G100" s="93">
        <v>0</v>
      </c>
      <c r="H100" s="82">
        <f t="shared" si="0"/>
        <v>0</v>
      </c>
      <c r="I100" s="93" t="s">
        <v>1383</v>
      </c>
      <c r="J100" s="93">
        <v>0</v>
      </c>
    </row>
    <row r="101" spans="1:10" ht="75.75" thickBot="1">
      <c r="A101" s="94" t="s">
        <v>1367</v>
      </c>
      <c r="B101" s="94" t="s">
        <v>46</v>
      </c>
      <c r="C101" s="94">
        <v>1</v>
      </c>
      <c r="D101" s="94" t="s">
        <v>1384</v>
      </c>
      <c r="E101" s="94">
        <v>85</v>
      </c>
      <c r="F101" s="94">
        <v>15</v>
      </c>
      <c r="G101" s="94">
        <v>0</v>
      </c>
      <c r="H101" s="84">
        <f t="shared" si="0"/>
        <v>0</v>
      </c>
      <c r="I101" s="94"/>
      <c r="J101" s="94">
        <v>0</v>
      </c>
    </row>
    <row r="102" spans="1:10" s="71" customFormat="1" ht="16.5" thickBot="1">
      <c r="A102" s="95"/>
      <c r="B102" s="96"/>
      <c r="C102" s="96"/>
      <c r="D102" s="96"/>
      <c r="E102" s="96">
        <f t="shared" ref="E102:G102" si="13">SUM(E92:E101)</f>
        <v>23525</v>
      </c>
      <c r="F102" s="96">
        <f>SUM(F92:F101)</f>
        <v>1955</v>
      </c>
      <c r="G102" s="96">
        <f t="shared" si="13"/>
        <v>425</v>
      </c>
      <c r="H102" s="85">
        <f t="shared" si="0"/>
        <v>1.8065887353878853E-2</v>
      </c>
      <c r="I102" s="96"/>
      <c r="J102" s="96">
        <f>SUM(J92:J101)</f>
        <v>425</v>
      </c>
    </row>
    <row r="103" spans="1:10" s="11" customFormat="1">
      <c r="A103" s="97"/>
      <c r="B103" s="97"/>
      <c r="C103" s="97"/>
      <c r="D103" s="97"/>
      <c r="E103" s="97"/>
      <c r="F103" s="97"/>
      <c r="G103" s="97"/>
      <c r="H103" s="79"/>
      <c r="I103" s="97"/>
      <c r="J103" s="97"/>
    </row>
    <row r="104" spans="1:10">
      <c r="A104" s="91"/>
      <c r="B104" s="91"/>
      <c r="C104" s="91"/>
      <c r="D104" s="91"/>
      <c r="E104" s="91"/>
      <c r="F104" s="91"/>
      <c r="G104" s="91"/>
      <c r="H104" s="77"/>
      <c r="I104" s="91"/>
      <c r="J104" s="91"/>
    </row>
    <row r="105" spans="1:10">
      <c r="A105" s="93" t="s">
        <v>1385</v>
      </c>
      <c r="B105" s="93" t="s">
        <v>34</v>
      </c>
      <c r="C105" s="93">
        <v>4</v>
      </c>
      <c r="D105" s="93" t="s">
        <v>1386</v>
      </c>
      <c r="E105" s="93">
        <v>80</v>
      </c>
      <c r="F105" s="93">
        <v>30</v>
      </c>
      <c r="G105" s="93">
        <v>0</v>
      </c>
      <c r="H105" s="82">
        <f t="shared" ref="H105:H207" si="14">IF(E105=0,"",G105/E105)</f>
        <v>0</v>
      </c>
      <c r="I105" s="93" t="s">
        <v>1387</v>
      </c>
      <c r="J105" s="93">
        <v>0</v>
      </c>
    </row>
    <row r="106" spans="1:10">
      <c r="A106" s="93" t="s">
        <v>1385</v>
      </c>
      <c r="B106" s="93" t="s">
        <v>5</v>
      </c>
      <c r="C106" s="93">
        <v>2</v>
      </c>
      <c r="D106" s="93" t="s">
        <v>1388</v>
      </c>
      <c r="E106" s="93">
        <v>2000</v>
      </c>
      <c r="F106" s="93">
        <v>800</v>
      </c>
      <c r="G106" s="93">
        <v>0</v>
      </c>
      <c r="H106" s="82">
        <f t="shared" si="14"/>
        <v>0</v>
      </c>
      <c r="I106" s="93" t="s">
        <v>1389</v>
      </c>
      <c r="J106" s="93">
        <v>0</v>
      </c>
    </row>
    <row r="107" spans="1:10" ht="30">
      <c r="A107" s="93" t="s">
        <v>1385</v>
      </c>
      <c r="B107" s="93" t="s">
        <v>5</v>
      </c>
      <c r="C107" s="93">
        <v>3</v>
      </c>
      <c r="D107" s="93" t="s">
        <v>1390</v>
      </c>
      <c r="E107" s="93">
        <v>100</v>
      </c>
      <c r="F107" s="93">
        <v>40</v>
      </c>
      <c r="G107" s="93">
        <v>8</v>
      </c>
      <c r="H107" s="82">
        <f t="shared" si="14"/>
        <v>0.08</v>
      </c>
      <c r="I107" s="93" t="s">
        <v>1391</v>
      </c>
      <c r="J107" s="93">
        <v>8</v>
      </c>
    </row>
    <row r="108" spans="1:10">
      <c r="A108" s="93" t="s">
        <v>1385</v>
      </c>
      <c r="B108" s="93" t="s">
        <v>5</v>
      </c>
      <c r="C108" s="93">
        <v>5</v>
      </c>
      <c r="D108" s="93" t="s">
        <v>1392</v>
      </c>
      <c r="E108" s="93">
        <v>200</v>
      </c>
      <c r="F108" s="93">
        <v>80</v>
      </c>
      <c r="G108" s="93">
        <v>0</v>
      </c>
      <c r="H108" s="82">
        <f t="shared" si="14"/>
        <v>0</v>
      </c>
      <c r="I108" s="93" t="s">
        <v>1393</v>
      </c>
      <c r="J108" s="93">
        <v>0</v>
      </c>
    </row>
    <row r="109" spans="1:10" ht="30.75" thickBot="1">
      <c r="A109" s="94" t="s">
        <v>1385</v>
      </c>
      <c r="B109" s="94" t="s">
        <v>74</v>
      </c>
      <c r="C109" s="94">
        <v>1</v>
      </c>
      <c r="D109" s="94" t="s">
        <v>1394</v>
      </c>
      <c r="E109" s="94">
        <v>1000</v>
      </c>
      <c r="F109" s="94">
        <v>500</v>
      </c>
      <c r="G109" s="94">
        <v>100</v>
      </c>
      <c r="H109" s="84">
        <f t="shared" si="14"/>
        <v>0.1</v>
      </c>
      <c r="I109" s="94" t="s">
        <v>1395</v>
      </c>
      <c r="J109" s="94">
        <v>100</v>
      </c>
    </row>
    <row r="110" spans="1:10" s="71" customFormat="1" ht="16.5" thickBot="1">
      <c r="A110" s="98"/>
      <c r="B110" s="99"/>
      <c r="C110" s="99"/>
      <c r="D110" s="99"/>
      <c r="E110" s="99">
        <f t="shared" ref="E110:G110" si="15">SUM(E105:E109)</f>
        <v>3380</v>
      </c>
      <c r="F110" s="99">
        <f t="shared" si="15"/>
        <v>1450</v>
      </c>
      <c r="G110" s="99">
        <f t="shared" si="15"/>
        <v>108</v>
      </c>
      <c r="H110" s="86">
        <f t="shared" si="14"/>
        <v>3.1952662721893489E-2</v>
      </c>
      <c r="I110" s="99"/>
      <c r="J110" s="99">
        <f>SUM(J105:J109)</f>
        <v>108</v>
      </c>
    </row>
    <row r="111" spans="1:10" s="11" customFormat="1">
      <c r="A111" s="97"/>
      <c r="B111" s="97"/>
      <c r="C111" s="97"/>
      <c r="D111" s="97"/>
      <c r="E111" s="97"/>
      <c r="F111" s="97"/>
      <c r="G111" s="97"/>
      <c r="H111" s="79"/>
      <c r="I111" s="97"/>
      <c r="J111" s="97"/>
    </row>
    <row r="112" spans="1:10">
      <c r="A112" s="91"/>
      <c r="B112" s="91"/>
      <c r="C112" s="91"/>
      <c r="D112" s="91"/>
      <c r="E112" s="91"/>
      <c r="F112" s="91"/>
      <c r="G112" s="91"/>
      <c r="H112" s="77"/>
      <c r="I112" s="91"/>
      <c r="J112" s="91"/>
    </row>
    <row r="113" spans="1:10" ht="60">
      <c r="A113" s="93" t="s">
        <v>1396</v>
      </c>
      <c r="B113" s="93" t="s">
        <v>34</v>
      </c>
      <c r="C113" s="93">
        <v>3</v>
      </c>
      <c r="D113" s="93" t="s">
        <v>1397</v>
      </c>
      <c r="E113" s="93">
        <v>100</v>
      </c>
      <c r="F113" s="93">
        <v>20</v>
      </c>
      <c r="G113" s="93">
        <v>0</v>
      </c>
      <c r="H113" s="82">
        <f t="shared" si="14"/>
        <v>0</v>
      </c>
      <c r="I113" s="93"/>
      <c r="J113" s="93">
        <v>0</v>
      </c>
    </row>
    <row r="114" spans="1:10" ht="135">
      <c r="A114" s="93" t="s">
        <v>1396</v>
      </c>
      <c r="B114" s="93" t="s">
        <v>74</v>
      </c>
      <c r="C114" s="93">
        <v>2</v>
      </c>
      <c r="D114" s="93" t="s">
        <v>1398</v>
      </c>
      <c r="E114" s="93">
        <v>900</v>
      </c>
      <c r="F114" s="93">
        <v>200</v>
      </c>
      <c r="G114" s="93">
        <v>20</v>
      </c>
      <c r="H114" s="82">
        <f t="shared" si="14"/>
        <v>2.2222222222222223E-2</v>
      </c>
      <c r="I114" s="93" t="s">
        <v>1399</v>
      </c>
      <c r="J114" s="93">
        <v>20</v>
      </c>
    </row>
    <row r="115" spans="1:10" ht="60">
      <c r="A115" s="93" t="s">
        <v>1396</v>
      </c>
      <c r="B115" s="93" t="s">
        <v>74</v>
      </c>
      <c r="C115" s="93">
        <v>4</v>
      </c>
      <c r="D115" s="93" t="s">
        <v>1400</v>
      </c>
      <c r="E115" s="93">
        <v>100</v>
      </c>
      <c r="F115" s="93">
        <v>30</v>
      </c>
      <c r="G115" s="93">
        <v>0</v>
      </c>
      <c r="H115" s="82">
        <f t="shared" si="14"/>
        <v>0</v>
      </c>
      <c r="I115" s="93"/>
      <c r="J115" s="93">
        <v>0</v>
      </c>
    </row>
    <row r="116" spans="1:10" ht="90.75" thickBot="1">
      <c r="A116" s="94" t="s">
        <v>1396</v>
      </c>
      <c r="B116" s="94" t="s">
        <v>87</v>
      </c>
      <c r="C116" s="94">
        <v>1</v>
      </c>
      <c r="D116" s="94" t="s">
        <v>1401</v>
      </c>
      <c r="E116" s="94">
        <v>400</v>
      </c>
      <c r="F116" s="94">
        <v>100</v>
      </c>
      <c r="G116" s="94">
        <v>100</v>
      </c>
      <c r="H116" s="84">
        <f t="shared" si="14"/>
        <v>0.25</v>
      </c>
      <c r="I116" s="94" t="s">
        <v>1402</v>
      </c>
      <c r="J116" s="94">
        <v>100</v>
      </c>
    </row>
    <row r="117" spans="1:10" s="87" customFormat="1" ht="16.5" thickBot="1">
      <c r="A117" s="95"/>
      <c r="B117" s="96"/>
      <c r="C117" s="96"/>
      <c r="D117" s="96"/>
      <c r="E117" s="96">
        <f t="shared" ref="E117:G117" si="16">SUM(E113:E116)</f>
        <v>1500</v>
      </c>
      <c r="F117" s="96">
        <f t="shared" si="16"/>
        <v>350</v>
      </c>
      <c r="G117" s="96">
        <f t="shared" si="16"/>
        <v>120</v>
      </c>
      <c r="H117" s="85">
        <f t="shared" si="14"/>
        <v>0.08</v>
      </c>
      <c r="I117" s="96"/>
      <c r="J117" s="96">
        <f>SUM(J113:J116)</f>
        <v>120</v>
      </c>
    </row>
    <row r="118" spans="1:10" s="11" customFormat="1">
      <c r="A118" s="97"/>
      <c r="B118" s="97"/>
      <c r="C118" s="97"/>
      <c r="D118" s="97"/>
      <c r="E118" s="97"/>
      <c r="F118" s="97"/>
      <c r="G118" s="97"/>
      <c r="H118" s="79"/>
      <c r="I118" s="97"/>
      <c r="J118" s="97"/>
    </row>
    <row r="119" spans="1:10">
      <c r="A119" s="91"/>
      <c r="B119" s="91"/>
      <c r="C119" s="91"/>
      <c r="D119" s="91"/>
      <c r="E119" s="91"/>
      <c r="F119" s="91"/>
      <c r="G119" s="91"/>
      <c r="H119" s="77"/>
      <c r="I119" s="91"/>
      <c r="J119" s="91"/>
    </row>
    <row r="120" spans="1:10" ht="30">
      <c r="A120" s="93" t="s">
        <v>1403</v>
      </c>
      <c r="B120" s="93" t="s">
        <v>34</v>
      </c>
      <c r="C120" s="93">
        <v>3</v>
      </c>
      <c r="D120" s="93" t="s">
        <v>1404</v>
      </c>
      <c r="E120" s="93">
        <v>36</v>
      </c>
      <c r="F120" s="93">
        <v>36</v>
      </c>
      <c r="G120" s="93">
        <v>20</v>
      </c>
      <c r="H120" s="82">
        <f t="shared" si="14"/>
        <v>0.55555555555555558</v>
      </c>
      <c r="I120" s="93" t="s">
        <v>1349</v>
      </c>
      <c r="J120" s="93">
        <v>20</v>
      </c>
    </row>
    <row r="121" spans="1:10">
      <c r="A121" s="93" t="s">
        <v>1403</v>
      </c>
      <c r="B121" s="93" t="s">
        <v>5</v>
      </c>
      <c r="C121" s="93">
        <v>2</v>
      </c>
      <c r="D121" s="93" t="s">
        <v>1405</v>
      </c>
      <c r="E121" s="93">
        <v>20</v>
      </c>
      <c r="F121" s="93">
        <v>20</v>
      </c>
      <c r="G121" s="93">
        <v>0</v>
      </c>
      <c r="H121" s="82">
        <f t="shared" si="14"/>
        <v>0</v>
      </c>
      <c r="I121" s="93" t="s">
        <v>59</v>
      </c>
      <c r="J121" s="93">
        <v>0</v>
      </c>
    </row>
    <row r="122" spans="1:10">
      <c r="A122" s="93" t="s">
        <v>1403</v>
      </c>
      <c r="B122" s="93" t="s">
        <v>5</v>
      </c>
      <c r="C122" s="93">
        <v>3</v>
      </c>
      <c r="D122" s="93" t="s">
        <v>1406</v>
      </c>
      <c r="E122" s="93">
        <v>40</v>
      </c>
      <c r="F122" s="93">
        <v>40</v>
      </c>
      <c r="G122" s="93">
        <v>0</v>
      </c>
      <c r="H122" s="82">
        <f t="shared" si="14"/>
        <v>0</v>
      </c>
      <c r="I122" s="93" t="s">
        <v>1407</v>
      </c>
      <c r="J122" s="93">
        <v>0</v>
      </c>
    </row>
    <row r="123" spans="1:10">
      <c r="A123" s="93" t="s">
        <v>1403</v>
      </c>
      <c r="B123" s="93" t="s">
        <v>5</v>
      </c>
      <c r="C123" s="93">
        <v>4</v>
      </c>
      <c r="D123" s="93" t="s">
        <v>1408</v>
      </c>
      <c r="E123" s="93">
        <v>30</v>
      </c>
      <c r="F123" s="93">
        <v>30</v>
      </c>
      <c r="G123" s="93">
        <v>0</v>
      </c>
      <c r="H123" s="82">
        <f t="shared" si="14"/>
        <v>0</v>
      </c>
      <c r="I123" s="93" t="s">
        <v>59</v>
      </c>
      <c r="J123" s="93">
        <v>0</v>
      </c>
    </row>
    <row r="124" spans="1:10" ht="30">
      <c r="A124" s="93" t="s">
        <v>1403</v>
      </c>
      <c r="B124" s="93" t="s">
        <v>74</v>
      </c>
      <c r="C124" s="93">
        <v>1</v>
      </c>
      <c r="D124" s="93" t="s">
        <v>1409</v>
      </c>
      <c r="E124" s="93">
        <v>500</v>
      </c>
      <c r="F124" s="93">
        <v>300</v>
      </c>
      <c r="G124" s="93">
        <v>100</v>
      </c>
      <c r="H124" s="82">
        <f t="shared" si="14"/>
        <v>0.2</v>
      </c>
      <c r="I124" s="93" t="s">
        <v>1410</v>
      </c>
      <c r="J124" s="93">
        <v>100</v>
      </c>
    </row>
    <row r="125" spans="1:10">
      <c r="A125" s="93" t="s">
        <v>1403</v>
      </c>
      <c r="B125" s="93" t="s">
        <v>74</v>
      </c>
      <c r="C125" s="93">
        <v>2</v>
      </c>
      <c r="D125" s="93" t="s">
        <v>1411</v>
      </c>
      <c r="E125" s="93">
        <v>150</v>
      </c>
      <c r="F125" s="93">
        <v>100</v>
      </c>
      <c r="G125" s="93">
        <v>0</v>
      </c>
      <c r="H125" s="82">
        <f t="shared" si="14"/>
        <v>0</v>
      </c>
      <c r="I125" s="93" t="s">
        <v>1371</v>
      </c>
      <c r="J125" s="93">
        <v>0</v>
      </c>
    </row>
    <row r="126" spans="1:10" ht="30">
      <c r="A126" s="93" t="s">
        <v>1403</v>
      </c>
      <c r="B126" s="93" t="s">
        <v>14</v>
      </c>
      <c r="C126" s="93">
        <v>2</v>
      </c>
      <c r="D126" s="93" t="s">
        <v>1412</v>
      </c>
      <c r="E126" s="93">
        <v>50</v>
      </c>
      <c r="F126" s="93">
        <v>50</v>
      </c>
      <c r="G126" s="93">
        <v>50</v>
      </c>
      <c r="H126" s="82">
        <f t="shared" si="14"/>
        <v>1</v>
      </c>
      <c r="I126" s="93"/>
      <c r="J126" s="93">
        <v>50</v>
      </c>
    </row>
    <row r="127" spans="1:10" ht="30">
      <c r="A127" s="93" t="s">
        <v>1403</v>
      </c>
      <c r="B127" s="93" t="s">
        <v>14</v>
      </c>
      <c r="C127" s="93">
        <v>3</v>
      </c>
      <c r="D127" s="93" t="s">
        <v>1413</v>
      </c>
      <c r="E127" s="93">
        <v>100</v>
      </c>
      <c r="F127" s="93">
        <v>100</v>
      </c>
      <c r="G127" s="93">
        <v>0</v>
      </c>
      <c r="H127" s="82">
        <f t="shared" si="14"/>
        <v>0</v>
      </c>
      <c r="I127" s="93" t="s">
        <v>1414</v>
      </c>
      <c r="J127" s="93">
        <v>0</v>
      </c>
    </row>
    <row r="128" spans="1:10">
      <c r="A128" s="93" t="s">
        <v>1403</v>
      </c>
      <c r="B128" s="93" t="s">
        <v>87</v>
      </c>
      <c r="C128" s="93">
        <v>1</v>
      </c>
      <c r="D128" s="93" t="s">
        <v>1415</v>
      </c>
      <c r="E128" s="93">
        <v>160</v>
      </c>
      <c r="F128" s="93">
        <v>160</v>
      </c>
      <c r="G128" s="93">
        <v>0</v>
      </c>
      <c r="H128" s="82">
        <f t="shared" si="14"/>
        <v>0</v>
      </c>
      <c r="I128" s="93" t="s">
        <v>1416</v>
      </c>
      <c r="J128" s="93">
        <v>0</v>
      </c>
    </row>
    <row r="129" spans="1:10" ht="30.75" thickBot="1">
      <c r="A129" s="94" t="s">
        <v>1403</v>
      </c>
      <c r="B129" s="94" t="s">
        <v>16</v>
      </c>
      <c r="C129" s="94">
        <v>3</v>
      </c>
      <c r="D129" s="94" t="s">
        <v>1417</v>
      </c>
      <c r="E129" s="94">
        <v>60</v>
      </c>
      <c r="F129" s="94">
        <v>60</v>
      </c>
      <c r="G129" s="94">
        <v>0</v>
      </c>
      <c r="H129" s="84">
        <f t="shared" si="14"/>
        <v>0</v>
      </c>
      <c r="I129" s="94" t="s">
        <v>1418</v>
      </c>
      <c r="J129" s="94">
        <v>0</v>
      </c>
    </row>
    <row r="130" spans="1:10" s="4" customFormat="1" ht="16.5" thickBot="1">
      <c r="A130" s="95"/>
      <c r="B130" s="96"/>
      <c r="C130" s="96"/>
      <c r="D130" s="96"/>
      <c r="E130" s="96">
        <f t="shared" ref="E130:G130" si="17">SUM(E120:E129)</f>
        <v>1146</v>
      </c>
      <c r="F130" s="96">
        <f t="shared" si="17"/>
        <v>896</v>
      </c>
      <c r="G130" s="96">
        <f t="shared" si="17"/>
        <v>170</v>
      </c>
      <c r="H130" s="85">
        <f t="shared" si="14"/>
        <v>0.14834205933682373</v>
      </c>
      <c r="I130" s="96"/>
      <c r="J130" s="103">
        <f>SUM(J120:J129)</f>
        <v>170</v>
      </c>
    </row>
    <row r="131" spans="1:10" s="11" customFormat="1">
      <c r="A131" s="97"/>
      <c r="B131" s="97"/>
      <c r="C131" s="97"/>
      <c r="D131" s="97"/>
      <c r="E131" s="97"/>
      <c r="F131" s="97"/>
      <c r="G131" s="97"/>
      <c r="H131" s="79"/>
      <c r="I131" s="97"/>
      <c r="J131" s="97"/>
    </row>
    <row r="132" spans="1:10">
      <c r="A132" s="91"/>
      <c r="B132" s="91"/>
      <c r="C132" s="91"/>
      <c r="D132" s="91"/>
      <c r="E132" s="91"/>
      <c r="F132" s="91"/>
      <c r="G132" s="91"/>
      <c r="H132" s="77"/>
      <c r="I132" s="91"/>
      <c r="J132" s="91"/>
    </row>
    <row r="133" spans="1:10" ht="30">
      <c r="A133" s="93" t="s">
        <v>1419</v>
      </c>
      <c r="B133" s="93" t="s">
        <v>74</v>
      </c>
      <c r="C133" s="93">
        <v>2</v>
      </c>
      <c r="D133" s="93" t="s">
        <v>1420</v>
      </c>
      <c r="E133" s="93">
        <v>20</v>
      </c>
      <c r="F133" s="93">
        <v>20</v>
      </c>
      <c r="G133" s="93">
        <v>0</v>
      </c>
      <c r="H133" s="82">
        <f t="shared" si="14"/>
        <v>0</v>
      </c>
      <c r="I133" s="93" t="s">
        <v>1421</v>
      </c>
      <c r="J133" s="93">
        <v>0</v>
      </c>
    </row>
    <row r="134" spans="1:10" ht="30">
      <c r="A134" s="93" t="s">
        <v>1419</v>
      </c>
      <c r="B134" s="93" t="s">
        <v>16</v>
      </c>
      <c r="C134" s="93">
        <v>3</v>
      </c>
      <c r="D134" s="93" t="s">
        <v>1422</v>
      </c>
      <c r="E134" s="93">
        <v>4</v>
      </c>
      <c r="F134" s="93">
        <v>4</v>
      </c>
      <c r="G134" s="93">
        <v>0</v>
      </c>
      <c r="H134" s="82">
        <f t="shared" si="14"/>
        <v>0</v>
      </c>
      <c r="I134" s="93" t="s">
        <v>1423</v>
      </c>
      <c r="J134" s="93">
        <v>0</v>
      </c>
    </row>
    <row r="135" spans="1:10">
      <c r="A135" s="93" t="s">
        <v>1419</v>
      </c>
      <c r="B135" s="93" t="s">
        <v>16</v>
      </c>
      <c r="C135" s="93">
        <v>4</v>
      </c>
      <c r="D135" s="93" t="s">
        <v>1424</v>
      </c>
      <c r="E135" s="93">
        <v>10</v>
      </c>
      <c r="F135" s="93">
        <v>10</v>
      </c>
      <c r="G135" s="93">
        <v>2</v>
      </c>
      <c r="H135" s="82">
        <f t="shared" si="14"/>
        <v>0.2</v>
      </c>
      <c r="I135" s="93" t="s">
        <v>59</v>
      </c>
      <c r="J135" s="93">
        <v>2</v>
      </c>
    </row>
    <row r="136" spans="1:10" ht="45.75" thickBot="1">
      <c r="A136" s="94" t="s">
        <v>1419</v>
      </c>
      <c r="B136" s="94" t="s">
        <v>589</v>
      </c>
      <c r="C136" s="94">
        <v>2</v>
      </c>
      <c r="D136" s="94" t="s">
        <v>1425</v>
      </c>
      <c r="E136" s="94">
        <v>215</v>
      </c>
      <c r="F136" s="94">
        <v>215</v>
      </c>
      <c r="G136" s="94">
        <v>21.5</v>
      </c>
      <c r="H136" s="84">
        <f t="shared" si="14"/>
        <v>0.1</v>
      </c>
      <c r="I136" s="94" t="s">
        <v>1426</v>
      </c>
      <c r="J136" s="94">
        <v>21.5</v>
      </c>
    </row>
    <row r="137" spans="1:10" s="4" customFormat="1" ht="16.5" thickBot="1">
      <c r="A137" s="95"/>
      <c r="B137" s="96"/>
      <c r="C137" s="96"/>
      <c r="D137" s="96"/>
      <c r="E137" s="96">
        <f t="shared" ref="E137:G137" si="18">SUM(E133:E136)</f>
        <v>249</v>
      </c>
      <c r="F137" s="96">
        <f t="shared" si="18"/>
        <v>249</v>
      </c>
      <c r="G137" s="96">
        <f t="shared" si="18"/>
        <v>23.5</v>
      </c>
      <c r="H137" s="85">
        <f t="shared" si="14"/>
        <v>9.4377510040160636E-2</v>
      </c>
      <c r="I137" s="96"/>
      <c r="J137" s="103">
        <f>SUM(J133:J136)</f>
        <v>23.5</v>
      </c>
    </row>
    <row r="138" spans="1:10" s="11" customFormat="1">
      <c r="A138" s="97"/>
      <c r="B138" s="97"/>
      <c r="C138" s="97"/>
      <c r="D138" s="97"/>
      <c r="E138" s="97"/>
      <c r="F138" s="97"/>
      <c r="G138" s="97"/>
      <c r="H138" s="79"/>
      <c r="I138" s="97"/>
      <c r="J138" s="97"/>
    </row>
    <row r="139" spans="1:10">
      <c r="A139" s="91"/>
      <c r="B139" s="91"/>
      <c r="C139" s="91"/>
      <c r="D139" s="91"/>
      <c r="E139" s="91"/>
      <c r="F139" s="91"/>
      <c r="G139" s="91"/>
      <c r="H139" s="77"/>
      <c r="I139" s="91"/>
      <c r="J139" s="91"/>
    </row>
    <row r="140" spans="1:10" ht="30">
      <c r="A140" s="93" t="s">
        <v>1427</v>
      </c>
      <c r="B140" s="93" t="s">
        <v>34</v>
      </c>
      <c r="C140" s="93">
        <v>2</v>
      </c>
      <c r="D140" s="93" t="s">
        <v>1428</v>
      </c>
      <c r="E140" s="93">
        <v>50</v>
      </c>
      <c r="F140" s="93">
        <v>50</v>
      </c>
      <c r="G140" s="93">
        <v>20</v>
      </c>
      <c r="H140" s="82">
        <f t="shared" si="14"/>
        <v>0.4</v>
      </c>
      <c r="I140" s="93" t="s">
        <v>1429</v>
      </c>
      <c r="J140" s="93">
        <v>20</v>
      </c>
    </row>
    <row r="141" spans="1:10">
      <c r="A141" s="93" t="s">
        <v>1427</v>
      </c>
      <c r="B141" s="93" t="s">
        <v>5</v>
      </c>
      <c r="C141" s="93">
        <v>4</v>
      </c>
      <c r="D141" s="93" t="s">
        <v>1430</v>
      </c>
      <c r="E141" s="93">
        <v>100</v>
      </c>
      <c r="F141" s="93">
        <v>100</v>
      </c>
      <c r="G141" s="93">
        <v>0</v>
      </c>
      <c r="H141" s="82">
        <f t="shared" si="14"/>
        <v>0</v>
      </c>
      <c r="I141" s="93" t="s">
        <v>1407</v>
      </c>
      <c r="J141" s="93">
        <v>0</v>
      </c>
    </row>
    <row r="142" spans="1:10">
      <c r="A142" s="93" t="s">
        <v>1427</v>
      </c>
      <c r="B142" s="93" t="s">
        <v>74</v>
      </c>
      <c r="C142" s="93">
        <v>1</v>
      </c>
      <c r="D142" s="93" t="s">
        <v>1431</v>
      </c>
      <c r="E142" s="93">
        <v>200</v>
      </c>
      <c r="F142" s="93">
        <v>200</v>
      </c>
      <c r="G142" s="93">
        <v>0</v>
      </c>
      <c r="H142" s="82">
        <f t="shared" si="14"/>
        <v>0</v>
      </c>
      <c r="I142" s="93" t="s">
        <v>1432</v>
      </c>
      <c r="J142" s="93">
        <v>0</v>
      </c>
    </row>
    <row r="143" spans="1:10" ht="30.75" thickBot="1">
      <c r="A143" s="94" t="s">
        <v>1427</v>
      </c>
      <c r="B143" s="94" t="s">
        <v>46</v>
      </c>
      <c r="C143" s="94">
        <v>3</v>
      </c>
      <c r="D143" s="94" t="s">
        <v>1433</v>
      </c>
      <c r="E143" s="94">
        <v>300</v>
      </c>
      <c r="F143" s="94">
        <v>300</v>
      </c>
      <c r="G143" s="94">
        <v>0</v>
      </c>
      <c r="H143" s="84">
        <f t="shared" si="14"/>
        <v>0</v>
      </c>
      <c r="I143" s="94" t="s">
        <v>1434</v>
      </c>
      <c r="J143" s="94">
        <v>0</v>
      </c>
    </row>
    <row r="144" spans="1:10" s="71" customFormat="1" ht="16.5" thickBot="1">
      <c r="A144" s="95"/>
      <c r="B144" s="96"/>
      <c r="C144" s="96"/>
      <c r="D144" s="96"/>
      <c r="E144" s="96">
        <f t="shared" ref="E144:G144" si="19">SUM(E140:E143)</f>
        <v>650</v>
      </c>
      <c r="F144" s="96">
        <f t="shared" si="19"/>
        <v>650</v>
      </c>
      <c r="G144" s="96">
        <f t="shared" si="19"/>
        <v>20</v>
      </c>
      <c r="H144" s="85">
        <f t="shared" si="14"/>
        <v>3.0769230769230771E-2</v>
      </c>
      <c r="I144" s="96"/>
      <c r="J144" s="96">
        <f>SUM(J140:J143)</f>
        <v>20</v>
      </c>
    </row>
    <row r="145" spans="1:10" s="11" customFormat="1">
      <c r="A145" s="97"/>
      <c r="B145" s="97"/>
      <c r="C145" s="97"/>
      <c r="D145" s="97"/>
      <c r="E145" s="97"/>
      <c r="F145" s="97"/>
      <c r="G145" s="97"/>
      <c r="H145" s="79"/>
      <c r="I145" s="97"/>
      <c r="J145" s="97"/>
    </row>
    <row r="146" spans="1:10">
      <c r="A146" s="91"/>
      <c r="B146" s="91"/>
      <c r="C146" s="91"/>
      <c r="D146" s="91"/>
      <c r="E146" s="91"/>
      <c r="F146" s="91"/>
      <c r="G146" s="91"/>
      <c r="H146" s="77"/>
      <c r="I146" s="91"/>
      <c r="J146" s="91"/>
    </row>
    <row r="147" spans="1:10" ht="30">
      <c r="A147" s="93" t="s">
        <v>1435</v>
      </c>
      <c r="B147" s="93" t="s">
        <v>34</v>
      </c>
      <c r="C147" s="93">
        <v>5</v>
      </c>
      <c r="D147" s="93" t="s">
        <v>1436</v>
      </c>
      <c r="E147" s="93">
        <v>60</v>
      </c>
      <c r="F147" s="93">
        <v>60</v>
      </c>
      <c r="G147" s="93">
        <v>20</v>
      </c>
      <c r="H147" s="82">
        <f t="shared" si="14"/>
        <v>0.33333333333333331</v>
      </c>
      <c r="I147" s="93" t="s">
        <v>1429</v>
      </c>
      <c r="J147" s="93">
        <v>20</v>
      </c>
    </row>
    <row r="148" spans="1:10" ht="30">
      <c r="A148" s="93" t="s">
        <v>1435</v>
      </c>
      <c r="B148" s="93" t="s">
        <v>5</v>
      </c>
      <c r="C148" s="93">
        <v>3</v>
      </c>
      <c r="D148" s="93" t="s">
        <v>1437</v>
      </c>
      <c r="E148" s="93">
        <v>150</v>
      </c>
      <c r="F148" s="93">
        <v>150</v>
      </c>
      <c r="G148" s="93">
        <v>0</v>
      </c>
      <c r="H148" s="82">
        <f t="shared" si="14"/>
        <v>0</v>
      </c>
      <c r="I148" s="93" t="s">
        <v>1438</v>
      </c>
      <c r="J148" s="93">
        <v>0</v>
      </c>
    </row>
    <row r="149" spans="1:10" ht="30">
      <c r="A149" s="93" t="s">
        <v>1435</v>
      </c>
      <c r="B149" s="93" t="s">
        <v>74</v>
      </c>
      <c r="C149" s="93">
        <v>4</v>
      </c>
      <c r="D149" s="93" t="s">
        <v>1439</v>
      </c>
      <c r="E149" s="93">
        <v>50</v>
      </c>
      <c r="F149" s="93">
        <v>50</v>
      </c>
      <c r="G149" s="93">
        <v>100</v>
      </c>
      <c r="H149" s="82">
        <f t="shared" si="14"/>
        <v>2</v>
      </c>
      <c r="I149" s="93" t="s">
        <v>1440</v>
      </c>
      <c r="J149" s="93">
        <v>100</v>
      </c>
    </row>
    <row r="150" spans="1:10" ht="30">
      <c r="A150" s="93" t="s">
        <v>1435</v>
      </c>
      <c r="B150" s="93" t="s">
        <v>87</v>
      </c>
      <c r="C150" s="93">
        <v>1</v>
      </c>
      <c r="D150" s="93" t="s">
        <v>1441</v>
      </c>
      <c r="E150" s="93">
        <v>835</v>
      </c>
      <c r="F150" s="93">
        <v>240</v>
      </c>
      <c r="G150" s="93">
        <v>250</v>
      </c>
      <c r="H150" s="82">
        <f t="shared" si="14"/>
        <v>0.29940119760479039</v>
      </c>
      <c r="I150" s="93" t="s">
        <v>1442</v>
      </c>
      <c r="J150" s="93">
        <v>250</v>
      </c>
    </row>
    <row r="151" spans="1:10" ht="60.75" thickBot="1">
      <c r="A151" s="94" t="s">
        <v>1435</v>
      </c>
      <c r="B151" s="94" t="s">
        <v>64</v>
      </c>
      <c r="C151" s="94">
        <v>2</v>
      </c>
      <c r="D151" s="94" t="s">
        <v>1443</v>
      </c>
      <c r="E151" s="94">
        <v>250</v>
      </c>
      <c r="F151" s="94">
        <v>250</v>
      </c>
      <c r="G151" s="94">
        <v>100</v>
      </c>
      <c r="H151" s="84">
        <f t="shared" si="14"/>
        <v>0.4</v>
      </c>
      <c r="I151" s="94" t="s">
        <v>1444</v>
      </c>
      <c r="J151" s="94">
        <v>100</v>
      </c>
    </row>
    <row r="152" spans="1:10" s="71" customFormat="1" ht="16.5" thickBot="1">
      <c r="A152" s="95"/>
      <c r="B152" s="96"/>
      <c r="C152" s="96"/>
      <c r="D152" s="96"/>
      <c r="E152" s="96">
        <f t="shared" ref="E152:G152" si="20">SUM(E147:E151)</f>
        <v>1345</v>
      </c>
      <c r="F152" s="96">
        <f t="shared" si="20"/>
        <v>750</v>
      </c>
      <c r="G152" s="96">
        <f t="shared" si="20"/>
        <v>470</v>
      </c>
      <c r="H152" s="85">
        <f t="shared" si="14"/>
        <v>0.34944237918215615</v>
      </c>
      <c r="I152" s="96"/>
      <c r="J152" s="96">
        <f>SUM(J147:J151)</f>
        <v>470</v>
      </c>
    </row>
    <row r="153" spans="1:10" s="11" customFormat="1">
      <c r="A153" s="97"/>
      <c r="B153" s="97"/>
      <c r="C153" s="97"/>
      <c r="D153" s="97"/>
      <c r="E153" s="97"/>
      <c r="F153" s="97"/>
      <c r="G153" s="97"/>
      <c r="H153" s="79"/>
      <c r="I153" s="97"/>
      <c r="J153" s="97"/>
    </row>
    <row r="154" spans="1:10">
      <c r="A154" s="91"/>
      <c r="B154" s="91"/>
      <c r="C154" s="91"/>
      <c r="D154" s="91"/>
      <c r="E154" s="91"/>
      <c r="F154" s="91"/>
      <c r="G154" s="91"/>
      <c r="H154" s="77"/>
      <c r="I154" s="91"/>
      <c r="J154" s="91"/>
    </row>
    <row r="155" spans="1:10">
      <c r="A155" s="93" t="s">
        <v>1445</v>
      </c>
      <c r="B155" s="93" t="s">
        <v>74</v>
      </c>
      <c r="C155" s="93">
        <v>3</v>
      </c>
      <c r="D155" s="93" t="s">
        <v>1446</v>
      </c>
      <c r="E155" s="93">
        <v>100</v>
      </c>
      <c r="F155" s="93">
        <v>70</v>
      </c>
      <c r="G155" s="93">
        <v>0</v>
      </c>
      <c r="H155" s="82">
        <f t="shared" si="14"/>
        <v>0</v>
      </c>
      <c r="I155" s="93" t="s">
        <v>1407</v>
      </c>
      <c r="J155" s="93">
        <v>0</v>
      </c>
    </row>
    <row r="156" spans="1:10" ht="30.75" thickBot="1">
      <c r="A156" s="94" t="s">
        <v>1445</v>
      </c>
      <c r="B156" s="94" t="s">
        <v>87</v>
      </c>
      <c r="C156" s="94">
        <v>1</v>
      </c>
      <c r="D156" s="94" t="s">
        <v>1447</v>
      </c>
      <c r="E156" s="94">
        <v>200</v>
      </c>
      <c r="F156" s="94">
        <v>140</v>
      </c>
      <c r="G156" s="94">
        <v>70</v>
      </c>
      <c r="H156" s="84">
        <f t="shared" si="14"/>
        <v>0.35</v>
      </c>
      <c r="I156" s="94" t="s">
        <v>1448</v>
      </c>
      <c r="J156" s="94">
        <v>70</v>
      </c>
    </row>
    <row r="157" spans="1:10" s="71" customFormat="1" ht="16.5" thickBot="1">
      <c r="A157" s="95"/>
      <c r="B157" s="96"/>
      <c r="C157" s="96"/>
      <c r="D157" s="96"/>
      <c r="E157" s="96">
        <f t="shared" ref="E157:G157" si="21">SUM(E155:E156)</f>
        <v>300</v>
      </c>
      <c r="F157" s="96">
        <f t="shared" si="21"/>
        <v>210</v>
      </c>
      <c r="G157" s="96">
        <f t="shared" si="21"/>
        <v>70</v>
      </c>
      <c r="H157" s="85">
        <f t="shared" si="14"/>
        <v>0.23333333333333334</v>
      </c>
      <c r="I157" s="96"/>
      <c r="J157" s="96">
        <f>SUM(J155:J156)</f>
        <v>70</v>
      </c>
    </row>
    <row r="158" spans="1:10" s="11" customFormat="1">
      <c r="A158" s="97"/>
      <c r="B158" s="97"/>
      <c r="C158" s="97"/>
      <c r="D158" s="97"/>
      <c r="E158" s="97"/>
      <c r="F158" s="97"/>
      <c r="G158" s="97"/>
      <c r="H158" s="79"/>
      <c r="I158" s="97"/>
      <c r="J158" s="97"/>
    </row>
    <row r="159" spans="1:10">
      <c r="A159" s="91"/>
      <c r="B159" s="91"/>
      <c r="C159" s="91"/>
      <c r="D159" s="91"/>
      <c r="E159" s="91"/>
      <c r="F159" s="91"/>
      <c r="G159" s="91"/>
      <c r="H159" s="77"/>
      <c r="I159" s="91"/>
      <c r="J159" s="91"/>
    </row>
    <row r="160" spans="1:10">
      <c r="A160" s="93" t="s">
        <v>1449</v>
      </c>
      <c r="B160" s="93" t="s">
        <v>10</v>
      </c>
      <c r="C160" s="93">
        <v>5</v>
      </c>
      <c r="D160" s="93"/>
      <c r="E160" s="93">
        <v>0</v>
      </c>
      <c r="F160" s="93">
        <v>0</v>
      </c>
      <c r="G160" s="93">
        <v>0</v>
      </c>
      <c r="H160" s="82" t="str">
        <f t="shared" si="14"/>
        <v/>
      </c>
      <c r="I160" s="93" t="s">
        <v>59</v>
      </c>
      <c r="J160" s="93">
        <v>0</v>
      </c>
    </row>
    <row r="161" spans="1:10">
      <c r="A161" s="93" t="s">
        <v>1449</v>
      </c>
      <c r="B161" s="93" t="s">
        <v>74</v>
      </c>
      <c r="C161" s="93">
        <v>3</v>
      </c>
      <c r="D161" s="93" t="s">
        <v>1450</v>
      </c>
      <c r="E161" s="93">
        <v>500</v>
      </c>
      <c r="F161" s="93">
        <v>100</v>
      </c>
      <c r="G161" s="93">
        <v>10</v>
      </c>
      <c r="H161" s="82">
        <f t="shared" si="14"/>
        <v>0.02</v>
      </c>
      <c r="I161" s="93" t="s">
        <v>1312</v>
      </c>
      <c r="J161" s="93">
        <v>10</v>
      </c>
    </row>
    <row r="162" spans="1:10" ht="30">
      <c r="A162" s="93" t="s">
        <v>1449</v>
      </c>
      <c r="B162" s="93" t="s">
        <v>87</v>
      </c>
      <c r="C162" s="93">
        <v>1</v>
      </c>
      <c r="D162" s="93" t="s">
        <v>1451</v>
      </c>
      <c r="E162" s="93">
        <v>300</v>
      </c>
      <c r="F162" s="93">
        <v>100</v>
      </c>
      <c r="G162" s="93">
        <v>0</v>
      </c>
      <c r="H162" s="82">
        <f t="shared" si="14"/>
        <v>0</v>
      </c>
      <c r="I162" s="93" t="s">
        <v>1423</v>
      </c>
      <c r="J162" s="93">
        <v>0</v>
      </c>
    </row>
    <row r="163" spans="1:10" ht="30.75" thickBot="1">
      <c r="A163" s="94" t="s">
        <v>1449</v>
      </c>
      <c r="B163" s="94" t="s">
        <v>87</v>
      </c>
      <c r="C163" s="94">
        <v>3</v>
      </c>
      <c r="D163" s="94" t="s">
        <v>1452</v>
      </c>
      <c r="E163" s="94">
        <v>500</v>
      </c>
      <c r="F163" s="94">
        <v>250</v>
      </c>
      <c r="G163" s="94">
        <v>100</v>
      </c>
      <c r="H163" s="84">
        <f t="shared" si="14"/>
        <v>0.2</v>
      </c>
      <c r="I163" s="94" t="s">
        <v>1453</v>
      </c>
      <c r="J163" s="94">
        <v>100</v>
      </c>
    </row>
    <row r="164" spans="1:10" s="71" customFormat="1" ht="16.5" thickBot="1">
      <c r="A164" s="95"/>
      <c r="B164" s="96"/>
      <c r="C164" s="96"/>
      <c r="D164" s="96"/>
      <c r="E164" s="96">
        <f t="shared" ref="E164:G164" si="22">SUM(E160:E163)</f>
        <v>1300</v>
      </c>
      <c r="F164" s="96">
        <f t="shared" si="22"/>
        <v>450</v>
      </c>
      <c r="G164" s="96">
        <f t="shared" si="22"/>
        <v>110</v>
      </c>
      <c r="H164" s="85">
        <f t="shared" si="14"/>
        <v>8.461538461538462E-2</v>
      </c>
      <c r="I164" s="96"/>
      <c r="J164" s="96">
        <f>SUM(J160:J163)</f>
        <v>110</v>
      </c>
    </row>
    <row r="165" spans="1:10" s="11" customFormat="1">
      <c r="A165" s="97"/>
      <c r="B165" s="97"/>
      <c r="C165" s="97"/>
      <c r="D165" s="97"/>
      <c r="E165" s="97"/>
      <c r="F165" s="97"/>
      <c r="G165" s="97"/>
      <c r="H165" s="79"/>
      <c r="I165" s="97"/>
      <c r="J165" s="97"/>
    </row>
    <row r="166" spans="1:10">
      <c r="A166" s="91"/>
      <c r="B166" s="91"/>
      <c r="C166" s="91"/>
      <c r="D166" s="91"/>
      <c r="E166" s="91"/>
      <c r="F166" s="91"/>
      <c r="G166" s="91"/>
      <c r="H166" s="77"/>
      <c r="I166" s="91"/>
      <c r="J166" s="91"/>
    </row>
    <row r="167" spans="1:10" ht="30">
      <c r="A167" s="93" t="s">
        <v>1454</v>
      </c>
      <c r="B167" s="93" t="s">
        <v>34</v>
      </c>
      <c r="C167" s="93">
        <v>3</v>
      </c>
      <c r="D167" s="93" t="s">
        <v>1455</v>
      </c>
      <c r="E167" s="93">
        <v>350</v>
      </c>
      <c r="F167" s="93">
        <v>300</v>
      </c>
      <c r="G167" s="93">
        <v>20</v>
      </c>
      <c r="H167" s="82">
        <f t="shared" si="14"/>
        <v>5.7142857142857141E-2</v>
      </c>
      <c r="I167" s="93" t="s">
        <v>1429</v>
      </c>
      <c r="J167" s="93">
        <v>20</v>
      </c>
    </row>
    <row r="168" spans="1:10" ht="60">
      <c r="A168" s="93" t="s">
        <v>1454</v>
      </c>
      <c r="B168" s="93" t="s">
        <v>74</v>
      </c>
      <c r="C168" s="93">
        <v>2</v>
      </c>
      <c r="D168" s="93" t="s">
        <v>1456</v>
      </c>
      <c r="E168" s="93">
        <v>1050</v>
      </c>
      <c r="F168" s="93">
        <v>600</v>
      </c>
      <c r="G168" s="93">
        <v>60</v>
      </c>
      <c r="H168" s="82">
        <f t="shared" si="14"/>
        <v>5.7142857142857141E-2</v>
      </c>
      <c r="I168" s="93" t="s">
        <v>1457</v>
      </c>
      <c r="J168" s="93">
        <v>60</v>
      </c>
    </row>
    <row r="169" spans="1:10" ht="30">
      <c r="A169" s="93" t="s">
        <v>1454</v>
      </c>
      <c r="B169" s="93" t="s">
        <v>14</v>
      </c>
      <c r="C169" s="93">
        <v>1</v>
      </c>
      <c r="D169" s="93" t="s">
        <v>1458</v>
      </c>
      <c r="E169" s="93">
        <v>3400</v>
      </c>
      <c r="F169" s="93">
        <v>1700</v>
      </c>
      <c r="G169" s="93">
        <v>250</v>
      </c>
      <c r="H169" s="82">
        <f t="shared" si="14"/>
        <v>7.3529411764705885E-2</v>
      </c>
      <c r="I169" s="93" t="s">
        <v>1459</v>
      </c>
      <c r="J169" s="93">
        <v>250</v>
      </c>
    </row>
    <row r="170" spans="1:10">
      <c r="A170" s="93" t="s">
        <v>1454</v>
      </c>
      <c r="B170" s="93" t="s">
        <v>87</v>
      </c>
      <c r="C170" s="93">
        <v>1</v>
      </c>
      <c r="D170" s="93" t="s">
        <v>1460</v>
      </c>
      <c r="E170" s="93">
        <v>3321.41</v>
      </c>
      <c r="F170" s="93">
        <v>1600</v>
      </c>
      <c r="G170" s="93">
        <v>160</v>
      </c>
      <c r="H170" s="82">
        <f t="shared" si="14"/>
        <v>4.817231236131643E-2</v>
      </c>
      <c r="I170" s="93" t="s">
        <v>1312</v>
      </c>
      <c r="J170" s="93">
        <v>160</v>
      </c>
    </row>
    <row r="171" spans="1:10" ht="30">
      <c r="A171" s="93" t="s">
        <v>1454</v>
      </c>
      <c r="B171" s="93" t="s">
        <v>16</v>
      </c>
      <c r="C171" s="93">
        <v>3</v>
      </c>
      <c r="D171" s="93" t="s">
        <v>1461</v>
      </c>
      <c r="E171" s="93">
        <v>500</v>
      </c>
      <c r="F171" s="93">
        <v>300</v>
      </c>
      <c r="G171" s="93">
        <v>0</v>
      </c>
      <c r="H171" s="82">
        <f t="shared" si="14"/>
        <v>0</v>
      </c>
      <c r="I171" s="93" t="s">
        <v>1462</v>
      </c>
      <c r="J171" s="93">
        <v>0</v>
      </c>
    </row>
    <row r="172" spans="1:10" ht="45.75" thickBot="1">
      <c r="A172" s="94" t="s">
        <v>1454</v>
      </c>
      <c r="B172" s="94" t="s">
        <v>46</v>
      </c>
      <c r="C172" s="94">
        <v>2</v>
      </c>
      <c r="D172" s="94" t="s">
        <v>1463</v>
      </c>
      <c r="E172" s="94">
        <v>1360</v>
      </c>
      <c r="F172" s="94">
        <v>1000</v>
      </c>
      <c r="G172" s="94">
        <v>100</v>
      </c>
      <c r="H172" s="84">
        <f t="shared" si="14"/>
        <v>7.3529411764705885E-2</v>
      </c>
      <c r="I172" s="94" t="s">
        <v>1464</v>
      </c>
      <c r="J172" s="94">
        <v>100</v>
      </c>
    </row>
    <row r="173" spans="1:10" s="71" customFormat="1" ht="16.5" thickBot="1">
      <c r="A173" s="95"/>
      <c r="B173" s="96"/>
      <c r="C173" s="96"/>
      <c r="D173" s="96"/>
      <c r="E173" s="96">
        <f t="shared" ref="E173:G173" si="23">SUM(E167:E172)</f>
        <v>9981.41</v>
      </c>
      <c r="F173" s="96">
        <f t="shared" si="23"/>
        <v>5500</v>
      </c>
      <c r="G173" s="96">
        <f t="shared" si="23"/>
        <v>590</v>
      </c>
      <c r="H173" s="85">
        <f t="shared" si="14"/>
        <v>5.9109885276729439E-2</v>
      </c>
      <c r="I173" s="96"/>
      <c r="J173" s="96">
        <f>SUM(J167:J172)</f>
        <v>590</v>
      </c>
    </row>
    <row r="174" spans="1:10" s="11" customFormat="1">
      <c r="A174" s="97"/>
      <c r="B174" s="97"/>
      <c r="C174" s="97"/>
      <c r="D174" s="97"/>
      <c r="E174" s="97"/>
      <c r="F174" s="97"/>
      <c r="G174" s="97"/>
      <c r="H174" s="79"/>
      <c r="I174" s="97"/>
      <c r="J174" s="97"/>
    </row>
    <row r="175" spans="1:10">
      <c r="A175" s="91"/>
      <c r="B175" s="91"/>
      <c r="C175" s="91"/>
      <c r="D175" s="91"/>
      <c r="E175" s="91"/>
      <c r="F175" s="91"/>
      <c r="G175" s="91"/>
      <c r="H175" s="77"/>
      <c r="I175" s="91"/>
      <c r="J175" s="91"/>
    </row>
    <row r="176" spans="1:10">
      <c r="A176" s="93" t="s">
        <v>1465</v>
      </c>
      <c r="B176" s="93" t="s">
        <v>74</v>
      </c>
      <c r="C176" s="93">
        <v>2</v>
      </c>
      <c r="D176" s="93" t="s">
        <v>1466</v>
      </c>
      <c r="E176" s="93">
        <v>500</v>
      </c>
      <c r="F176" s="93">
        <v>300</v>
      </c>
      <c r="G176" s="93">
        <v>50</v>
      </c>
      <c r="H176" s="82">
        <f t="shared" si="14"/>
        <v>0.1</v>
      </c>
      <c r="I176" s="93" t="s">
        <v>1467</v>
      </c>
      <c r="J176" s="93">
        <v>50</v>
      </c>
    </row>
    <row r="177" spans="1:10" ht="30">
      <c r="A177" s="93" t="s">
        <v>1465</v>
      </c>
      <c r="B177" s="93" t="s">
        <v>14</v>
      </c>
      <c r="C177" s="93">
        <v>2</v>
      </c>
      <c r="D177" s="93" t="s">
        <v>1468</v>
      </c>
      <c r="E177" s="93">
        <v>700</v>
      </c>
      <c r="F177" s="93">
        <v>400</v>
      </c>
      <c r="G177" s="93">
        <v>100</v>
      </c>
      <c r="H177" s="82">
        <f t="shared" si="14"/>
        <v>0.14285714285714285</v>
      </c>
      <c r="I177" s="93" t="s">
        <v>1469</v>
      </c>
      <c r="J177" s="93">
        <v>100</v>
      </c>
    </row>
    <row r="178" spans="1:10" ht="30">
      <c r="A178" s="93" t="s">
        <v>1465</v>
      </c>
      <c r="B178" s="93" t="s">
        <v>87</v>
      </c>
      <c r="C178" s="93">
        <v>1</v>
      </c>
      <c r="D178" s="93" t="s">
        <v>1470</v>
      </c>
      <c r="E178" s="93">
        <v>1600</v>
      </c>
      <c r="F178" s="93">
        <v>500</v>
      </c>
      <c r="G178" s="93">
        <v>250</v>
      </c>
      <c r="H178" s="82">
        <f t="shared" si="14"/>
        <v>0.15625</v>
      </c>
      <c r="I178" s="93" t="s">
        <v>1471</v>
      </c>
      <c r="J178" s="93">
        <v>250</v>
      </c>
    </row>
    <row r="179" spans="1:10" ht="16.5" thickBot="1">
      <c r="A179" s="94" t="s">
        <v>1465</v>
      </c>
      <c r="B179" s="94" t="s">
        <v>16</v>
      </c>
      <c r="C179" s="94">
        <v>2</v>
      </c>
      <c r="D179" s="94" t="s">
        <v>16</v>
      </c>
      <c r="E179" s="94">
        <v>200</v>
      </c>
      <c r="F179" s="94">
        <v>100</v>
      </c>
      <c r="G179" s="94">
        <v>10</v>
      </c>
      <c r="H179" s="84">
        <f t="shared" si="14"/>
        <v>0.05</v>
      </c>
      <c r="I179" s="94" t="s">
        <v>1472</v>
      </c>
      <c r="J179" s="94">
        <v>10</v>
      </c>
    </row>
    <row r="180" spans="1:10" s="71" customFormat="1" ht="16.5" thickBot="1">
      <c r="A180" s="95"/>
      <c r="B180" s="96"/>
      <c r="C180" s="96"/>
      <c r="D180" s="96"/>
      <c r="E180" s="96">
        <f t="shared" ref="E180:G180" si="24">SUM(E176:E179)</f>
        <v>3000</v>
      </c>
      <c r="F180" s="96">
        <f t="shared" si="24"/>
        <v>1300</v>
      </c>
      <c r="G180" s="96">
        <f t="shared" si="24"/>
        <v>410</v>
      </c>
      <c r="H180" s="85">
        <f t="shared" si="14"/>
        <v>0.13666666666666666</v>
      </c>
      <c r="I180" s="96"/>
      <c r="J180" s="96">
        <f>SUM(J176:J179)</f>
        <v>410</v>
      </c>
    </row>
    <row r="181" spans="1:10" s="11" customFormat="1">
      <c r="A181" s="97"/>
      <c r="B181" s="97"/>
      <c r="C181" s="97"/>
      <c r="D181" s="97"/>
      <c r="E181" s="97"/>
      <c r="F181" s="97"/>
      <c r="G181" s="97"/>
      <c r="H181" s="79"/>
      <c r="I181" s="97"/>
      <c r="J181" s="97"/>
    </row>
    <row r="182" spans="1:10">
      <c r="A182" s="91"/>
      <c r="B182" s="91"/>
      <c r="C182" s="91"/>
      <c r="D182" s="91"/>
      <c r="E182" s="91"/>
      <c r="F182" s="91"/>
      <c r="G182" s="91"/>
      <c r="H182" s="77"/>
      <c r="I182" s="91"/>
      <c r="J182" s="91"/>
    </row>
    <row r="183" spans="1:10">
      <c r="A183" s="93" t="s">
        <v>1473</v>
      </c>
      <c r="B183" s="93" t="s">
        <v>5</v>
      </c>
      <c r="C183" s="93">
        <v>3</v>
      </c>
      <c r="D183" s="93" t="s">
        <v>1474</v>
      </c>
      <c r="E183" s="93">
        <v>100</v>
      </c>
      <c r="F183" s="93">
        <v>0</v>
      </c>
      <c r="G183" s="93">
        <v>0</v>
      </c>
      <c r="H183" s="82">
        <f t="shared" si="14"/>
        <v>0</v>
      </c>
      <c r="I183" s="93" t="s">
        <v>1389</v>
      </c>
      <c r="J183" s="93">
        <v>0</v>
      </c>
    </row>
    <row r="184" spans="1:10" ht="30">
      <c r="A184" s="93" t="s">
        <v>1473</v>
      </c>
      <c r="B184" s="93" t="s">
        <v>74</v>
      </c>
      <c r="C184" s="93">
        <v>1</v>
      </c>
      <c r="D184" s="93" t="s">
        <v>1475</v>
      </c>
      <c r="E184" s="93">
        <v>50</v>
      </c>
      <c r="F184" s="93">
        <v>25</v>
      </c>
      <c r="G184" s="93">
        <v>25</v>
      </c>
      <c r="H184" s="82">
        <f t="shared" si="14"/>
        <v>0.5</v>
      </c>
      <c r="I184" s="93" t="s">
        <v>59</v>
      </c>
      <c r="J184" s="93">
        <v>25</v>
      </c>
    </row>
    <row r="185" spans="1:10">
      <c r="A185" s="93" t="s">
        <v>1473</v>
      </c>
      <c r="B185" s="93" t="s">
        <v>74</v>
      </c>
      <c r="C185" s="93">
        <v>3</v>
      </c>
      <c r="D185" s="93" t="s">
        <v>1476</v>
      </c>
      <c r="E185" s="93">
        <v>100</v>
      </c>
      <c r="F185" s="93">
        <v>50</v>
      </c>
      <c r="G185" s="93">
        <v>0</v>
      </c>
      <c r="H185" s="82">
        <f t="shared" si="14"/>
        <v>0</v>
      </c>
      <c r="I185" s="93" t="s">
        <v>59</v>
      </c>
      <c r="J185" s="93">
        <v>0</v>
      </c>
    </row>
    <row r="186" spans="1:10" ht="30">
      <c r="A186" s="93" t="s">
        <v>1473</v>
      </c>
      <c r="B186" s="93" t="s">
        <v>74</v>
      </c>
      <c r="C186" s="93">
        <v>4</v>
      </c>
      <c r="D186" s="93" t="s">
        <v>1477</v>
      </c>
      <c r="E186" s="93">
        <v>30</v>
      </c>
      <c r="F186" s="93">
        <v>15</v>
      </c>
      <c r="G186" s="93">
        <v>0</v>
      </c>
      <c r="H186" s="82">
        <f t="shared" si="14"/>
        <v>0</v>
      </c>
      <c r="I186" s="93" t="s">
        <v>1423</v>
      </c>
      <c r="J186" s="93">
        <v>0</v>
      </c>
    </row>
    <row r="187" spans="1:10">
      <c r="A187" s="93" t="s">
        <v>1473</v>
      </c>
      <c r="B187" s="93" t="s">
        <v>64</v>
      </c>
      <c r="C187" s="93">
        <v>2</v>
      </c>
      <c r="D187" s="93" t="s">
        <v>1478</v>
      </c>
      <c r="E187" s="93">
        <v>80</v>
      </c>
      <c r="F187" s="93">
        <v>40</v>
      </c>
      <c r="G187" s="93">
        <v>40</v>
      </c>
      <c r="H187" s="82">
        <f t="shared" si="14"/>
        <v>0.5</v>
      </c>
      <c r="I187" s="93" t="s">
        <v>59</v>
      </c>
      <c r="J187" s="93">
        <v>40</v>
      </c>
    </row>
    <row r="188" spans="1:10">
      <c r="A188" s="93" t="s">
        <v>1473</v>
      </c>
      <c r="B188" s="93" t="s">
        <v>16</v>
      </c>
      <c r="C188" s="93">
        <v>2</v>
      </c>
      <c r="D188" s="93" t="s">
        <v>1479</v>
      </c>
      <c r="E188" s="93">
        <v>20</v>
      </c>
      <c r="F188" s="93">
        <v>10</v>
      </c>
      <c r="G188" s="93">
        <v>5</v>
      </c>
      <c r="H188" s="82">
        <f t="shared" si="14"/>
        <v>0.25</v>
      </c>
      <c r="I188" s="93" t="s">
        <v>1480</v>
      </c>
      <c r="J188" s="93">
        <v>5</v>
      </c>
    </row>
    <row r="189" spans="1:10" ht="16.5" thickBot="1">
      <c r="A189" s="94" t="s">
        <v>1473</v>
      </c>
      <c r="B189" s="94" t="s">
        <v>589</v>
      </c>
      <c r="C189" s="94">
        <v>1</v>
      </c>
      <c r="D189" s="94" t="s">
        <v>1481</v>
      </c>
      <c r="E189" s="94">
        <v>120</v>
      </c>
      <c r="F189" s="94">
        <v>60</v>
      </c>
      <c r="G189" s="94">
        <v>60</v>
      </c>
      <c r="H189" s="84">
        <f t="shared" si="14"/>
        <v>0.5</v>
      </c>
      <c r="I189" s="94" t="s">
        <v>59</v>
      </c>
      <c r="J189" s="94">
        <v>60</v>
      </c>
    </row>
    <row r="190" spans="1:10" s="71" customFormat="1" ht="16.5" thickBot="1">
      <c r="A190" s="95"/>
      <c r="B190" s="96"/>
      <c r="C190" s="96"/>
      <c r="D190" s="96"/>
      <c r="E190" s="96">
        <f t="shared" ref="E190:F190" si="25">SUM(E183:E189)</f>
        <v>500</v>
      </c>
      <c r="F190" s="96">
        <f t="shared" si="25"/>
        <v>200</v>
      </c>
      <c r="G190" s="96">
        <f>SUM(G183:G189)</f>
        <v>130</v>
      </c>
      <c r="H190" s="85">
        <f t="shared" si="14"/>
        <v>0.26</v>
      </c>
      <c r="I190" s="96"/>
      <c r="J190" s="96">
        <f>SUM(J183:J189)</f>
        <v>130</v>
      </c>
    </row>
    <row r="191" spans="1:10" s="11" customFormat="1">
      <c r="A191" s="97"/>
      <c r="B191" s="97"/>
      <c r="C191" s="97"/>
      <c r="D191" s="97"/>
      <c r="E191" s="97"/>
      <c r="F191" s="97"/>
      <c r="G191" s="97"/>
      <c r="H191" s="79"/>
      <c r="I191" s="97"/>
      <c r="J191" s="97"/>
    </row>
    <row r="192" spans="1:10">
      <c r="A192" s="91"/>
      <c r="B192" s="91"/>
      <c r="C192" s="91"/>
      <c r="D192" s="91"/>
      <c r="E192" s="91"/>
      <c r="F192" s="91"/>
      <c r="G192" s="91"/>
      <c r="H192" s="77"/>
      <c r="I192" s="91"/>
      <c r="J192" s="91"/>
    </row>
    <row r="193" spans="1:10" ht="16.5" thickBot="1">
      <c r="A193" s="94" t="s">
        <v>1482</v>
      </c>
      <c r="B193" s="94" t="s">
        <v>74</v>
      </c>
      <c r="C193" s="94">
        <v>3</v>
      </c>
      <c r="D193" s="94" t="s">
        <v>1483</v>
      </c>
      <c r="E193" s="94">
        <v>20</v>
      </c>
      <c r="F193" s="94">
        <v>15</v>
      </c>
      <c r="G193" s="94">
        <v>15</v>
      </c>
      <c r="H193" s="84">
        <f t="shared" si="14"/>
        <v>0.75</v>
      </c>
      <c r="I193" s="94" t="s">
        <v>59</v>
      </c>
      <c r="J193" s="94">
        <v>15</v>
      </c>
    </row>
    <row r="194" spans="1:10" s="71" customFormat="1" ht="16.5" thickBot="1">
      <c r="A194" s="95"/>
      <c r="B194" s="96"/>
      <c r="C194" s="96"/>
      <c r="D194" s="96"/>
      <c r="E194" s="96">
        <f t="shared" ref="E194:G194" si="26">SUM(E193)</f>
        <v>20</v>
      </c>
      <c r="F194" s="96">
        <f t="shared" si="26"/>
        <v>15</v>
      </c>
      <c r="G194" s="96">
        <f t="shared" si="26"/>
        <v>15</v>
      </c>
      <c r="H194" s="85">
        <f t="shared" si="14"/>
        <v>0.75</v>
      </c>
      <c r="I194" s="96"/>
      <c r="J194" s="96">
        <f>SUM(J193)</f>
        <v>15</v>
      </c>
    </row>
    <row r="195" spans="1:10" s="11" customFormat="1">
      <c r="A195" s="97"/>
      <c r="B195" s="97"/>
      <c r="C195" s="97"/>
      <c r="D195" s="97"/>
      <c r="E195" s="97"/>
      <c r="F195" s="97"/>
      <c r="G195" s="97"/>
      <c r="H195" s="79"/>
      <c r="I195" s="97"/>
      <c r="J195" s="97"/>
    </row>
    <row r="196" spans="1:10">
      <c r="A196" s="91"/>
      <c r="B196" s="91"/>
      <c r="C196" s="91"/>
      <c r="D196" s="91"/>
      <c r="E196" s="91"/>
      <c r="F196" s="91"/>
      <c r="G196" s="91"/>
      <c r="H196" s="77"/>
      <c r="I196" s="91"/>
      <c r="J196" s="91"/>
    </row>
    <row r="197" spans="1:10" ht="45">
      <c r="A197" s="93" t="s">
        <v>1484</v>
      </c>
      <c r="B197" s="93" t="s">
        <v>37</v>
      </c>
      <c r="C197" s="93">
        <v>2</v>
      </c>
      <c r="D197" s="93" t="s">
        <v>1485</v>
      </c>
      <c r="E197" s="93">
        <v>60</v>
      </c>
      <c r="F197" s="93">
        <v>60</v>
      </c>
      <c r="G197" s="93">
        <v>0</v>
      </c>
      <c r="H197" s="82">
        <f t="shared" si="14"/>
        <v>0</v>
      </c>
      <c r="I197" s="93" t="s">
        <v>1486</v>
      </c>
      <c r="J197" s="93">
        <v>0</v>
      </c>
    </row>
    <row r="198" spans="1:10">
      <c r="A198" s="93" t="s">
        <v>1484</v>
      </c>
      <c r="B198" s="93" t="s">
        <v>74</v>
      </c>
      <c r="C198" s="93">
        <v>1</v>
      </c>
      <c r="D198" s="93" t="s">
        <v>1487</v>
      </c>
      <c r="E198" s="93">
        <v>300</v>
      </c>
      <c r="F198" s="93">
        <v>60</v>
      </c>
      <c r="G198" s="93">
        <v>0</v>
      </c>
      <c r="H198" s="82">
        <f t="shared" si="14"/>
        <v>0</v>
      </c>
      <c r="I198" s="93" t="s">
        <v>1416</v>
      </c>
      <c r="J198" s="93">
        <v>0</v>
      </c>
    </row>
    <row r="199" spans="1:10" ht="30">
      <c r="A199" s="93" t="s">
        <v>1484</v>
      </c>
      <c r="B199" s="93" t="s">
        <v>14</v>
      </c>
      <c r="C199" s="93">
        <v>4</v>
      </c>
      <c r="D199" s="93" t="s">
        <v>1488</v>
      </c>
      <c r="E199" s="93">
        <v>25</v>
      </c>
      <c r="F199" s="93">
        <v>25</v>
      </c>
      <c r="G199" s="93">
        <v>15</v>
      </c>
      <c r="H199" s="82">
        <f t="shared" si="14"/>
        <v>0.6</v>
      </c>
      <c r="I199" s="93" t="s">
        <v>59</v>
      </c>
      <c r="J199" s="93">
        <v>15</v>
      </c>
    </row>
    <row r="200" spans="1:10" ht="30.75" thickBot="1">
      <c r="A200" s="94" t="s">
        <v>1484</v>
      </c>
      <c r="B200" s="94" t="s">
        <v>16</v>
      </c>
      <c r="C200" s="94">
        <v>3</v>
      </c>
      <c r="D200" s="94" t="s">
        <v>1489</v>
      </c>
      <c r="E200" s="94">
        <v>20</v>
      </c>
      <c r="F200" s="94">
        <v>20</v>
      </c>
      <c r="G200" s="94">
        <v>0</v>
      </c>
      <c r="H200" s="84">
        <f t="shared" si="14"/>
        <v>0</v>
      </c>
      <c r="I200" s="94" t="s">
        <v>59</v>
      </c>
      <c r="J200" s="94">
        <v>0</v>
      </c>
    </row>
    <row r="201" spans="1:10" s="71" customFormat="1" ht="16.5" thickBot="1">
      <c r="A201" s="95"/>
      <c r="B201" s="96"/>
      <c r="C201" s="96"/>
      <c r="D201" s="96"/>
      <c r="E201" s="96">
        <f t="shared" ref="E201:G201" si="27">SUM(E197:E200)</f>
        <v>405</v>
      </c>
      <c r="F201" s="96">
        <f t="shared" si="27"/>
        <v>165</v>
      </c>
      <c r="G201" s="96">
        <f t="shared" si="27"/>
        <v>15</v>
      </c>
      <c r="H201" s="85">
        <f t="shared" si="14"/>
        <v>3.7037037037037035E-2</v>
      </c>
      <c r="I201" s="96"/>
      <c r="J201" s="96">
        <f>SUM(J197:J200)</f>
        <v>15</v>
      </c>
    </row>
    <row r="202" spans="1:10" s="11" customFormat="1">
      <c r="A202" s="97"/>
      <c r="B202" s="97"/>
      <c r="C202" s="97"/>
      <c r="D202" s="97"/>
      <c r="E202" s="97"/>
      <c r="F202" s="97"/>
      <c r="G202" s="97"/>
      <c r="H202" s="79"/>
      <c r="I202" s="97"/>
      <c r="J202" s="97"/>
    </row>
    <row r="203" spans="1:10">
      <c r="A203" s="91"/>
      <c r="B203" s="91"/>
      <c r="C203" s="91"/>
      <c r="D203" s="91"/>
      <c r="E203" s="91"/>
      <c r="F203" s="91"/>
      <c r="G203" s="91"/>
      <c r="H203" s="77"/>
      <c r="I203" s="91"/>
      <c r="J203" s="91"/>
    </row>
    <row r="204" spans="1:10" ht="45">
      <c r="A204" s="93" t="s">
        <v>1490</v>
      </c>
      <c r="B204" s="93" t="s">
        <v>34</v>
      </c>
      <c r="C204" s="93">
        <v>1</v>
      </c>
      <c r="D204" s="93" t="s">
        <v>1491</v>
      </c>
      <c r="E204" s="93">
        <v>600</v>
      </c>
      <c r="F204" s="93">
        <v>450</v>
      </c>
      <c r="G204" s="93">
        <v>20</v>
      </c>
      <c r="H204" s="82">
        <f t="shared" si="14"/>
        <v>3.3333333333333333E-2</v>
      </c>
      <c r="I204" s="93" t="s">
        <v>1492</v>
      </c>
      <c r="J204" s="93">
        <v>20</v>
      </c>
    </row>
    <row r="205" spans="1:10" ht="45">
      <c r="A205" s="93" t="s">
        <v>1490</v>
      </c>
      <c r="B205" s="93" t="s">
        <v>74</v>
      </c>
      <c r="C205" s="93">
        <v>1</v>
      </c>
      <c r="D205" s="93" t="s">
        <v>1493</v>
      </c>
      <c r="E205" s="93">
        <v>6000</v>
      </c>
      <c r="F205" s="93">
        <v>3000</v>
      </c>
      <c r="G205" s="93">
        <v>100</v>
      </c>
      <c r="H205" s="82">
        <f t="shared" si="14"/>
        <v>1.6666666666666666E-2</v>
      </c>
      <c r="I205" s="93" t="s">
        <v>1410</v>
      </c>
      <c r="J205" s="93">
        <v>100</v>
      </c>
    </row>
    <row r="206" spans="1:10" ht="60">
      <c r="A206" s="93" t="s">
        <v>1490</v>
      </c>
      <c r="B206" s="93" t="s">
        <v>87</v>
      </c>
      <c r="C206" s="93">
        <v>1</v>
      </c>
      <c r="D206" s="93" t="s">
        <v>1494</v>
      </c>
      <c r="E206" s="93">
        <v>1500</v>
      </c>
      <c r="F206" s="93">
        <v>1125</v>
      </c>
      <c r="G206" s="93">
        <v>250</v>
      </c>
      <c r="H206" s="82">
        <f t="shared" si="14"/>
        <v>0.16666666666666666</v>
      </c>
      <c r="I206" s="93" t="s">
        <v>1376</v>
      </c>
      <c r="J206" s="93">
        <v>250</v>
      </c>
    </row>
    <row r="207" spans="1:10" ht="45">
      <c r="A207" s="93" t="s">
        <v>1490</v>
      </c>
      <c r="B207" s="93" t="s">
        <v>16</v>
      </c>
      <c r="C207" s="93">
        <v>2</v>
      </c>
      <c r="D207" s="93" t="s">
        <v>1495</v>
      </c>
      <c r="E207" s="93">
        <v>400</v>
      </c>
      <c r="F207" s="93">
        <v>200</v>
      </c>
      <c r="G207" s="93">
        <v>20</v>
      </c>
      <c r="H207" s="82">
        <f t="shared" si="14"/>
        <v>0.05</v>
      </c>
      <c r="I207" s="93" t="s">
        <v>1496</v>
      </c>
      <c r="J207" s="93">
        <v>20</v>
      </c>
    </row>
    <row r="208" spans="1:10" ht="45.75" thickBot="1">
      <c r="A208" s="94" t="s">
        <v>1490</v>
      </c>
      <c r="B208" s="94" t="s">
        <v>46</v>
      </c>
      <c r="C208" s="94">
        <v>1</v>
      </c>
      <c r="D208" s="94" t="s">
        <v>1497</v>
      </c>
      <c r="E208" s="94">
        <v>1500</v>
      </c>
      <c r="F208" s="94">
        <v>750</v>
      </c>
      <c r="G208" s="94">
        <v>100</v>
      </c>
      <c r="H208" s="84">
        <f t="shared" ref="H208:H262" si="28">IF(E208=0,"",G208/E208)</f>
        <v>6.6666666666666666E-2</v>
      </c>
      <c r="I208" s="94" t="s">
        <v>1498</v>
      </c>
      <c r="J208" s="94">
        <v>100</v>
      </c>
    </row>
    <row r="209" spans="1:10" s="71" customFormat="1" ht="16.5" thickBot="1">
      <c r="A209" s="95"/>
      <c r="B209" s="96"/>
      <c r="C209" s="96"/>
      <c r="D209" s="96"/>
      <c r="E209" s="96">
        <f>SUM(E204:E208)</f>
        <v>10000</v>
      </c>
      <c r="F209" s="96">
        <f t="shared" ref="F209:G209" si="29">SUM(F204:F208)</f>
        <v>5525</v>
      </c>
      <c r="G209" s="96">
        <f t="shared" si="29"/>
        <v>490</v>
      </c>
      <c r="H209" s="85">
        <f t="shared" si="28"/>
        <v>4.9000000000000002E-2</v>
      </c>
      <c r="I209" s="96"/>
      <c r="J209" s="96">
        <f>SUM(J204:J208)</f>
        <v>490</v>
      </c>
    </row>
    <row r="210" spans="1:10" s="11" customFormat="1">
      <c r="A210" s="97"/>
      <c r="B210" s="97"/>
      <c r="C210" s="97"/>
      <c r="D210" s="97"/>
      <c r="E210" s="97"/>
      <c r="F210" s="97"/>
      <c r="G210" s="97"/>
      <c r="H210" s="79"/>
      <c r="I210" s="97"/>
      <c r="J210" s="97"/>
    </row>
    <row r="211" spans="1:10">
      <c r="A211" s="91"/>
      <c r="B211" s="91"/>
      <c r="C211" s="91"/>
      <c r="D211" s="91"/>
      <c r="E211" s="91"/>
      <c r="F211" s="91"/>
      <c r="G211" s="91"/>
      <c r="H211" s="77"/>
      <c r="I211" s="91"/>
      <c r="J211" s="91"/>
    </row>
    <row r="212" spans="1:10" ht="30">
      <c r="A212" s="93" t="s">
        <v>1499</v>
      </c>
      <c r="B212" s="93" t="s">
        <v>5</v>
      </c>
      <c r="C212" s="93">
        <v>2</v>
      </c>
      <c r="D212" s="93" t="s">
        <v>1500</v>
      </c>
      <c r="E212" s="93">
        <v>500</v>
      </c>
      <c r="F212" s="93">
        <v>200</v>
      </c>
      <c r="G212" s="93">
        <v>0</v>
      </c>
      <c r="H212" s="82">
        <f t="shared" si="28"/>
        <v>0</v>
      </c>
      <c r="I212" s="93" t="s">
        <v>1501</v>
      </c>
      <c r="J212" s="93">
        <v>0</v>
      </c>
    </row>
    <row r="213" spans="1:10">
      <c r="A213" s="93" t="s">
        <v>1499</v>
      </c>
      <c r="B213" s="93" t="s">
        <v>5</v>
      </c>
      <c r="C213" s="93">
        <v>3</v>
      </c>
      <c r="D213" s="93" t="s">
        <v>1502</v>
      </c>
      <c r="E213" s="93">
        <v>60</v>
      </c>
      <c r="F213" s="93">
        <v>30</v>
      </c>
      <c r="G213" s="93">
        <v>0</v>
      </c>
      <c r="H213" s="82">
        <f t="shared" si="28"/>
        <v>0</v>
      </c>
      <c r="I213" s="93" t="s">
        <v>59</v>
      </c>
      <c r="J213" s="93">
        <v>0</v>
      </c>
    </row>
    <row r="214" spans="1:10">
      <c r="A214" s="93" t="s">
        <v>1499</v>
      </c>
      <c r="B214" s="93" t="s">
        <v>74</v>
      </c>
      <c r="C214" s="93">
        <v>2</v>
      </c>
      <c r="D214" s="93" t="s">
        <v>1503</v>
      </c>
      <c r="E214" s="93">
        <v>3000</v>
      </c>
      <c r="F214" s="93">
        <v>1000</v>
      </c>
      <c r="G214" s="93">
        <v>100</v>
      </c>
      <c r="H214" s="82">
        <f t="shared" si="28"/>
        <v>3.3333333333333333E-2</v>
      </c>
      <c r="I214" s="93" t="s">
        <v>1312</v>
      </c>
      <c r="J214" s="93">
        <v>100</v>
      </c>
    </row>
    <row r="215" spans="1:10" ht="30">
      <c r="A215" s="93" t="s">
        <v>1499</v>
      </c>
      <c r="B215" s="93" t="s">
        <v>14</v>
      </c>
      <c r="C215" s="93">
        <v>1</v>
      </c>
      <c r="D215" s="93" t="s">
        <v>1504</v>
      </c>
      <c r="E215" s="93">
        <v>8000</v>
      </c>
      <c r="F215" s="93">
        <v>3000</v>
      </c>
      <c r="G215" s="93">
        <v>100</v>
      </c>
      <c r="H215" s="82">
        <f t="shared" si="28"/>
        <v>1.2500000000000001E-2</v>
      </c>
      <c r="I215" s="93" t="s">
        <v>1469</v>
      </c>
      <c r="J215" s="93">
        <v>100</v>
      </c>
    </row>
    <row r="216" spans="1:10" ht="30">
      <c r="A216" s="93" t="s">
        <v>1499</v>
      </c>
      <c r="B216" s="93" t="s">
        <v>87</v>
      </c>
      <c r="C216" s="93">
        <v>1</v>
      </c>
      <c r="D216" s="93" t="s">
        <v>1505</v>
      </c>
      <c r="E216" s="93">
        <v>12000</v>
      </c>
      <c r="F216" s="93">
        <v>5000</v>
      </c>
      <c r="G216" s="93">
        <v>100</v>
      </c>
      <c r="H216" s="82">
        <f t="shared" si="28"/>
        <v>8.3333333333333332E-3</v>
      </c>
      <c r="I216" s="93" t="s">
        <v>1453</v>
      </c>
      <c r="J216" s="93">
        <v>100</v>
      </c>
    </row>
    <row r="217" spans="1:10">
      <c r="A217" s="93" t="s">
        <v>1499</v>
      </c>
      <c r="B217" s="93" t="s">
        <v>16</v>
      </c>
      <c r="C217" s="93">
        <v>2</v>
      </c>
      <c r="D217" s="93" t="s">
        <v>1506</v>
      </c>
      <c r="E217" s="93">
        <v>250</v>
      </c>
      <c r="F217" s="93">
        <v>100</v>
      </c>
      <c r="G217" s="93">
        <v>50</v>
      </c>
      <c r="H217" s="82">
        <f t="shared" si="28"/>
        <v>0.2</v>
      </c>
      <c r="I217" s="93" t="s">
        <v>59</v>
      </c>
      <c r="J217" s="93">
        <v>50</v>
      </c>
    </row>
    <row r="218" spans="1:10" ht="16.5" thickBot="1">
      <c r="A218" s="94" t="s">
        <v>1499</v>
      </c>
      <c r="B218" s="94" t="s">
        <v>46</v>
      </c>
      <c r="C218" s="94">
        <v>3</v>
      </c>
      <c r="D218" s="94" t="s">
        <v>1507</v>
      </c>
      <c r="E218" s="94">
        <v>125</v>
      </c>
      <c r="F218" s="94">
        <v>50</v>
      </c>
      <c r="G218" s="94">
        <v>0</v>
      </c>
      <c r="H218" s="84">
        <f t="shared" si="28"/>
        <v>0</v>
      </c>
      <c r="I218" s="94" t="s">
        <v>59</v>
      </c>
      <c r="J218" s="94">
        <v>0</v>
      </c>
    </row>
    <row r="219" spans="1:10" s="71" customFormat="1" ht="16.5" thickBot="1">
      <c r="A219" s="95"/>
      <c r="B219" s="96"/>
      <c r="C219" s="96"/>
      <c r="D219" s="96"/>
      <c r="E219" s="96">
        <f t="shared" ref="E219:G219" si="30">SUM(E212:E218)</f>
        <v>23935</v>
      </c>
      <c r="F219" s="96">
        <f t="shared" si="30"/>
        <v>9380</v>
      </c>
      <c r="G219" s="96">
        <f t="shared" si="30"/>
        <v>350</v>
      </c>
      <c r="H219" s="85">
        <f t="shared" si="28"/>
        <v>1.4622937121370378E-2</v>
      </c>
      <c r="I219" s="96"/>
      <c r="J219" s="96">
        <f>SUM(J212:J218)</f>
        <v>350</v>
      </c>
    </row>
    <row r="220" spans="1:10" s="11" customFormat="1">
      <c r="A220" s="97"/>
      <c r="B220" s="97"/>
      <c r="C220" s="97"/>
      <c r="D220" s="97"/>
      <c r="E220" s="97"/>
      <c r="F220" s="97"/>
      <c r="G220" s="97"/>
      <c r="H220" s="79"/>
      <c r="I220" s="97"/>
      <c r="J220" s="97"/>
    </row>
    <row r="221" spans="1:10">
      <c r="A221" s="91"/>
      <c r="B221" s="91"/>
      <c r="C221" s="91"/>
      <c r="D221" s="91"/>
      <c r="E221" s="91"/>
      <c r="F221" s="91"/>
      <c r="G221" s="91"/>
      <c r="H221" s="77"/>
      <c r="I221" s="91"/>
      <c r="J221" s="91"/>
    </row>
    <row r="222" spans="1:10">
      <c r="A222" s="93" t="s">
        <v>1508</v>
      </c>
      <c r="B222" s="93" t="s">
        <v>5</v>
      </c>
      <c r="C222" s="93">
        <v>1</v>
      </c>
      <c r="D222" s="93" t="s">
        <v>1509</v>
      </c>
      <c r="E222" s="93">
        <v>20</v>
      </c>
      <c r="F222" s="93">
        <v>0</v>
      </c>
      <c r="G222" s="93">
        <v>0</v>
      </c>
      <c r="H222" s="82">
        <f t="shared" si="28"/>
        <v>0</v>
      </c>
      <c r="I222" s="93" t="s">
        <v>1407</v>
      </c>
      <c r="J222" s="93">
        <v>0</v>
      </c>
    </row>
    <row r="223" spans="1:10">
      <c r="A223" s="93" t="s">
        <v>1508</v>
      </c>
      <c r="B223" s="93" t="s">
        <v>5</v>
      </c>
      <c r="C223" s="93">
        <v>2</v>
      </c>
      <c r="D223" s="93" t="s">
        <v>1510</v>
      </c>
      <c r="E223" s="93">
        <v>10</v>
      </c>
      <c r="F223" s="93">
        <v>0</v>
      </c>
      <c r="G223" s="93">
        <v>0</v>
      </c>
      <c r="H223" s="82">
        <f t="shared" si="28"/>
        <v>0</v>
      </c>
      <c r="I223" s="93" t="s">
        <v>1407</v>
      </c>
      <c r="J223" s="93">
        <v>0</v>
      </c>
    </row>
    <row r="224" spans="1:10" ht="30">
      <c r="A224" s="93" t="s">
        <v>1508</v>
      </c>
      <c r="B224" s="93" t="s">
        <v>74</v>
      </c>
      <c r="C224" s="93">
        <v>1</v>
      </c>
      <c r="D224" s="93" t="s">
        <v>1511</v>
      </c>
      <c r="E224" s="93">
        <v>600</v>
      </c>
      <c r="F224" s="93">
        <v>0</v>
      </c>
      <c r="G224" s="93">
        <v>0</v>
      </c>
      <c r="H224" s="82">
        <f t="shared" si="28"/>
        <v>0</v>
      </c>
      <c r="I224" s="93" t="s">
        <v>1512</v>
      </c>
      <c r="J224" s="93">
        <v>0</v>
      </c>
    </row>
    <row r="225" spans="1:10">
      <c r="A225" s="93" t="s">
        <v>1508</v>
      </c>
      <c r="B225" s="93" t="s">
        <v>74</v>
      </c>
      <c r="C225" s="93">
        <v>2</v>
      </c>
      <c r="D225" s="93" t="s">
        <v>1513</v>
      </c>
      <c r="E225" s="93">
        <v>600</v>
      </c>
      <c r="F225" s="93">
        <v>0</v>
      </c>
      <c r="G225" s="93">
        <v>0</v>
      </c>
      <c r="H225" s="82">
        <f t="shared" si="28"/>
        <v>0</v>
      </c>
      <c r="I225" s="93" t="s">
        <v>1407</v>
      </c>
      <c r="J225" s="93">
        <v>0</v>
      </c>
    </row>
    <row r="226" spans="1:10" ht="30">
      <c r="A226" s="93" t="s">
        <v>1508</v>
      </c>
      <c r="B226" s="93" t="s">
        <v>14</v>
      </c>
      <c r="C226" s="93">
        <v>3</v>
      </c>
      <c r="D226" s="93" t="s">
        <v>1514</v>
      </c>
      <c r="E226" s="93">
        <v>100</v>
      </c>
      <c r="F226" s="93">
        <v>50</v>
      </c>
      <c r="G226" s="93">
        <v>20</v>
      </c>
      <c r="H226" s="82">
        <f t="shared" si="28"/>
        <v>0.2</v>
      </c>
      <c r="I226" s="93" t="s">
        <v>59</v>
      </c>
      <c r="J226" s="93">
        <v>20</v>
      </c>
    </row>
    <row r="227" spans="1:10" ht="30.75" thickBot="1">
      <c r="A227" s="94" t="s">
        <v>1508</v>
      </c>
      <c r="B227" s="94" t="s">
        <v>87</v>
      </c>
      <c r="C227" s="94">
        <v>2</v>
      </c>
      <c r="D227" s="94" t="s">
        <v>1515</v>
      </c>
      <c r="E227" s="94">
        <v>50</v>
      </c>
      <c r="F227" s="94">
        <v>30</v>
      </c>
      <c r="G227" s="94">
        <v>0</v>
      </c>
      <c r="H227" s="84">
        <f t="shared" si="28"/>
        <v>0</v>
      </c>
      <c r="I227" s="94" t="s">
        <v>1516</v>
      </c>
      <c r="J227" s="94">
        <v>0</v>
      </c>
    </row>
    <row r="228" spans="1:10" s="71" customFormat="1" ht="16.5" thickBot="1">
      <c r="A228" s="95"/>
      <c r="B228" s="96"/>
      <c r="C228" s="96"/>
      <c r="D228" s="96"/>
      <c r="E228" s="96">
        <f t="shared" ref="E228:G228" si="31">SUM(E222:E227)</f>
        <v>1380</v>
      </c>
      <c r="F228" s="96">
        <f t="shared" si="31"/>
        <v>80</v>
      </c>
      <c r="G228" s="96">
        <f t="shared" si="31"/>
        <v>20</v>
      </c>
      <c r="H228" s="85">
        <f t="shared" si="28"/>
        <v>1.4492753623188406E-2</v>
      </c>
      <c r="I228" s="96"/>
      <c r="J228" s="96">
        <f>SUM(J222:J227)</f>
        <v>20</v>
      </c>
    </row>
    <row r="229" spans="1:10" s="11" customFormat="1">
      <c r="A229" s="97"/>
      <c r="B229" s="97"/>
      <c r="C229" s="97"/>
      <c r="D229" s="97"/>
      <c r="E229" s="97"/>
      <c r="F229" s="97"/>
      <c r="G229" s="97"/>
      <c r="H229" s="79"/>
      <c r="I229" s="97"/>
      <c r="J229" s="97"/>
    </row>
    <row r="230" spans="1:10">
      <c r="A230" s="91"/>
      <c r="B230" s="91"/>
      <c r="C230" s="91"/>
      <c r="D230" s="91"/>
      <c r="E230" s="91"/>
      <c r="F230" s="91"/>
      <c r="G230" s="91"/>
      <c r="H230" s="77"/>
      <c r="I230" s="91"/>
      <c r="J230" s="91"/>
    </row>
    <row r="231" spans="1:10" ht="30">
      <c r="A231" s="93" t="s">
        <v>1517</v>
      </c>
      <c r="B231" s="93" t="s">
        <v>34</v>
      </c>
      <c r="C231" s="93">
        <v>1</v>
      </c>
      <c r="D231" s="93" t="s">
        <v>1518</v>
      </c>
      <c r="E231" s="93">
        <v>100</v>
      </c>
      <c r="F231" s="93">
        <v>100</v>
      </c>
      <c r="G231" s="93">
        <v>20</v>
      </c>
      <c r="H231" s="82">
        <f t="shared" si="28"/>
        <v>0.2</v>
      </c>
      <c r="I231" s="93" t="s">
        <v>1429</v>
      </c>
      <c r="J231" s="93">
        <v>20</v>
      </c>
    </row>
    <row r="232" spans="1:10" ht="30">
      <c r="A232" s="93" t="s">
        <v>1517</v>
      </c>
      <c r="B232" s="93" t="s">
        <v>5</v>
      </c>
      <c r="C232" s="93">
        <v>1</v>
      </c>
      <c r="D232" s="93" t="s">
        <v>1519</v>
      </c>
      <c r="E232" s="93">
        <v>1500</v>
      </c>
      <c r="F232" s="93">
        <v>0</v>
      </c>
      <c r="G232" s="93">
        <v>0</v>
      </c>
      <c r="H232" s="82">
        <f t="shared" si="28"/>
        <v>0</v>
      </c>
      <c r="I232" s="93" t="s">
        <v>1520</v>
      </c>
      <c r="J232" s="93">
        <v>0</v>
      </c>
    </row>
    <row r="233" spans="1:10" ht="105">
      <c r="A233" s="93" t="s">
        <v>1517</v>
      </c>
      <c r="B233" s="93" t="s">
        <v>14</v>
      </c>
      <c r="C233" s="93">
        <v>1</v>
      </c>
      <c r="D233" s="93" t="s">
        <v>1521</v>
      </c>
      <c r="E233" s="93">
        <v>1120</v>
      </c>
      <c r="F233" s="93">
        <v>500</v>
      </c>
      <c r="G233" s="93">
        <v>250</v>
      </c>
      <c r="H233" s="82">
        <f t="shared" si="28"/>
        <v>0.22321428571428573</v>
      </c>
      <c r="I233" s="93" t="s">
        <v>1522</v>
      </c>
      <c r="J233" s="93">
        <v>250</v>
      </c>
    </row>
    <row r="234" spans="1:10" ht="30">
      <c r="A234" s="93" t="s">
        <v>1517</v>
      </c>
      <c r="B234" s="93" t="s">
        <v>87</v>
      </c>
      <c r="C234" s="93">
        <v>1</v>
      </c>
      <c r="D234" s="93" t="s">
        <v>1523</v>
      </c>
      <c r="E234" s="93">
        <v>200</v>
      </c>
      <c r="F234" s="93">
        <v>100</v>
      </c>
      <c r="G234" s="93">
        <v>100</v>
      </c>
      <c r="H234" s="82">
        <f t="shared" si="28"/>
        <v>0.5</v>
      </c>
      <c r="I234" s="93" t="s">
        <v>1453</v>
      </c>
      <c r="J234" s="93">
        <v>100</v>
      </c>
    </row>
    <row r="235" spans="1:10">
      <c r="A235" s="93" t="s">
        <v>1517</v>
      </c>
      <c r="B235" s="93" t="s">
        <v>16</v>
      </c>
      <c r="C235" s="93">
        <v>1</v>
      </c>
      <c r="D235" s="93" t="s">
        <v>1524</v>
      </c>
      <c r="E235" s="93">
        <v>400</v>
      </c>
      <c r="F235" s="93">
        <v>200</v>
      </c>
      <c r="G235" s="93">
        <v>20</v>
      </c>
      <c r="H235" s="82">
        <f t="shared" si="28"/>
        <v>0.05</v>
      </c>
      <c r="I235" s="93" t="s">
        <v>1525</v>
      </c>
      <c r="J235" s="93">
        <v>20</v>
      </c>
    </row>
    <row r="236" spans="1:10" ht="45.75" thickBot="1">
      <c r="A236" s="94" t="s">
        <v>1517</v>
      </c>
      <c r="B236" s="94" t="s">
        <v>46</v>
      </c>
      <c r="C236" s="94">
        <v>1</v>
      </c>
      <c r="D236" s="94" t="s">
        <v>1526</v>
      </c>
      <c r="E236" s="94">
        <v>1100</v>
      </c>
      <c r="F236" s="94">
        <v>550</v>
      </c>
      <c r="G236" s="94">
        <v>0</v>
      </c>
      <c r="H236" s="84">
        <f t="shared" si="28"/>
        <v>0</v>
      </c>
      <c r="I236" s="94" t="s">
        <v>1416</v>
      </c>
      <c r="J236" s="94">
        <v>0</v>
      </c>
    </row>
    <row r="237" spans="1:10" s="71" customFormat="1" ht="16.5" thickBot="1">
      <c r="A237" s="95"/>
      <c r="B237" s="96"/>
      <c r="C237" s="96"/>
      <c r="D237" s="96"/>
      <c r="E237" s="96">
        <f t="shared" ref="E237:G237" si="32">SUM(E231:E236)</f>
        <v>4420</v>
      </c>
      <c r="F237" s="96">
        <f t="shared" si="32"/>
        <v>1450</v>
      </c>
      <c r="G237" s="96">
        <f t="shared" si="32"/>
        <v>390</v>
      </c>
      <c r="H237" s="85">
        <f t="shared" si="28"/>
        <v>8.8235294117647065E-2</v>
      </c>
      <c r="I237" s="96"/>
      <c r="J237" s="96">
        <f>SUM(J231:J236)</f>
        <v>390</v>
      </c>
    </row>
    <row r="238" spans="1:10" s="11" customFormat="1">
      <c r="A238" s="97"/>
      <c r="B238" s="97"/>
      <c r="C238" s="97"/>
      <c r="D238" s="97"/>
      <c r="E238" s="97"/>
      <c r="F238" s="97"/>
      <c r="G238" s="97"/>
      <c r="H238" s="79"/>
      <c r="I238" s="97"/>
      <c r="J238" s="97"/>
    </row>
    <row r="239" spans="1:10">
      <c r="A239" s="91"/>
      <c r="B239" s="91"/>
      <c r="C239" s="91"/>
      <c r="D239" s="91"/>
      <c r="E239" s="91"/>
      <c r="F239" s="91"/>
      <c r="G239" s="91"/>
      <c r="H239" s="77"/>
      <c r="I239" s="91"/>
      <c r="J239" s="91"/>
    </row>
    <row r="240" spans="1:10">
      <c r="A240" s="93" t="s">
        <v>1527</v>
      </c>
      <c r="B240" s="93" t="s">
        <v>74</v>
      </c>
      <c r="C240" s="93">
        <v>2</v>
      </c>
      <c r="D240" s="93" t="s">
        <v>1528</v>
      </c>
      <c r="E240" s="93">
        <v>300</v>
      </c>
      <c r="F240" s="93">
        <v>200</v>
      </c>
      <c r="G240" s="93">
        <v>0</v>
      </c>
      <c r="H240" s="82">
        <f t="shared" si="28"/>
        <v>0</v>
      </c>
      <c r="I240" s="93" t="s">
        <v>1389</v>
      </c>
      <c r="J240" s="93">
        <v>0</v>
      </c>
    </row>
    <row r="241" spans="1:10" ht="16.5" thickBot="1">
      <c r="A241" s="94" t="s">
        <v>1527</v>
      </c>
      <c r="B241" s="94" t="s">
        <v>589</v>
      </c>
      <c r="C241" s="94">
        <v>2</v>
      </c>
      <c r="D241" s="94" t="s">
        <v>1529</v>
      </c>
      <c r="E241" s="94">
        <v>500</v>
      </c>
      <c r="F241" s="94">
        <v>350</v>
      </c>
      <c r="G241" s="94">
        <v>35</v>
      </c>
      <c r="H241" s="84">
        <f t="shared" si="28"/>
        <v>7.0000000000000007E-2</v>
      </c>
      <c r="I241" s="94" t="s">
        <v>1312</v>
      </c>
      <c r="J241" s="94">
        <v>35</v>
      </c>
    </row>
    <row r="242" spans="1:10" s="71" customFormat="1" ht="16.5" thickBot="1">
      <c r="A242" s="95"/>
      <c r="B242" s="96"/>
      <c r="C242" s="96"/>
      <c r="D242" s="96"/>
      <c r="E242" s="96">
        <f t="shared" ref="E242:G242" si="33">SUM(E240:E241)</f>
        <v>800</v>
      </c>
      <c r="F242" s="96">
        <f t="shared" si="33"/>
        <v>550</v>
      </c>
      <c r="G242" s="96">
        <f t="shared" si="33"/>
        <v>35</v>
      </c>
      <c r="H242" s="85">
        <f t="shared" si="28"/>
        <v>4.3749999999999997E-2</v>
      </c>
      <c r="I242" s="96"/>
      <c r="J242" s="96">
        <f>SUM(J240:J241)</f>
        <v>35</v>
      </c>
    </row>
    <row r="243" spans="1:10" s="11" customFormat="1">
      <c r="A243" s="97"/>
      <c r="B243" s="97"/>
      <c r="C243" s="97"/>
      <c r="D243" s="97"/>
      <c r="E243" s="97"/>
      <c r="F243" s="97"/>
      <c r="G243" s="97"/>
      <c r="H243" s="79"/>
      <c r="I243" s="97"/>
      <c r="J243" s="97"/>
    </row>
    <row r="244" spans="1:10">
      <c r="A244" s="91"/>
      <c r="B244" s="91"/>
      <c r="C244" s="91"/>
      <c r="D244" s="91"/>
      <c r="E244" s="91"/>
      <c r="F244" s="91"/>
      <c r="G244" s="91"/>
      <c r="H244" s="77"/>
      <c r="I244" s="91"/>
      <c r="J244" s="91"/>
    </row>
    <row r="245" spans="1:10">
      <c r="A245" s="93" t="s">
        <v>1530</v>
      </c>
      <c r="B245" s="93" t="s">
        <v>37</v>
      </c>
      <c r="C245" s="93">
        <v>2</v>
      </c>
      <c r="D245" s="93" t="s">
        <v>1531</v>
      </c>
      <c r="E245" s="93">
        <v>2000</v>
      </c>
      <c r="F245" s="93">
        <v>350</v>
      </c>
      <c r="G245" s="93">
        <v>0</v>
      </c>
      <c r="H245" s="82">
        <f t="shared" si="28"/>
        <v>0</v>
      </c>
      <c r="I245" s="93" t="s">
        <v>1532</v>
      </c>
      <c r="J245" s="93">
        <v>0</v>
      </c>
    </row>
    <row r="246" spans="1:10" ht="30">
      <c r="A246" s="93" t="s">
        <v>1530</v>
      </c>
      <c r="B246" s="93" t="s">
        <v>74</v>
      </c>
      <c r="C246" s="93">
        <v>1</v>
      </c>
      <c r="D246" s="93" t="s">
        <v>1533</v>
      </c>
      <c r="E246" s="93">
        <v>3000</v>
      </c>
      <c r="F246" s="93">
        <v>500</v>
      </c>
      <c r="G246" s="93">
        <v>100</v>
      </c>
      <c r="H246" s="82">
        <f t="shared" si="28"/>
        <v>3.3333333333333333E-2</v>
      </c>
      <c r="I246" s="93" t="s">
        <v>1410</v>
      </c>
      <c r="J246" s="93">
        <v>100</v>
      </c>
    </row>
    <row r="247" spans="1:10" ht="16.5" thickBot="1">
      <c r="A247" s="94" t="s">
        <v>1530</v>
      </c>
      <c r="B247" s="94" t="s">
        <v>16</v>
      </c>
      <c r="C247" s="94">
        <v>2</v>
      </c>
      <c r="D247" s="94" t="s">
        <v>1534</v>
      </c>
      <c r="E247" s="94">
        <v>1000</v>
      </c>
      <c r="F247" s="94">
        <v>250</v>
      </c>
      <c r="G247" s="94">
        <v>25</v>
      </c>
      <c r="H247" s="84">
        <f t="shared" si="28"/>
        <v>2.5000000000000001E-2</v>
      </c>
      <c r="I247" s="94" t="s">
        <v>1312</v>
      </c>
      <c r="J247" s="94">
        <v>25</v>
      </c>
    </row>
    <row r="248" spans="1:10" s="71" customFormat="1" ht="16.5" thickBot="1">
      <c r="A248" s="95"/>
      <c r="B248" s="96"/>
      <c r="C248" s="96"/>
      <c r="D248" s="96"/>
      <c r="E248" s="96">
        <f t="shared" ref="E248:G248" si="34">SUM(E245:E247)</f>
        <v>6000</v>
      </c>
      <c r="F248" s="96">
        <f t="shared" si="34"/>
        <v>1100</v>
      </c>
      <c r="G248" s="96">
        <f t="shared" si="34"/>
        <v>125</v>
      </c>
      <c r="H248" s="85">
        <f t="shared" si="28"/>
        <v>2.0833333333333332E-2</v>
      </c>
      <c r="I248" s="96"/>
      <c r="J248" s="96">
        <f>SUM(J245:J247)</f>
        <v>125</v>
      </c>
    </row>
    <row r="249" spans="1:10" s="11" customFormat="1">
      <c r="A249" s="97"/>
      <c r="B249" s="97"/>
      <c r="C249" s="97"/>
      <c r="D249" s="97"/>
      <c r="E249" s="97"/>
      <c r="F249" s="97"/>
      <c r="G249" s="97"/>
      <c r="H249" s="79"/>
      <c r="I249" s="97"/>
      <c r="J249" s="97"/>
    </row>
    <row r="250" spans="1:10">
      <c r="A250" s="91"/>
      <c r="B250" s="91"/>
      <c r="C250" s="91"/>
      <c r="D250" s="91"/>
      <c r="E250" s="91"/>
      <c r="F250" s="91"/>
      <c r="G250" s="91"/>
      <c r="H250" s="77"/>
      <c r="I250" s="91"/>
      <c r="J250" s="91"/>
    </row>
    <row r="251" spans="1:10">
      <c r="A251" s="93" t="s">
        <v>1535</v>
      </c>
      <c r="B251" s="93" t="s">
        <v>5</v>
      </c>
      <c r="C251" s="93">
        <v>1</v>
      </c>
      <c r="D251" s="93" t="s">
        <v>1536</v>
      </c>
      <c r="E251" s="93">
        <v>200</v>
      </c>
      <c r="F251" s="93">
        <v>50</v>
      </c>
      <c r="G251" s="93">
        <v>0</v>
      </c>
      <c r="H251" s="82">
        <f t="shared" si="28"/>
        <v>0</v>
      </c>
      <c r="I251" s="93" t="s">
        <v>1407</v>
      </c>
      <c r="J251" s="93">
        <v>0</v>
      </c>
    </row>
    <row r="252" spans="1:10">
      <c r="A252" s="93" t="s">
        <v>1535</v>
      </c>
      <c r="B252" s="93" t="s">
        <v>74</v>
      </c>
      <c r="C252" s="93">
        <v>2</v>
      </c>
      <c r="D252" s="93" t="s">
        <v>1537</v>
      </c>
      <c r="E252" s="93">
        <v>100</v>
      </c>
      <c r="F252" s="93">
        <v>30</v>
      </c>
      <c r="G252" s="93">
        <v>15</v>
      </c>
      <c r="H252" s="82">
        <f t="shared" si="28"/>
        <v>0.15</v>
      </c>
      <c r="I252" s="93" t="s">
        <v>59</v>
      </c>
      <c r="J252" s="93">
        <v>15</v>
      </c>
    </row>
    <row r="253" spans="1:10" ht="16.5" thickBot="1">
      <c r="A253" s="94" t="s">
        <v>1535</v>
      </c>
      <c r="B253" s="94" t="s">
        <v>46</v>
      </c>
      <c r="C253" s="94">
        <v>3</v>
      </c>
      <c r="D253" s="94" t="s">
        <v>1538</v>
      </c>
      <c r="E253" s="94">
        <v>100</v>
      </c>
      <c r="F253" s="94">
        <v>30</v>
      </c>
      <c r="G253" s="94">
        <v>0</v>
      </c>
      <c r="H253" s="84">
        <f t="shared" si="28"/>
        <v>0</v>
      </c>
      <c r="I253" s="94" t="s">
        <v>59</v>
      </c>
      <c r="J253" s="94">
        <v>0</v>
      </c>
    </row>
    <row r="254" spans="1:10" s="71" customFormat="1" ht="16.5" thickBot="1">
      <c r="A254" s="95"/>
      <c r="B254" s="96"/>
      <c r="C254" s="96"/>
      <c r="D254" s="96"/>
      <c r="E254" s="96">
        <f t="shared" ref="E254:G254" si="35">SUM(E251:E253)</f>
        <v>400</v>
      </c>
      <c r="F254" s="96">
        <f t="shared" si="35"/>
        <v>110</v>
      </c>
      <c r="G254" s="96">
        <f t="shared" si="35"/>
        <v>15</v>
      </c>
      <c r="H254" s="85">
        <f t="shared" si="28"/>
        <v>3.7499999999999999E-2</v>
      </c>
      <c r="I254" s="96"/>
      <c r="J254" s="96">
        <f>SUM(J251:J253)</f>
        <v>15</v>
      </c>
    </row>
    <row r="255" spans="1:10" s="11" customFormat="1">
      <c r="A255" s="97"/>
      <c r="B255" s="97"/>
      <c r="C255" s="97"/>
      <c r="D255" s="97"/>
      <c r="E255" s="97"/>
      <c r="F255" s="97"/>
      <c r="G255" s="97"/>
      <c r="H255" s="79"/>
      <c r="I255" s="97"/>
      <c r="J255" s="97"/>
    </row>
    <row r="256" spans="1:10">
      <c r="A256" s="91"/>
      <c r="B256" s="91"/>
      <c r="C256" s="91"/>
      <c r="D256" s="91"/>
      <c r="E256" s="91"/>
      <c r="F256" s="91"/>
      <c r="G256" s="91"/>
      <c r="H256" s="77"/>
      <c r="I256" s="91"/>
      <c r="J256" s="91"/>
    </row>
    <row r="257" spans="1:10" ht="30">
      <c r="A257" s="93" t="s">
        <v>1539</v>
      </c>
      <c r="B257" s="93" t="s">
        <v>74</v>
      </c>
      <c r="C257" s="93">
        <v>1</v>
      </c>
      <c r="D257" s="93" t="s">
        <v>1540</v>
      </c>
      <c r="E257" s="93">
        <v>800</v>
      </c>
      <c r="F257" s="93">
        <v>180</v>
      </c>
      <c r="G257" s="93">
        <v>18</v>
      </c>
      <c r="H257" s="82">
        <f t="shared" si="28"/>
        <v>2.2499999999999999E-2</v>
      </c>
      <c r="I257" s="93" t="s">
        <v>1312</v>
      </c>
      <c r="J257" s="93">
        <v>18</v>
      </c>
    </row>
    <row r="258" spans="1:10" ht="30">
      <c r="A258" s="93" t="s">
        <v>1539</v>
      </c>
      <c r="B258" s="93" t="s">
        <v>16</v>
      </c>
      <c r="C258" s="93">
        <v>2</v>
      </c>
      <c r="D258" s="93" t="s">
        <v>1541</v>
      </c>
      <c r="E258" s="93">
        <v>200</v>
      </c>
      <c r="F258" s="93">
        <v>20</v>
      </c>
      <c r="G258" s="93">
        <v>20</v>
      </c>
      <c r="H258" s="82">
        <f t="shared" si="28"/>
        <v>0.1</v>
      </c>
      <c r="I258" s="93" t="s">
        <v>59</v>
      </c>
      <c r="J258" s="93">
        <v>20</v>
      </c>
    </row>
    <row r="259" spans="1:10" ht="30.75" thickBot="1">
      <c r="A259" s="94" t="s">
        <v>1539</v>
      </c>
      <c r="B259" s="94" t="s">
        <v>46</v>
      </c>
      <c r="C259" s="94">
        <v>3</v>
      </c>
      <c r="D259" s="94" t="s">
        <v>1542</v>
      </c>
      <c r="E259" s="94">
        <v>500</v>
      </c>
      <c r="F259" s="94">
        <v>40</v>
      </c>
      <c r="G259" s="94">
        <v>0</v>
      </c>
      <c r="H259" s="84">
        <f t="shared" si="28"/>
        <v>0</v>
      </c>
      <c r="I259" s="94" t="s">
        <v>1543</v>
      </c>
      <c r="J259" s="94">
        <v>0</v>
      </c>
    </row>
    <row r="260" spans="1:10" s="87" customFormat="1" ht="16.5" thickBot="1">
      <c r="A260" s="74"/>
      <c r="B260" s="53"/>
      <c r="C260" s="53"/>
      <c r="D260" s="53"/>
      <c r="E260" s="53">
        <f t="shared" ref="E260:G260" si="36">SUM(E257:E259)</f>
        <v>1500</v>
      </c>
      <c r="F260" s="53">
        <f t="shared" si="36"/>
        <v>240</v>
      </c>
      <c r="G260" s="53">
        <f t="shared" si="36"/>
        <v>38</v>
      </c>
      <c r="H260" s="85">
        <f t="shared" si="28"/>
        <v>2.5333333333333333E-2</v>
      </c>
      <c r="I260" s="53"/>
      <c r="J260" s="53">
        <f>SUM(J257:J259)</f>
        <v>38</v>
      </c>
    </row>
    <row r="261" spans="1:10">
      <c r="H261" s="79"/>
    </row>
    <row r="262" spans="1:10" s="22" customFormat="1" ht="23.25">
      <c r="A262" s="92"/>
      <c r="B262" s="92"/>
      <c r="C262" s="92"/>
      <c r="D262" s="92"/>
      <c r="E262" s="32">
        <f>SUM(E260+E254+E248+E242+E237+E228+E219+E209+E201+E194+E190+E180+E173+E164+E157+E152+E144+E137+E130+E117+E110+E102+E89+E82+E76+E70+E61+E57+E47+E37+E29+E19+E14+E8)</f>
        <v>141880.79999999999</v>
      </c>
      <c r="F262" s="32">
        <f t="shared" ref="F262:J262" si="37">SUM(F260+F254+F248+F242+F237+F228+F219+F209+F201+F194+F190+F180+F173+F164+F157+F152+F144+F137+F130+F117+F110+F102+F89+F82+F76+F70+F61+F57+F47+F37+F29+F19+F14+F8)</f>
        <v>55533</v>
      </c>
      <c r="G262" s="32">
        <f t="shared" si="37"/>
        <v>7759.5</v>
      </c>
      <c r="H262" s="81">
        <f t="shared" si="28"/>
        <v>5.4690275216942676E-2</v>
      </c>
      <c r="I262" s="92"/>
      <c r="J262" s="32">
        <f t="shared" si="37"/>
        <v>7759.5</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392"/>
  <sheetViews>
    <sheetView workbookViewId="0">
      <pane ySplit="1" topLeftCell="A367" activePane="bottomLeft" state="frozen"/>
      <selection activeCell="D1" sqref="D1:D1048576"/>
      <selection pane="bottomLeft" activeCell="D1" sqref="D1:D1048576"/>
    </sheetView>
  </sheetViews>
  <sheetFormatPr defaultColWidth="10.875" defaultRowHeight="15.75"/>
  <cols>
    <col min="1" max="1" width="34.625" style="28" bestFit="1" customWidth="1"/>
    <col min="2" max="2" width="17.625" style="28" bestFit="1" customWidth="1"/>
    <col min="3" max="3" width="6" style="28" bestFit="1" customWidth="1"/>
    <col min="4" max="4" width="94.5" style="28" customWidth="1"/>
    <col min="5" max="6" width="16.875" style="28" bestFit="1" customWidth="1"/>
    <col min="7" max="7" width="15.375" style="28" bestFit="1" customWidth="1"/>
    <col min="8" max="8" width="10.875" style="80"/>
    <col min="9" max="9" width="37.875" style="28" customWidth="1"/>
    <col min="10" max="10" width="15.375" style="28" bestFit="1" customWidth="1"/>
    <col min="11" max="11" width="39.875" style="1" customWidth="1"/>
    <col min="12" max="16384" width="10.875" style="1"/>
  </cols>
  <sheetData>
    <row r="1" spans="1:10" s="3" customFormat="1" ht="37.5">
      <c r="A1" s="105" t="s">
        <v>48</v>
      </c>
      <c r="B1" s="105" t="s">
        <v>49</v>
      </c>
      <c r="C1" s="105" t="s">
        <v>50</v>
      </c>
      <c r="D1" s="105" t="s">
        <v>51</v>
      </c>
      <c r="E1" s="105" t="s">
        <v>52</v>
      </c>
      <c r="F1" s="105" t="s">
        <v>53</v>
      </c>
      <c r="G1" s="105" t="s">
        <v>54</v>
      </c>
      <c r="H1" s="106" t="s">
        <v>868</v>
      </c>
      <c r="I1" s="105" t="s">
        <v>55</v>
      </c>
      <c r="J1" s="105" t="s">
        <v>56</v>
      </c>
    </row>
    <row r="2" spans="1:10" s="5" customFormat="1" ht="47.25">
      <c r="A2" s="39" t="s">
        <v>1653</v>
      </c>
      <c r="B2" s="39" t="s">
        <v>14</v>
      </c>
      <c r="C2" s="39">
        <v>1</v>
      </c>
      <c r="D2" s="39" t="s">
        <v>1654</v>
      </c>
      <c r="E2" s="39">
        <v>50</v>
      </c>
      <c r="F2" s="39">
        <v>30</v>
      </c>
      <c r="G2" s="39">
        <v>20</v>
      </c>
      <c r="H2" s="82">
        <f>IF(E2=0,"",G2/E2)</f>
        <v>0.4</v>
      </c>
      <c r="I2" s="39" t="s">
        <v>1655</v>
      </c>
      <c r="J2" s="39">
        <v>20</v>
      </c>
    </row>
    <row r="3" spans="1:10" ht="47.25">
      <c r="A3" s="39" t="s">
        <v>1653</v>
      </c>
      <c r="B3" s="39" t="s">
        <v>16</v>
      </c>
      <c r="C3" s="39">
        <v>2</v>
      </c>
      <c r="D3" s="39" t="s">
        <v>1656</v>
      </c>
      <c r="E3" s="39">
        <v>50</v>
      </c>
      <c r="F3" s="39">
        <v>20</v>
      </c>
      <c r="G3" s="39">
        <v>0</v>
      </c>
      <c r="H3" s="82">
        <f t="shared" ref="H3:H87" si="0">IF(E3=0,"",G3/E3)</f>
        <v>0</v>
      </c>
      <c r="I3" s="39" t="s">
        <v>1657</v>
      </c>
      <c r="J3" s="39">
        <v>0</v>
      </c>
    </row>
    <row r="4" spans="1:10" ht="48" thickBot="1">
      <c r="A4" s="46" t="s">
        <v>1653</v>
      </c>
      <c r="B4" s="46" t="s">
        <v>16</v>
      </c>
      <c r="C4" s="46">
        <v>3</v>
      </c>
      <c r="D4" s="46" t="s">
        <v>1658</v>
      </c>
      <c r="E4" s="46">
        <v>20</v>
      </c>
      <c r="F4" s="46">
        <v>10</v>
      </c>
      <c r="G4" s="46">
        <v>0</v>
      </c>
      <c r="H4" s="84">
        <f t="shared" si="0"/>
        <v>0</v>
      </c>
      <c r="I4" s="46" t="s">
        <v>1659</v>
      </c>
      <c r="J4" s="46">
        <v>0</v>
      </c>
    </row>
    <row r="5" spans="1:10" s="71" customFormat="1" ht="16.5" thickBot="1">
      <c r="A5" s="74"/>
      <c r="B5" s="53"/>
      <c r="C5" s="53"/>
      <c r="D5" s="53"/>
      <c r="E5" s="53">
        <f t="shared" ref="E5:G5" si="1">SUM(E2:E4)</f>
        <v>120</v>
      </c>
      <c r="F5" s="53">
        <f t="shared" si="1"/>
        <v>60</v>
      </c>
      <c r="G5" s="53">
        <f t="shared" si="1"/>
        <v>20</v>
      </c>
      <c r="H5" s="85">
        <f t="shared" si="0"/>
        <v>0.16666666666666666</v>
      </c>
      <c r="I5" s="53"/>
      <c r="J5" s="53">
        <f>SUM(J2:J4)</f>
        <v>20</v>
      </c>
    </row>
    <row r="6" spans="1:10" s="11" customFormat="1">
      <c r="A6" s="37"/>
      <c r="B6" s="37"/>
      <c r="C6" s="37"/>
      <c r="D6" s="37"/>
      <c r="E6" s="37"/>
      <c r="F6" s="37"/>
      <c r="G6" s="37"/>
      <c r="H6" s="79"/>
      <c r="I6" s="37"/>
      <c r="J6" s="37"/>
    </row>
    <row r="8" spans="1:10" ht="48" thickBot="1">
      <c r="A8" s="46" t="s">
        <v>1660</v>
      </c>
      <c r="B8" s="46" t="s">
        <v>14</v>
      </c>
      <c r="C8" s="46">
        <v>1</v>
      </c>
      <c r="D8" s="46" t="s">
        <v>1661</v>
      </c>
      <c r="E8" s="46">
        <v>150</v>
      </c>
      <c r="F8" s="46">
        <v>40</v>
      </c>
      <c r="G8" s="46">
        <v>40</v>
      </c>
      <c r="H8" s="84">
        <f t="shared" si="0"/>
        <v>0.26666666666666666</v>
      </c>
      <c r="I8" s="46" t="s">
        <v>1662</v>
      </c>
      <c r="J8" s="46">
        <v>40</v>
      </c>
    </row>
    <row r="9" spans="1:10" s="71" customFormat="1" ht="16.5" thickBot="1">
      <c r="A9" s="74"/>
      <c r="B9" s="53"/>
      <c r="C9" s="53"/>
      <c r="D9" s="53"/>
      <c r="E9" s="53">
        <f t="shared" ref="E9:G9" si="2">SUM(E8)</f>
        <v>150</v>
      </c>
      <c r="F9" s="53">
        <f t="shared" si="2"/>
        <v>40</v>
      </c>
      <c r="G9" s="53">
        <f t="shared" si="2"/>
        <v>40</v>
      </c>
      <c r="H9" s="85">
        <f t="shared" si="0"/>
        <v>0.26666666666666666</v>
      </c>
      <c r="I9" s="53"/>
      <c r="J9" s="53">
        <f>SUM(J8)</f>
        <v>40</v>
      </c>
    </row>
    <row r="10" spans="1:10" s="11" customFormat="1">
      <c r="A10" s="37"/>
      <c r="B10" s="37"/>
      <c r="C10" s="37"/>
      <c r="D10" s="37"/>
      <c r="E10" s="37"/>
      <c r="F10" s="37"/>
      <c r="G10" s="37"/>
      <c r="H10" s="79"/>
      <c r="I10" s="37"/>
      <c r="J10" s="37"/>
    </row>
    <row r="12" spans="1:10" ht="16.5" thickBot="1">
      <c r="A12" s="46" t="s">
        <v>1663</v>
      </c>
      <c r="B12" s="46" t="s">
        <v>16</v>
      </c>
      <c r="C12" s="46">
        <v>5</v>
      </c>
      <c r="D12" s="46" t="s">
        <v>1664</v>
      </c>
      <c r="E12" s="46">
        <v>1</v>
      </c>
      <c r="F12" s="46">
        <v>0</v>
      </c>
      <c r="G12" s="46">
        <v>0</v>
      </c>
      <c r="H12" s="84">
        <f t="shared" si="0"/>
        <v>0</v>
      </c>
      <c r="I12" s="46" t="s">
        <v>59</v>
      </c>
      <c r="J12" s="46">
        <v>0</v>
      </c>
    </row>
    <row r="13" spans="1:10" s="71" customFormat="1" ht="16.5" thickBot="1">
      <c r="A13" s="74"/>
      <c r="B13" s="53"/>
      <c r="C13" s="53"/>
      <c r="D13" s="53"/>
      <c r="E13" s="53">
        <f t="shared" ref="E13:G13" si="3">SUM(E12)</f>
        <v>1</v>
      </c>
      <c r="F13" s="53">
        <f t="shared" si="3"/>
        <v>0</v>
      </c>
      <c r="G13" s="53">
        <f t="shared" si="3"/>
        <v>0</v>
      </c>
      <c r="H13" s="85">
        <f t="shared" si="0"/>
        <v>0</v>
      </c>
      <c r="I13" s="53"/>
      <c r="J13" s="53">
        <f>SUM(J12)</f>
        <v>0</v>
      </c>
    </row>
    <row r="14" spans="1:10" s="11" customFormat="1">
      <c r="A14" s="37"/>
      <c r="B14" s="37"/>
      <c r="C14" s="37"/>
      <c r="D14" s="37"/>
      <c r="E14" s="37"/>
      <c r="F14" s="37"/>
      <c r="G14" s="37"/>
      <c r="H14" s="79"/>
      <c r="I14" s="37"/>
      <c r="J14" s="37"/>
    </row>
    <row r="16" spans="1:10" ht="31.5">
      <c r="A16" s="39" t="s">
        <v>1665</v>
      </c>
      <c r="B16" s="39" t="s">
        <v>34</v>
      </c>
      <c r="C16" s="39">
        <v>3</v>
      </c>
      <c r="D16" s="39" t="s">
        <v>1666</v>
      </c>
      <c r="E16" s="39">
        <v>400</v>
      </c>
      <c r="F16" s="39">
        <v>300</v>
      </c>
      <c r="G16" s="39">
        <v>80</v>
      </c>
      <c r="H16" s="82">
        <f t="shared" si="0"/>
        <v>0.2</v>
      </c>
      <c r="I16" s="39" t="s">
        <v>1667</v>
      </c>
      <c r="J16" s="39">
        <v>80</v>
      </c>
    </row>
    <row r="17" spans="1:10" ht="63">
      <c r="A17" s="39" t="s">
        <v>1665</v>
      </c>
      <c r="B17" s="39" t="s">
        <v>74</v>
      </c>
      <c r="C17" s="39">
        <v>2</v>
      </c>
      <c r="D17" s="41" t="s">
        <v>1668</v>
      </c>
      <c r="E17" s="39">
        <v>350</v>
      </c>
      <c r="F17" s="39">
        <v>175</v>
      </c>
      <c r="G17" s="39">
        <v>0</v>
      </c>
      <c r="H17" s="82">
        <f t="shared" si="0"/>
        <v>0</v>
      </c>
      <c r="I17" s="39" t="s">
        <v>1669</v>
      </c>
      <c r="J17" s="39">
        <v>0</v>
      </c>
    </row>
    <row r="18" spans="1:10" ht="63">
      <c r="A18" s="39" t="s">
        <v>1665</v>
      </c>
      <c r="B18" s="39" t="s">
        <v>14</v>
      </c>
      <c r="C18" s="39">
        <v>5</v>
      </c>
      <c r="D18" s="41" t="s">
        <v>1670</v>
      </c>
      <c r="E18" s="39">
        <v>60</v>
      </c>
      <c r="F18" s="39">
        <v>30</v>
      </c>
      <c r="G18" s="39">
        <v>0</v>
      </c>
      <c r="H18" s="82">
        <f t="shared" si="0"/>
        <v>0</v>
      </c>
      <c r="I18" s="39" t="s">
        <v>1671</v>
      </c>
      <c r="J18" s="39">
        <v>0</v>
      </c>
    </row>
    <row r="19" spans="1:10" ht="63.75" thickBot="1">
      <c r="A19" s="46" t="s">
        <v>1665</v>
      </c>
      <c r="B19" s="46" t="s">
        <v>64</v>
      </c>
      <c r="C19" s="46">
        <v>1</v>
      </c>
      <c r="D19" s="48" t="s">
        <v>1672</v>
      </c>
      <c r="E19" s="46">
        <v>3500</v>
      </c>
      <c r="F19" s="46">
        <v>1000</v>
      </c>
      <c r="G19" s="46">
        <v>1000</v>
      </c>
      <c r="H19" s="84">
        <f t="shared" si="0"/>
        <v>0.2857142857142857</v>
      </c>
      <c r="I19" s="46" t="s">
        <v>1673</v>
      </c>
      <c r="J19" s="46">
        <v>1000</v>
      </c>
    </row>
    <row r="20" spans="1:10" s="71" customFormat="1" ht="16.5" thickBot="1">
      <c r="A20" s="74"/>
      <c r="B20" s="53"/>
      <c r="C20" s="53"/>
      <c r="D20" s="50"/>
      <c r="E20" s="53">
        <f t="shared" ref="E20:G20" si="4">SUM(E16:E19)</f>
        <v>4310</v>
      </c>
      <c r="F20" s="53">
        <f t="shared" si="4"/>
        <v>1505</v>
      </c>
      <c r="G20" s="53">
        <f t="shared" si="4"/>
        <v>1080</v>
      </c>
      <c r="H20" s="85">
        <f t="shared" si="0"/>
        <v>0.25058004640371229</v>
      </c>
      <c r="I20" s="53"/>
      <c r="J20" s="53">
        <f>SUM(J16:J19)</f>
        <v>1080</v>
      </c>
    </row>
    <row r="21" spans="1:10" s="11" customFormat="1">
      <c r="A21" s="37"/>
      <c r="B21" s="37"/>
      <c r="C21" s="37"/>
      <c r="D21" s="54"/>
      <c r="E21" s="37"/>
      <c r="F21" s="37"/>
      <c r="G21" s="37"/>
      <c r="H21" s="79"/>
      <c r="I21" s="37"/>
      <c r="J21" s="37"/>
    </row>
    <row r="22" spans="1:10">
      <c r="D22" s="29"/>
    </row>
    <row r="23" spans="1:10">
      <c r="A23" s="39" t="s">
        <v>1674</v>
      </c>
      <c r="B23" s="39" t="s">
        <v>10</v>
      </c>
      <c r="C23" s="39">
        <v>1</v>
      </c>
      <c r="D23" s="39" t="s">
        <v>1675</v>
      </c>
      <c r="E23" s="39">
        <v>180</v>
      </c>
      <c r="F23" s="39">
        <v>180</v>
      </c>
      <c r="G23" s="39">
        <v>180</v>
      </c>
      <c r="H23" s="82">
        <f t="shared" si="0"/>
        <v>1</v>
      </c>
      <c r="I23" s="39" t="s">
        <v>1676</v>
      </c>
      <c r="J23" s="39">
        <v>180</v>
      </c>
    </row>
    <row r="24" spans="1:10" ht="47.25">
      <c r="A24" s="39" t="s">
        <v>1674</v>
      </c>
      <c r="B24" s="39" t="s">
        <v>34</v>
      </c>
      <c r="C24" s="39">
        <v>1</v>
      </c>
      <c r="D24" s="39" t="s">
        <v>1677</v>
      </c>
      <c r="E24" s="39">
        <v>180</v>
      </c>
      <c r="F24" s="39">
        <v>135</v>
      </c>
      <c r="G24" s="39">
        <v>36</v>
      </c>
      <c r="H24" s="82">
        <f t="shared" si="0"/>
        <v>0.2</v>
      </c>
      <c r="I24" s="39" t="s">
        <v>1667</v>
      </c>
      <c r="J24" s="39">
        <v>36</v>
      </c>
    </row>
    <row r="25" spans="1:10" ht="47.25">
      <c r="A25" s="39" t="s">
        <v>1674</v>
      </c>
      <c r="B25" s="39" t="s">
        <v>34</v>
      </c>
      <c r="C25" s="39">
        <v>2</v>
      </c>
      <c r="D25" s="39" t="s">
        <v>1678</v>
      </c>
      <c r="E25" s="39">
        <v>120</v>
      </c>
      <c r="F25" s="39">
        <v>90</v>
      </c>
      <c r="G25" s="39">
        <v>24</v>
      </c>
      <c r="H25" s="82">
        <f t="shared" si="0"/>
        <v>0.2</v>
      </c>
      <c r="I25" s="39" t="s">
        <v>1667</v>
      </c>
      <c r="J25" s="39">
        <v>24</v>
      </c>
    </row>
    <row r="26" spans="1:10" ht="47.25">
      <c r="A26" s="39" t="s">
        <v>1674</v>
      </c>
      <c r="B26" s="39" t="s">
        <v>34</v>
      </c>
      <c r="C26" s="39">
        <v>3</v>
      </c>
      <c r="D26" s="41" t="s">
        <v>1679</v>
      </c>
      <c r="E26" s="39">
        <v>100</v>
      </c>
      <c r="F26" s="39">
        <v>50</v>
      </c>
      <c r="G26" s="39">
        <v>20</v>
      </c>
      <c r="H26" s="82">
        <f t="shared" si="0"/>
        <v>0.2</v>
      </c>
      <c r="I26" s="39" t="s">
        <v>1667</v>
      </c>
      <c r="J26" s="39">
        <v>20</v>
      </c>
    </row>
    <row r="27" spans="1:10" ht="31.5">
      <c r="A27" s="39" t="s">
        <v>1674</v>
      </c>
      <c r="B27" s="39" t="s">
        <v>34</v>
      </c>
      <c r="C27" s="39">
        <v>4</v>
      </c>
      <c r="D27" s="39" t="s">
        <v>1680</v>
      </c>
      <c r="E27" s="39">
        <v>170</v>
      </c>
      <c r="F27" s="39">
        <v>45</v>
      </c>
      <c r="G27" s="39">
        <v>34</v>
      </c>
      <c r="H27" s="82">
        <f t="shared" si="0"/>
        <v>0.2</v>
      </c>
      <c r="I27" s="39" t="s">
        <v>1667</v>
      </c>
      <c r="J27" s="39">
        <v>34</v>
      </c>
    </row>
    <row r="28" spans="1:10" ht="31.5">
      <c r="A28" s="39" t="s">
        <v>1674</v>
      </c>
      <c r="B28" s="39" t="s">
        <v>5</v>
      </c>
      <c r="C28" s="39">
        <v>1</v>
      </c>
      <c r="D28" s="39" t="s">
        <v>1681</v>
      </c>
      <c r="E28" s="39">
        <v>15</v>
      </c>
      <c r="F28" s="39">
        <v>15</v>
      </c>
      <c r="G28" s="39">
        <v>6</v>
      </c>
      <c r="H28" s="82">
        <f t="shared" si="0"/>
        <v>0.4</v>
      </c>
      <c r="I28" s="39" t="s">
        <v>1682</v>
      </c>
      <c r="J28" s="39">
        <v>6</v>
      </c>
    </row>
    <row r="29" spans="1:10" ht="63">
      <c r="A29" s="39" t="s">
        <v>1674</v>
      </c>
      <c r="B29" s="39" t="s">
        <v>14</v>
      </c>
      <c r="C29" s="39">
        <v>1</v>
      </c>
      <c r="D29" s="39" t="s">
        <v>1683</v>
      </c>
      <c r="E29" s="39">
        <v>800</v>
      </c>
      <c r="F29" s="39">
        <v>800</v>
      </c>
      <c r="G29" s="39">
        <v>320</v>
      </c>
      <c r="H29" s="82">
        <f t="shared" si="0"/>
        <v>0.4</v>
      </c>
      <c r="I29" s="39" t="s">
        <v>1684</v>
      </c>
      <c r="J29" s="39">
        <v>320</v>
      </c>
    </row>
    <row r="30" spans="1:10" ht="31.5">
      <c r="A30" s="39" t="s">
        <v>1674</v>
      </c>
      <c r="B30" s="39" t="s">
        <v>14</v>
      </c>
      <c r="C30" s="39">
        <v>2</v>
      </c>
      <c r="D30" s="39" t="s">
        <v>1685</v>
      </c>
      <c r="E30" s="39">
        <v>30</v>
      </c>
      <c r="F30" s="39">
        <v>15</v>
      </c>
      <c r="G30" s="39">
        <v>12</v>
      </c>
      <c r="H30" s="82">
        <f t="shared" si="0"/>
        <v>0.4</v>
      </c>
      <c r="I30" s="39" t="s">
        <v>1682</v>
      </c>
      <c r="J30" s="39">
        <v>12</v>
      </c>
    </row>
    <row r="31" spans="1:10" ht="31.5">
      <c r="A31" s="39" t="s">
        <v>1674</v>
      </c>
      <c r="B31" s="39" t="s">
        <v>14</v>
      </c>
      <c r="C31" s="39">
        <v>3</v>
      </c>
      <c r="D31" s="39" t="s">
        <v>1686</v>
      </c>
      <c r="E31" s="39">
        <v>45</v>
      </c>
      <c r="F31" s="39">
        <v>22.5</v>
      </c>
      <c r="G31" s="39">
        <v>18</v>
      </c>
      <c r="H31" s="82">
        <f t="shared" si="0"/>
        <v>0.4</v>
      </c>
      <c r="I31" s="39" t="s">
        <v>1687</v>
      </c>
      <c r="J31" s="39">
        <v>18</v>
      </c>
    </row>
    <row r="32" spans="1:10" ht="78.75">
      <c r="A32" s="39" t="s">
        <v>1674</v>
      </c>
      <c r="B32" s="39" t="s">
        <v>87</v>
      </c>
      <c r="C32" s="39">
        <v>1</v>
      </c>
      <c r="D32" s="41" t="s">
        <v>1688</v>
      </c>
      <c r="E32" s="39">
        <v>300</v>
      </c>
      <c r="F32" s="39">
        <v>150</v>
      </c>
      <c r="G32" s="39">
        <v>0</v>
      </c>
      <c r="H32" s="82">
        <f t="shared" si="0"/>
        <v>0</v>
      </c>
      <c r="I32" s="39" t="s">
        <v>1689</v>
      </c>
      <c r="J32" s="39">
        <v>0</v>
      </c>
    </row>
    <row r="33" spans="1:10" ht="31.5">
      <c r="A33" s="39" t="s">
        <v>1674</v>
      </c>
      <c r="B33" s="39" t="s">
        <v>87</v>
      </c>
      <c r="C33" s="39">
        <v>2</v>
      </c>
      <c r="D33" s="39" t="s">
        <v>1690</v>
      </c>
      <c r="E33" s="39">
        <v>750</v>
      </c>
      <c r="F33" s="39">
        <v>300</v>
      </c>
      <c r="G33" s="39">
        <v>0</v>
      </c>
      <c r="H33" s="82">
        <f t="shared" si="0"/>
        <v>0</v>
      </c>
      <c r="I33" s="39" t="s">
        <v>1691</v>
      </c>
      <c r="J33" s="39">
        <v>0</v>
      </c>
    </row>
    <row r="34" spans="1:10" ht="47.25">
      <c r="A34" s="39" t="s">
        <v>1674</v>
      </c>
      <c r="B34" s="39" t="s">
        <v>87</v>
      </c>
      <c r="C34" s="39">
        <v>3</v>
      </c>
      <c r="D34" s="41" t="s">
        <v>1692</v>
      </c>
      <c r="E34" s="39">
        <v>294</v>
      </c>
      <c r="F34" s="39">
        <v>100</v>
      </c>
      <c r="G34" s="39">
        <v>0</v>
      </c>
      <c r="H34" s="82">
        <f t="shared" si="0"/>
        <v>0</v>
      </c>
      <c r="I34" s="39" t="s">
        <v>1691</v>
      </c>
      <c r="J34" s="39">
        <v>0</v>
      </c>
    </row>
    <row r="35" spans="1:10" ht="31.5">
      <c r="A35" s="39" t="s">
        <v>1674</v>
      </c>
      <c r="B35" s="39" t="s">
        <v>87</v>
      </c>
      <c r="C35" s="39">
        <v>4</v>
      </c>
      <c r="D35" s="39" t="s">
        <v>1693</v>
      </c>
      <c r="E35" s="39">
        <v>250</v>
      </c>
      <c r="F35" s="39">
        <v>50</v>
      </c>
      <c r="G35" s="39">
        <v>0</v>
      </c>
      <c r="H35" s="82">
        <f t="shared" si="0"/>
        <v>0</v>
      </c>
      <c r="I35" s="39" t="s">
        <v>1691</v>
      </c>
      <c r="J35" s="39">
        <v>0</v>
      </c>
    </row>
    <row r="36" spans="1:10" ht="31.5">
      <c r="A36" s="39" t="s">
        <v>1674</v>
      </c>
      <c r="B36" s="39" t="s">
        <v>87</v>
      </c>
      <c r="C36" s="39">
        <v>5</v>
      </c>
      <c r="D36" s="39" t="s">
        <v>1694</v>
      </c>
      <c r="E36" s="39">
        <v>330</v>
      </c>
      <c r="F36" s="39">
        <v>30</v>
      </c>
      <c r="G36" s="39">
        <v>0</v>
      </c>
      <c r="H36" s="82">
        <f t="shared" si="0"/>
        <v>0</v>
      </c>
      <c r="I36" s="39" t="s">
        <v>1691</v>
      </c>
      <c r="J36" s="39">
        <v>0</v>
      </c>
    </row>
    <row r="37" spans="1:10" ht="47.25">
      <c r="A37" s="39" t="s">
        <v>1674</v>
      </c>
      <c r="B37" s="39" t="s">
        <v>64</v>
      </c>
      <c r="C37" s="39">
        <v>1</v>
      </c>
      <c r="D37" s="41" t="s">
        <v>1695</v>
      </c>
      <c r="E37" s="39">
        <v>240</v>
      </c>
      <c r="F37" s="39">
        <v>120</v>
      </c>
      <c r="G37" s="39">
        <v>72</v>
      </c>
      <c r="H37" s="82">
        <f t="shared" si="0"/>
        <v>0.3</v>
      </c>
      <c r="I37" s="39" t="s">
        <v>1696</v>
      </c>
      <c r="J37" s="39">
        <v>72</v>
      </c>
    </row>
    <row r="38" spans="1:10" ht="47.25">
      <c r="A38" s="39" t="s">
        <v>1674</v>
      </c>
      <c r="B38" s="39" t="s">
        <v>16</v>
      </c>
      <c r="C38" s="39">
        <v>1</v>
      </c>
      <c r="D38" s="39" t="s">
        <v>1697</v>
      </c>
      <c r="E38" s="39">
        <v>100</v>
      </c>
      <c r="F38" s="39">
        <v>0</v>
      </c>
      <c r="G38" s="39">
        <v>0</v>
      </c>
      <c r="H38" s="82">
        <f t="shared" si="0"/>
        <v>0</v>
      </c>
      <c r="I38" s="39" t="s">
        <v>59</v>
      </c>
      <c r="J38" s="39">
        <v>0</v>
      </c>
    </row>
    <row r="39" spans="1:10" ht="31.5">
      <c r="A39" s="39" t="s">
        <v>1674</v>
      </c>
      <c r="B39" s="39" t="s">
        <v>16</v>
      </c>
      <c r="C39" s="39">
        <v>2</v>
      </c>
      <c r="D39" s="39" t="s">
        <v>1698</v>
      </c>
      <c r="E39" s="39">
        <v>50</v>
      </c>
      <c r="F39" s="39">
        <v>0</v>
      </c>
      <c r="G39" s="39">
        <v>0</v>
      </c>
      <c r="H39" s="82">
        <f t="shared" si="0"/>
        <v>0</v>
      </c>
      <c r="I39" s="39" t="s">
        <v>59</v>
      </c>
      <c r="J39" s="39">
        <v>0</v>
      </c>
    </row>
    <row r="40" spans="1:10" ht="63">
      <c r="A40" s="39" t="s">
        <v>1674</v>
      </c>
      <c r="B40" s="39" t="s">
        <v>46</v>
      </c>
      <c r="C40" s="39">
        <v>1</v>
      </c>
      <c r="D40" s="41" t="s">
        <v>1699</v>
      </c>
      <c r="E40" s="39">
        <v>450</v>
      </c>
      <c r="F40" s="39">
        <v>250</v>
      </c>
      <c r="G40" s="39">
        <v>180</v>
      </c>
      <c r="H40" s="82">
        <f t="shared" si="0"/>
        <v>0.4</v>
      </c>
      <c r="I40" s="39" t="s">
        <v>1700</v>
      </c>
      <c r="J40" s="39">
        <v>180</v>
      </c>
    </row>
    <row r="41" spans="1:10" ht="78.75">
      <c r="A41" s="39" t="s">
        <v>1674</v>
      </c>
      <c r="B41" s="39" t="s">
        <v>46</v>
      </c>
      <c r="C41" s="39">
        <v>2</v>
      </c>
      <c r="D41" s="41" t="s">
        <v>1701</v>
      </c>
      <c r="E41" s="39">
        <v>170</v>
      </c>
      <c r="F41" s="39">
        <v>85</v>
      </c>
      <c r="G41" s="39">
        <v>68</v>
      </c>
      <c r="H41" s="82">
        <f t="shared" si="0"/>
        <v>0.4</v>
      </c>
      <c r="I41" s="39" t="s">
        <v>1700</v>
      </c>
      <c r="J41" s="39">
        <v>68</v>
      </c>
    </row>
    <row r="42" spans="1:10" ht="47.25">
      <c r="A42" s="39" t="s">
        <v>1674</v>
      </c>
      <c r="B42" s="39" t="s">
        <v>46</v>
      </c>
      <c r="C42" s="39">
        <v>3</v>
      </c>
      <c r="D42" s="39" t="s">
        <v>1702</v>
      </c>
      <c r="E42" s="39">
        <v>225</v>
      </c>
      <c r="F42" s="39">
        <v>100</v>
      </c>
      <c r="G42" s="39">
        <v>90</v>
      </c>
      <c r="H42" s="82">
        <f t="shared" si="0"/>
        <v>0.4</v>
      </c>
      <c r="I42" s="39" t="s">
        <v>1700</v>
      </c>
      <c r="J42" s="39">
        <v>90</v>
      </c>
    </row>
    <row r="43" spans="1:10" ht="32.25" thickBot="1">
      <c r="A43" s="46" t="s">
        <v>1674</v>
      </c>
      <c r="B43" s="46" t="s">
        <v>46</v>
      </c>
      <c r="C43" s="46">
        <v>4</v>
      </c>
      <c r="D43" s="46" t="s">
        <v>1703</v>
      </c>
      <c r="E43" s="46">
        <v>250</v>
      </c>
      <c r="F43" s="46">
        <v>75</v>
      </c>
      <c r="G43" s="46">
        <v>75</v>
      </c>
      <c r="H43" s="84">
        <f t="shared" si="0"/>
        <v>0.3</v>
      </c>
      <c r="I43" s="46" t="s">
        <v>1704</v>
      </c>
      <c r="J43" s="46">
        <v>75</v>
      </c>
    </row>
    <row r="44" spans="1:10" s="71" customFormat="1" ht="16.5" thickBot="1">
      <c r="A44" s="74"/>
      <c r="B44" s="53"/>
      <c r="C44" s="53"/>
      <c r="D44" s="53"/>
      <c r="E44" s="53">
        <f t="shared" ref="E44:G44" si="5">SUM(E23:E43)</f>
        <v>5049</v>
      </c>
      <c r="F44" s="53">
        <f t="shared" si="5"/>
        <v>2612.5</v>
      </c>
      <c r="G44" s="53">
        <f t="shared" si="5"/>
        <v>1135</v>
      </c>
      <c r="H44" s="85">
        <f t="shared" si="0"/>
        <v>0.22479698950287186</v>
      </c>
      <c r="I44" s="53"/>
      <c r="J44" s="53">
        <f>SUM(J23:J43)</f>
        <v>1135</v>
      </c>
    </row>
    <row r="45" spans="1:10" s="11" customFormat="1">
      <c r="A45" s="37"/>
      <c r="B45" s="37"/>
      <c r="C45" s="37"/>
      <c r="D45" s="37"/>
      <c r="E45" s="37"/>
      <c r="F45" s="37"/>
      <c r="G45" s="37"/>
      <c r="H45" s="79"/>
      <c r="I45" s="37"/>
      <c r="J45" s="37"/>
    </row>
    <row r="47" spans="1:10" ht="47.25">
      <c r="A47" s="39" t="s">
        <v>1705</v>
      </c>
      <c r="B47" s="39" t="s">
        <v>34</v>
      </c>
      <c r="C47" s="39">
        <v>1</v>
      </c>
      <c r="D47" s="41" t="s">
        <v>1706</v>
      </c>
      <c r="E47" s="39">
        <v>62</v>
      </c>
      <c r="F47" s="39">
        <v>46.5</v>
      </c>
      <c r="G47" s="39">
        <v>12.5</v>
      </c>
      <c r="H47" s="82">
        <f t="shared" si="0"/>
        <v>0.20161290322580644</v>
      </c>
      <c r="I47" s="39" t="s">
        <v>1667</v>
      </c>
      <c r="J47" s="39">
        <v>12.5</v>
      </c>
    </row>
    <row r="48" spans="1:10" ht="63">
      <c r="A48" s="39" t="s">
        <v>1705</v>
      </c>
      <c r="B48" s="39" t="s">
        <v>5</v>
      </c>
      <c r="C48" s="39">
        <v>1</v>
      </c>
      <c r="D48" s="41" t="s">
        <v>1707</v>
      </c>
      <c r="E48" s="39">
        <v>30</v>
      </c>
      <c r="F48" s="39">
        <v>15</v>
      </c>
      <c r="G48" s="39">
        <v>0</v>
      </c>
      <c r="H48" s="82">
        <f t="shared" si="0"/>
        <v>0</v>
      </c>
      <c r="I48" s="39" t="s">
        <v>1708</v>
      </c>
      <c r="J48" s="39">
        <v>0</v>
      </c>
    </row>
    <row r="49" spans="1:10" ht="94.5">
      <c r="A49" s="46" t="s">
        <v>1705</v>
      </c>
      <c r="B49" s="46" t="s">
        <v>14</v>
      </c>
      <c r="C49" s="46">
        <v>1</v>
      </c>
      <c r="D49" s="48" t="s">
        <v>1709</v>
      </c>
      <c r="E49" s="46">
        <v>40.82</v>
      </c>
      <c r="F49" s="46">
        <v>40.82</v>
      </c>
      <c r="G49" s="46">
        <v>16</v>
      </c>
      <c r="H49" s="84">
        <f t="shared" si="0"/>
        <v>0.39196472317491426</v>
      </c>
      <c r="I49" s="46" t="s">
        <v>1710</v>
      </c>
      <c r="J49" s="46">
        <v>16</v>
      </c>
    </row>
    <row r="50" spans="1:10" ht="16.5" thickBot="1">
      <c r="A50" s="107"/>
      <c r="B50" s="108"/>
      <c r="C50" s="108"/>
      <c r="D50" s="109"/>
      <c r="E50" s="108"/>
      <c r="F50" s="108"/>
      <c r="G50" s="108"/>
      <c r="H50" s="110"/>
      <c r="I50" s="108"/>
      <c r="J50" s="108"/>
    </row>
    <row r="51" spans="1:10" s="71" customFormat="1" ht="16.5" thickBot="1">
      <c r="A51" s="74"/>
      <c r="B51" s="53"/>
      <c r="C51" s="53"/>
      <c r="D51" s="50"/>
      <c r="E51" s="53">
        <f t="shared" ref="E51:G51" si="6">SUM(E47:E49)</f>
        <v>132.82</v>
      </c>
      <c r="F51" s="53">
        <f t="shared" si="6"/>
        <v>102.32</v>
      </c>
      <c r="G51" s="53">
        <f t="shared" si="6"/>
        <v>28.5</v>
      </c>
      <c r="H51" s="85">
        <f t="shared" si="0"/>
        <v>0.21457611805450988</v>
      </c>
      <c r="I51" s="53"/>
      <c r="J51" s="53">
        <f>SUM(J47:J49)</f>
        <v>28.5</v>
      </c>
    </row>
    <row r="52" spans="1:10">
      <c r="D52" s="29"/>
    </row>
    <row r="53" spans="1:10" ht="47.25">
      <c r="A53" s="39" t="s">
        <v>1711</v>
      </c>
      <c r="B53" s="39" t="s">
        <v>10</v>
      </c>
      <c r="C53" s="39">
        <v>1</v>
      </c>
      <c r="D53" s="41" t="s">
        <v>1712</v>
      </c>
      <c r="E53" s="39">
        <v>180</v>
      </c>
      <c r="F53" s="39">
        <v>180</v>
      </c>
      <c r="G53" s="39">
        <v>180</v>
      </c>
      <c r="H53" s="82">
        <f t="shared" si="0"/>
        <v>1</v>
      </c>
      <c r="I53" s="39" t="s">
        <v>1676</v>
      </c>
      <c r="J53" s="39">
        <v>180</v>
      </c>
    </row>
    <row r="54" spans="1:10" ht="126">
      <c r="A54" s="39" t="s">
        <v>1711</v>
      </c>
      <c r="B54" s="39" t="s">
        <v>34</v>
      </c>
      <c r="C54" s="39">
        <v>1</v>
      </c>
      <c r="D54" s="41" t="s">
        <v>1713</v>
      </c>
      <c r="E54" s="39">
        <v>712.8</v>
      </c>
      <c r="F54" s="39">
        <v>534.6</v>
      </c>
      <c r="G54" s="39">
        <v>145</v>
      </c>
      <c r="H54" s="82">
        <f t="shared" si="0"/>
        <v>0.20342312008978677</v>
      </c>
      <c r="I54" s="39" t="s">
        <v>1714</v>
      </c>
      <c r="J54" s="39">
        <v>145</v>
      </c>
    </row>
    <row r="55" spans="1:10" ht="94.5">
      <c r="A55" s="39" t="s">
        <v>1711</v>
      </c>
      <c r="B55" s="39" t="s">
        <v>34</v>
      </c>
      <c r="C55" s="39">
        <v>2</v>
      </c>
      <c r="D55" s="41" t="s">
        <v>1715</v>
      </c>
      <c r="E55" s="39">
        <v>540</v>
      </c>
      <c r="F55" s="39">
        <v>100</v>
      </c>
      <c r="G55" s="39">
        <v>100</v>
      </c>
      <c r="H55" s="82">
        <f t="shared" si="0"/>
        <v>0.18518518518518517</v>
      </c>
      <c r="I55" s="39" t="s">
        <v>59</v>
      </c>
      <c r="J55" s="39">
        <v>100</v>
      </c>
    </row>
    <row r="56" spans="1:10" ht="47.25">
      <c r="A56" s="39" t="s">
        <v>1711</v>
      </c>
      <c r="B56" s="39" t="s">
        <v>5</v>
      </c>
      <c r="C56" s="39">
        <v>1</v>
      </c>
      <c r="D56" s="39" t="s">
        <v>1716</v>
      </c>
      <c r="E56" s="39">
        <v>40</v>
      </c>
      <c r="F56" s="39">
        <v>20</v>
      </c>
      <c r="G56" s="39">
        <v>16</v>
      </c>
      <c r="H56" s="82">
        <f t="shared" si="0"/>
        <v>0.4</v>
      </c>
      <c r="I56" s="39" t="s">
        <v>1717</v>
      </c>
      <c r="J56" s="39">
        <v>16</v>
      </c>
    </row>
    <row r="57" spans="1:10" ht="31.5">
      <c r="A57" s="39" t="s">
        <v>1711</v>
      </c>
      <c r="B57" s="39" t="s">
        <v>5</v>
      </c>
      <c r="C57" s="39">
        <v>2</v>
      </c>
      <c r="D57" s="39" t="s">
        <v>1718</v>
      </c>
      <c r="E57" s="39">
        <v>1700</v>
      </c>
      <c r="F57" s="39">
        <v>0</v>
      </c>
      <c r="G57" s="39">
        <v>0</v>
      </c>
      <c r="H57" s="82">
        <f t="shared" si="0"/>
        <v>0</v>
      </c>
      <c r="I57" s="39" t="s">
        <v>59</v>
      </c>
      <c r="J57" s="39">
        <v>0</v>
      </c>
    </row>
    <row r="58" spans="1:10" ht="31.5">
      <c r="A58" s="39" t="s">
        <v>1711</v>
      </c>
      <c r="B58" s="39" t="s">
        <v>5</v>
      </c>
      <c r="C58" s="39">
        <v>3</v>
      </c>
      <c r="D58" s="39" t="s">
        <v>1719</v>
      </c>
      <c r="E58" s="39">
        <v>30</v>
      </c>
      <c r="F58" s="39">
        <v>0</v>
      </c>
      <c r="G58" s="39">
        <v>0</v>
      </c>
      <c r="H58" s="82">
        <f t="shared" si="0"/>
        <v>0</v>
      </c>
      <c r="I58" s="39" t="s">
        <v>950</v>
      </c>
      <c r="J58" s="39">
        <v>0</v>
      </c>
    </row>
    <row r="59" spans="1:10" ht="78.75">
      <c r="A59" s="39" t="s">
        <v>1711</v>
      </c>
      <c r="B59" s="39" t="s">
        <v>14</v>
      </c>
      <c r="C59" s="39">
        <v>1</v>
      </c>
      <c r="D59" s="41" t="s">
        <v>1720</v>
      </c>
      <c r="E59" s="39">
        <v>1200</v>
      </c>
      <c r="F59" s="39">
        <v>1200</v>
      </c>
      <c r="G59" s="39">
        <v>480</v>
      </c>
      <c r="H59" s="82">
        <f t="shared" si="0"/>
        <v>0.4</v>
      </c>
      <c r="I59" s="39" t="s">
        <v>1721</v>
      </c>
      <c r="J59" s="39">
        <v>480</v>
      </c>
    </row>
    <row r="60" spans="1:10" ht="94.5">
      <c r="A60" s="39" t="s">
        <v>1711</v>
      </c>
      <c r="B60" s="39" t="s">
        <v>14</v>
      </c>
      <c r="C60" s="39">
        <v>2</v>
      </c>
      <c r="D60" s="41" t="s">
        <v>1722</v>
      </c>
      <c r="E60" s="39">
        <v>225</v>
      </c>
      <c r="F60" s="39">
        <v>225</v>
      </c>
      <c r="G60" s="39">
        <v>90</v>
      </c>
      <c r="H60" s="82">
        <f t="shared" si="0"/>
        <v>0.4</v>
      </c>
      <c r="I60" s="39" t="s">
        <v>1723</v>
      </c>
      <c r="J60" s="39">
        <v>90</v>
      </c>
    </row>
    <row r="61" spans="1:10" ht="47.25">
      <c r="A61" s="39" t="s">
        <v>1711</v>
      </c>
      <c r="B61" s="39" t="s">
        <v>14</v>
      </c>
      <c r="C61" s="39">
        <v>3</v>
      </c>
      <c r="D61" s="39" t="s">
        <v>1724</v>
      </c>
      <c r="E61" s="39">
        <v>125</v>
      </c>
      <c r="F61" s="39">
        <v>125</v>
      </c>
      <c r="G61" s="39">
        <v>50</v>
      </c>
      <c r="H61" s="82">
        <f t="shared" si="0"/>
        <v>0.4</v>
      </c>
      <c r="I61" s="39" t="s">
        <v>1723</v>
      </c>
      <c r="J61" s="39">
        <v>50</v>
      </c>
    </row>
    <row r="62" spans="1:10" ht="78.75">
      <c r="A62" s="39" t="s">
        <v>1711</v>
      </c>
      <c r="B62" s="39" t="s">
        <v>14</v>
      </c>
      <c r="C62" s="39">
        <v>4</v>
      </c>
      <c r="D62" s="41" t="s">
        <v>1725</v>
      </c>
      <c r="E62" s="39">
        <v>300</v>
      </c>
      <c r="F62" s="39">
        <v>200</v>
      </c>
      <c r="G62" s="39">
        <v>120</v>
      </c>
      <c r="H62" s="82">
        <f t="shared" si="0"/>
        <v>0.4</v>
      </c>
      <c r="I62" s="39" t="s">
        <v>1723</v>
      </c>
      <c r="J62" s="39">
        <v>120</v>
      </c>
    </row>
    <row r="63" spans="1:10" ht="31.5">
      <c r="A63" s="39" t="s">
        <v>1711</v>
      </c>
      <c r="B63" s="39" t="s">
        <v>87</v>
      </c>
      <c r="C63" s="39">
        <v>1</v>
      </c>
      <c r="D63" s="39" t="s">
        <v>1726</v>
      </c>
      <c r="E63" s="39">
        <v>1483</v>
      </c>
      <c r="F63" s="39">
        <v>1483</v>
      </c>
      <c r="G63" s="39">
        <v>890</v>
      </c>
      <c r="H63" s="82">
        <f t="shared" si="0"/>
        <v>0.60013486176668918</v>
      </c>
      <c r="I63" s="39" t="s">
        <v>1727</v>
      </c>
      <c r="J63" s="39">
        <v>890</v>
      </c>
    </row>
    <row r="64" spans="1:10" ht="47.25">
      <c r="A64" s="39" t="s">
        <v>1711</v>
      </c>
      <c r="B64" s="39" t="s">
        <v>87</v>
      </c>
      <c r="C64" s="39">
        <v>2</v>
      </c>
      <c r="D64" s="39" t="s">
        <v>1728</v>
      </c>
      <c r="E64" s="39">
        <v>530</v>
      </c>
      <c r="F64" s="39">
        <v>0</v>
      </c>
      <c r="G64" s="39">
        <v>0</v>
      </c>
      <c r="H64" s="82">
        <f t="shared" si="0"/>
        <v>0</v>
      </c>
      <c r="I64" s="39" t="s">
        <v>59</v>
      </c>
      <c r="J64" s="39">
        <v>0</v>
      </c>
    </row>
    <row r="65" spans="1:10" ht="78.75">
      <c r="A65" s="39" t="s">
        <v>1711</v>
      </c>
      <c r="B65" s="39" t="s">
        <v>64</v>
      </c>
      <c r="C65" s="39">
        <v>2</v>
      </c>
      <c r="D65" s="41" t="s">
        <v>1729</v>
      </c>
      <c r="E65" s="39">
        <v>450</v>
      </c>
      <c r="F65" s="39">
        <v>225</v>
      </c>
      <c r="G65" s="39">
        <v>225</v>
      </c>
      <c r="H65" s="82">
        <f t="shared" si="0"/>
        <v>0.5</v>
      </c>
      <c r="I65" s="39" t="s">
        <v>950</v>
      </c>
      <c r="J65" s="39">
        <v>225</v>
      </c>
    </row>
    <row r="66" spans="1:10" ht="31.5">
      <c r="A66" s="39" t="s">
        <v>1711</v>
      </c>
      <c r="B66" s="39" t="s">
        <v>46</v>
      </c>
      <c r="C66" s="39">
        <v>1</v>
      </c>
      <c r="D66" s="39" t="s">
        <v>1730</v>
      </c>
      <c r="E66" s="39">
        <v>2990</v>
      </c>
      <c r="F66" s="39">
        <v>1495</v>
      </c>
      <c r="G66" s="39">
        <v>1196</v>
      </c>
      <c r="H66" s="82">
        <f t="shared" si="0"/>
        <v>0.4</v>
      </c>
      <c r="I66" s="39" t="s">
        <v>1731</v>
      </c>
      <c r="J66" s="39">
        <v>1196</v>
      </c>
    </row>
    <row r="67" spans="1:10" ht="32.25" thickBot="1">
      <c r="A67" s="46" t="s">
        <v>1711</v>
      </c>
      <c r="B67" s="46" t="s">
        <v>46</v>
      </c>
      <c r="C67" s="46">
        <v>2</v>
      </c>
      <c r="D67" s="46" t="s">
        <v>1732</v>
      </c>
      <c r="E67" s="46">
        <v>2808</v>
      </c>
      <c r="F67" s="46">
        <v>1404</v>
      </c>
      <c r="G67" s="46">
        <v>1125</v>
      </c>
      <c r="H67" s="84">
        <f t="shared" si="0"/>
        <v>0.40064102564102566</v>
      </c>
      <c r="I67" s="46" t="s">
        <v>1733</v>
      </c>
      <c r="J67" s="46">
        <v>1125</v>
      </c>
    </row>
    <row r="68" spans="1:10" s="71" customFormat="1" ht="16.5" thickBot="1">
      <c r="A68" s="74"/>
      <c r="B68" s="53"/>
      <c r="C68" s="53"/>
      <c r="D68" s="53"/>
      <c r="E68" s="53">
        <f t="shared" ref="E68:G68" si="7">SUM(E53:E67)</f>
        <v>13313.8</v>
      </c>
      <c r="F68" s="53">
        <f t="shared" si="7"/>
        <v>7191.6</v>
      </c>
      <c r="G68" s="53">
        <f t="shared" si="7"/>
        <v>4617</v>
      </c>
      <c r="H68" s="85">
        <f t="shared" si="0"/>
        <v>0.34678303714942393</v>
      </c>
      <c r="I68" s="53"/>
      <c r="J68" s="53">
        <f>SUM(J53:J67)</f>
        <v>4617</v>
      </c>
    </row>
    <row r="69" spans="1:10" s="11" customFormat="1">
      <c r="A69" s="37"/>
      <c r="B69" s="37"/>
      <c r="C69" s="37"/>
      <c r="D69" s="37"/>
      <c r="E69" s="37"/>
      <c r="F69" s="37"/>
      <c r="G69" s="37"/>
      <c r="H69" s="79"/>
      <c r="I69" s="37"/>
      <c r="J69" s="37"/>
    </row>
    <row r="71" spans="1:10" ht="94.5">
      <c r="A71" s="39" t="s">
        <v>1734</v>
      </c>
      <c r="B71" s="39" t="s">
        <v>10</v>
      </c>
      <c r="C71" s="39">
        <v>1</v>
      </c>
      <c r="D71" s="41" t="s">
        <v>1735</v>
      </c>
      <c r="E71" s="39">
        <v>57</v>
      </c>
      <c r="F71" s="39">
        <v>57</v>
      </c>
      <c r="G71" s="39">
        <v>57</v>
      </c>
      <c r="H71" s="82">
        <f t="shared" si="0"/>
        <v>1</v>
      </c>
      <c r="I71" s="39" t="s">
        <v>1676</v>
      </c>
      <c r="J71" s="39">
        <v>57</v>
      </c>
    </row>
    <row r="72" spans="1:10" ht="94.5">
      <c r="A72" s="39" t="s">
        <v>1734</v>
      </c>
      <c r="B72" s="39" t="s">
        <v>24</v>
      </c>
      <c r="C72" s="39">
        <v>2</v>
      </c>
      <c r="D72" s="41" t="s">
        <v>1736</v>
      </c>
      <c r="E72" s="39">
        <v>84</v>
      </c>
      <c r="F72" s="39">
        <v>42</v>
      </c>
      <c r="G72" s="39">
        <v>25</v>
      </c>
      <c r="H72" s="82">
        <f t="shared" si="0"/>
        <v>0.29761904761904762</v>
      </c>
      <c r="I72" s="39" t="s">
        <v>1737</v>
      </c>
      <c r="J72" s="39">
        <v>25</v>
      </c>
    </row>
    <row r="73" spans="1:10" ht="173.25">
      <c r="A73" s="39" t="s">
        <v>1734</v>
      </c>
      <c r="B73" s="39" t="s">
        <v>5</v>
      </c>
      <c r="C73" s="39">
        <v>1</v>
      </c>
      <c r="D73" s="41" t="s">
        <v>1738</v>
      </c>
      <c r="E73" s="39">
        <v>182.4</v>
      </c>
      <c r="F73" s="39">
        <v>91.2</v>
      </c>
      <c r="G73" s="39">
        <v>91.2</v>
      </c>
      <c r="H73" s="82">
        <f t="shared" si="0"/>
        <v>0.5</v>
      </c>
      <c r="I73" s="39" t="s">
        <v>1739</v>
      </c>
      <c r="J73" s="39">
        <v>91.2</v>
      </c>
    </row>
    <row r="74" spans="1:10" ht="126">
      <c r="A74" s="39" t="s">
        <v>1734</v>
      </c>
      <c r="B74" s="39" t="s">
        <v>5</v>
      </c>
      <c r="C74" s="39">
        <v>2</v>
      </c>
      <c r="D74" s="41" t="s">
        <v>1740</v>
      </c>
      <c r="E74" s="39">
        <v>224.4</v>
      </c>
      <c r="F74" s="39">
        <v>112.2</v>
      </c>
      <c r="G74" s="39">
        <v>60</v>
      </c>
      <c r="H74" s="82">
        <f t="shared" si="0"/>
        <v>0.26737967914438504</v>
      </c>
      <c r="I74" s="39" t="s">
        <v>1741</v>
      </c>
      <c r="J74" s="39">
        <v>60</v>
      </c>
    </row>
    <row r="75" spans="1:10" ht="110.25">
      <c r="A75" s="39" t="s">
        <v>1734</v>
      </c>
      <c r="B75" s="39" t="s">
        <v>5</v>
      </c>
      <c r="C75" s="39">
        <v>3</v>
      </c>
      <c r="D75" s="41" t="s">
        <v>1742</v>
      </c>
      <c r="E75" s="39">
        <v>90</v>
      </c>
      <c r="F75" s="39">
        <v>45</v>
      </c>
      <c r="G75" s="39">
        <v>45</v>
      </c>
      <c r="H75" s="82">
        <f t="shared" si="0"/>
        <v>0.5</v>
      </c>
      <c r="I75" s="39" t="s">
        <v>1739</v>
      </c>
      <c r="J75" s="39">
        <v>45</v>
      </c>
    </row>
    <row r="76" spans="1:10" ht="110.25">
      <c r="A76" s="39" t="s">
        <v>1734</v>
      </c>
      <c r="B76" s="39" t="s">
        <v>37</v>
      </c>
      <c r="C76" s="39">
        <v>2</v>
      </c>
      <c r="D76" s="41" t="s">
        <v>1743</v>
      </c>
      <c r="E76" s="39">
        <v>44.99</v>
      </c>
      <c r="F76" s="39">
        <v>44.99</v>
      </c>
      <c r="G76" s="39">
        <v>20</v>
      </c>
      <c r="H76" s="82">
        <f t="shared" si="0"/>
        <v>0.44454323182929539</v>
      </c>
      <c r="I76" s="39" t="s">
        <v>1744</v>
      </c>
      <c r="J76" s="39">
        <v>20</v>
      </c>
    </row>
    <row r="77" spans="1:10" ht="173.25">
      <c r="A77" s="39" t="s">
        <v>1734</v>
      </c>
      <c r="B77" s="39" t="s">
        <v>14</v>
      </c>
      <c r="C77" s="39">
        <v>1</v>
      </c>
      <c r="D77" s="41" t="s">
        <v>1745</v>
      </c>
      <c r="E77" s="39">
        <v>4079.35</v>
      </c>
      <c r="F77" s="39">
        <v>4079.35</v>
      </c>
      <c r="G77" s="39">
        <v>4079.35</v>
      </c>
      <c r="H77" s="82">
        <f t="shared" si="0"/>
        <v>1</v>
      </c>
      <c r="I77" s="39" t="s">
        <v>59</v>
      </c>
      <c r="J77" s="39">
        <v>4079.35</v>
      </c>
    </row>
    <row r="78" spans="1:10" ht="157.5">
      <c r="A78" s="39" t="s">
        <v>1734</v>
      </c>
      <c r="B78" s="39" t="s">
        <v>14</v>
      </c>
      <c r="C78" s="39">
        <v>2</v>
      </c>
      <c r="D78" s="41" t="s">
        <v>1746</v>
      </c>
      <c r="E78" s="39">
        <v>260</v>
      </c>
      <c r="F78" s="39">
        <v>260</v>
      </c>
      <c r="G78" s="39">
        <v>260</v>
      </c>
      <c r="H78" s="82">
        <f t="shared" si="0"/>
        <v>1</v>
      </c>
      <c r="I78" s="39" t="s">
        <v>950</v>
      </c>
      <c r="J78" s="39">
        <v>260</v>
      </c>
    </row>
    <row r="79" spans="1:10" ht="173.25">
      <c r="A79" s="39" t="s">
        <v>1734</v>
      </c>
      <c r="B79" s="39" t="s">
        <v>14</v>
      </c>
      <c r="C79" s="39">
        <v>3</v>
      </c>
      <c r="D79" s="41" t="s">
        <v>1747</v>
      </c>
      <c r="E79" s="39">
        <v>409.15</v>
      </c>
      <c r="F79" s="39">
        <v>409.15</v>
      </c>
      <c r="G79" s="39">
        <v>165</v>
      </c>
      <c r="H79" s="82">
        <f t="shared" si="0"/>
        <v>0.40327508248808508</v>
      </c>
      <c r="I79" s="39" t="s">
        <v>1710</v>
      </c>
      <c r="J79" s="39">
        <v>165</v>
      </c>
    </row>
    <row r="80" spans="1:10" ht="78.75">
      <c r="A80" s="39" t="s">
        <v>1734</v>
      </c>
      <c r="B80" s="39" t="s">
        <v>14</v>
      </c>
      <c r="C80" s="39">
        <v>4</v>
      </c>
      <c r="D80" s="41" t="s">
        <v>1748</v>
      </c>
      <c r="E80" s="39">
        <v>250</v>
      </c>
      <c r="F80" s="39">
        <v>0</v>
      </c>
      <c r="G80" s="39">
        <v>0</v>
      </c>
      <c r="H80" s="82">
        <f t="shared" si="0"/>
        <v>0</v>
      </c>
      <c r="I80" s="39" t="s">
        <v>59</v>
      </c>
      <c r="J80" s="39">
        <v>0</v>
      </c>
    </row>
    <row r="81" spans="1:10" ht="173.25">
      <c r="A81" s="39" t="s">
        <v>1734</v>
      </c>
      <c r="B81" s="39" t="s">
        <v>14</v>
      </c>
      <c r="C81" s="39">
        <v>5</v>
      </c>
      <c r="D81" s="41" t="s">
        <v>1749</v>
      </c>
      <c r="E81" s="39">
        <v>2171.11</v>
      </c>
      <c r="F81" s="39">
        <v>0</v>
      </c>
      <c r="G81" s="39">
        <v>0</v>
      </c>
      <c r="H81" s="82">
        <f t="shared" si="0"/>
        <v>0</v>
      </c>
      <c r="I81" s="39" t="s">
        <v>59</v>
      </c>
      <c r="J81" s="39">
        <v>0</v>
      </c>
    </row>
    <row r="82" spans="1:10" ht="110.25">
      <c r="A82" s="39" t="s">
        <v>1734</v>
      </c>
      <c r="B82" s="39" t="s">
        <v>87</v>
      </c>
      <c r="C82" s="39">
        <v>1</v>
      </c>
      <c r="D82" s="41" t="s">
        <v>1750</v>
      </c>
      <c r="E82" s="39">
        <v>1650</v>
      </c>
      <c r="F82" s="39">
        <v>0</v>
      </c>
      <c r="G82" s="39">
        <v>0</v>
      </c>
      <c r="H82" s="82">
        <f t="shared" si="0"/>
        <v>0</v>
      </c>
      <c r="I82" s="39" t="s">
        <v>59</v>
      </c>
      <c r="J82" s="39">
        <v>0</v>
      </c>
    </row>
    <row r="83" spans="1:10" ht="126">
      <c r="A83" s="39" t="s">
        <v>1734</v>
      </c>
      <c r="B83" s="39" t="s">
        <v>87</v>
      </c>
      <c r="C83" s="39">
        <v>2</v>
      </c>
      <c r="D83" s="41" t="s">
        <v>1751</v>
      </c>
      <c r="E83" s="39">
        <v>106</v>
      </c>
      <c r="F83" s="39">
        <v>79.5</v>
      </c>
      <c r="G83" s="39">
        <v>64</v>
      </c>
      <c r="H83" s="82">
        <f t="shared" si="0"/>
        <v>0.60377358490566035</v>
      </c>
      <c r="I83" s="39" t="s">
        <v>1752</v>
      </c>
      <c r="J83" s="39">
        <v>64</v>
      </c>
    </row>
    <row r="84" spans="1:10" ht="78.75">
      <c r="A84" s="39" t="s">
        <v>1734</v>
      </c>
      <c r="B84" s="39" t="s">
        <v>87</v>
      </c>
      <c r="C84" s="39">
        <v>4</v>
      </c>
      <c r="D84" s="41" t="s">
        <v>1753</v>
      </c>
      <c r="E84" s="39">
        <v>1015</v>
      </c>
      <c r="F84" s="39">
        <v>0</v>
      </c>
      <c r="G84" s="39">
        <v>0</v>
      </c>
      <c r="H84" s="82">
        <f t="shared" si="0"/>
        <v>0</v>
      </c>
      <c r="I84" s="39" t="s">
        <v>59</v>
      </c>
      <c r="J84" s="39">
        <v>0</v>
      </c>
    </row>
    <row r="85" spans="1:10" ht="31.5">
      <c r="A85" s="39" t="s">
        <v>1734</v>
      </c>
      <c r="B85" s="39" t="s">
        <v>340</v>
      </c>
      <c r="C85" s="39">
        <v>1</v>
      </c>
      <c r="D85" s="39" t="s">
        <v>1754</v>
      </c>
      <c r="E85" s="39">
        <v>1650</v>
      </c>
      <c r="F85" s="39">
        <v>0</v>
      </c>
      <c r="G85" s="39">
        <v>0</v>
      </c>
      <c r="H85" s="82">
        <f t="shared" si="0"/>
        <v>0</v>
      </c>
      <c r="I85" s="39" t="s">
        <v>59</v>
      </c>
      <c r="J85" s="39">
        <v>0</v>
      </c>
    </row>
    <row r="86" spans="1:10" ht="78.75">
      <c r="A86" s="39" t="s">
        <v>1734</v>
      </c>
      <c r="B86" s="39" t="s">
        <v>340</v>
      </c>
      <c r="C86" s="39">
        <v>4</v>
      </c>
      <c r="D86" s="41" t="s">
        <v>1755</v>
      </c>
      <c r="E86" s="39">
        <v>1600</v>
      </c>
      <c r="F86" s="39">
        <v>0</v>
      </c>
      <c r="G86" s="39">
        <v>0</v>
      </c>
      <c r="H86" s="82">
        <f t="shared" si="0"/>
        <v>0</v>
      </c>
      <c r="I86" s="39" t="s">
        <v>59</v>
      </c>
      <c r="J86" s="39">
        <v>0</v>
      </c>
    </row>
    <row r="87" spans="1:10" ht="141.75">
      <c r="A87" s="39" t="s">
        <v>1734</v>
      </c>
      <c r="B87" s="39" t="s">
        <v>64</v>
      </c>
      <c r="C87" s="39">
        <v>3</v>
      </c>
      <c r="D87" s="41" t="s">
        <v>1756</v>
      </c>
      <c r="E87" s="39">
        <v>885</v>
      </c>
      <c r="F87" s="39">
        <v>442.5</v>
      </c>
      <c r="G87" s="39">
        <v>0</v>
      </c>
      <c r="H87" s="82">
        <f t="shared" si="0"/>
        <v>0</v>
      </c>
      <c r="I87" s="39" t="s">
        <v>1757</v>
      </c>
      <c r="J87" s="39">
        <v>0</v>
      </c>
    </row>
    <row r="88" spans="1:10" ht="110.25">
      <c r="A88" s="39" t="s">
        <v>1734</v>
      </c>
      <c r="B88" s="39" t="s">
        <v>46</v>
      </c>
      <c r="C88" s="39">
        <v>1</v>
      </c>
      <c r="D88" s="41" t="s">
        <v>1758</v>
      </c>
      <c r="E88" s="39">
        <v>3857.3</v>
      </c>
      <c r="F88" s="39">
        <v>1928.65</v>
      </c>
      <c r="G88" s="39">
        <v>1540</v>
      </c>
      <c r="H88" s="82">
        <f t="shared" ref="H88:H184" si="8">IF(E88=0,"",G88/E88)</f>
        <v>0.39924299380395611</v>
      </c>
      <c r="I88" s="39" t="s">
        <v>1759</v>
      </c>
      <c r="J88" s="39">
        <v>1540</v>
      </c>
    </row>
    <row r="89" spans="1:10" ht="110.25">
      <c r="A89" s="39" t="s">
        <v>1734</v>
      </c>
      <c r="B89" s="39" t="s">
        <v>46</v>
      </c>
      <c r="C89" s="39">
        <v>2</v>
      </c>
      <c r="D89" s="41" t="s">
        <v>1760</v>
      </c>
      <c r="E89" s="39">
        <v>289.2</v>
      </c>
      <c r="F89" s="39">
        <v>144.6</v>
      </c>
      <c r="G89" s="39">
        <v>0</v>
      </c>
      <c r="H89" s="82">
        <f t="shared" si="8"/>
        <v>0</v>
      </c>
      <c r="I89" s="39" t="s">
        <v>1761</v>
      </c>
      <c r="J89" s="39">
        <v>0</v>
      </c>
    </row>
    <row r="90" spans="1:10">
      <c r="A90" s="39" t="s">
        <v>1734</v>
      </c>
      <c r="B90" s="39" t="s">
        <v>46</v>
      </c>
      <c r="C90" s="39">
        <v>3</v>
      </c>
      <c r="D90" s="39" t="s">
        <v>1762</v>
      </c>
      <c r="E90" s="39">
        <v>21.8</v>
      </c>
      <c r="F90" s="39">
        <v>10.9</v>
      </c>
      <c r="G90" s="39">
        <v>0</v>
      </c>
      <c r="H90" s="82">
        <f t="shared" si="8"/>
        <v>0</v>
      </c>
      <c r="I90" s="39" t="s">
        <v>59</v>
      </c>
      <c r="J90" s="39">
        <v>0</v>
      </c>
    </row>
    <row r="91" spans="1:10" ht="31.5">
      <c r="A91" s="39" t="s">
        <v>1734</v>
      </c>
      <c r="B91" s="39" t="s">
        <v>46</v>
      </c>
      <c r="C91" s="39">
        <v>4</v>
      </c>
      <c r="D91" s="39" t="s">
        <v>1763</v>
      </c>
      <c r="E91" s="39">
        <v>147.6</v>
      </c>
      <c r="F91" s="39">
        <v>73.8</v>
      </c>
      <c r="G91" s="39">
        <v>0</v>
      </c>
      <c r="H91" s="82">
        <f t="shared" si="8"/>
        <v>0</v>
      </c>
      <c r="I91" s="39" t="s">
        <v>59</v>
      </c>
      <c r="J91" s="39">
        <v>0</v>
      </c>
    </row>
    <row r="92" spans="1:10" ht="174" thickBot="1">
      <c r="A92" s="46" t="s">
        <v>1734</v>
      </c>
      <c r="B92" s="46" t="s">
        <v>46</v>
      </c>
      <c r="C92" s="46">
        <v>5</v>
      </c>
      <c r="D92" s="48" t="s">
        <v>1764</v>
      </c>
      <c r="E92" s="46">
        <v>5507</v>
      </c>
      <c r="F92" s="46">
        <v>0</v>
      </c>
      <c r="G92" s="46">
        <v>0</v>
      </c>
      <c r="H92" s="84">
        <f t="shared" si="8"/>
        <v>0</v>
      </c>
      <c r="I92" s="46" t="s">
        <v>59</v>
      </c>
      <c r="J92" s="46">
        <v>0</v>
      </c>
    </row>
    <row r="93" spans="1:10" s="71" customFormat="1" ht="16.5" thickBot="1">
      <c r="A93" s="74"/>
      <c r="B93" s="53"/>
      <c r="C93" s="53"/>
      <c r="D93" s="50"/>
      <c r="E93" s="53">
        <f t="shared" ref="E93:G93" si="9">SUM(E71:E92)</f>
        <v>24581.3</v>
      </c>
      <c r="F93" s="53">
        <f t="shared" si="9"/>
        <v>7820.8399999999992</v>
      </c>
      <c r="G93" s="53">
        <f t="shared" si="9"/>
        <v>6406.55</v>
      </c>
      <c r="H93" s="85">
        <f t="shared" si="8"/>
        <v>0.26062698067229967</v>
      </c>
      <c r="I93" s="53"/>
      <c r="J93" s="53">
        <f>SUM(J71:J92)</f>
        <v>6406.55</v>
      </c>
    </row>
    <row r="94" spans="1:10" s="11" customFormat="1">
      <c r="A94" s="37"/>
      <c r="B94" s="37"/>
      <c r="C94" s="37"/>
      <c r="D94" s="54"/>
      <c r="E94" s="37"/>
      <c r="F94" s="37"/>
      <c r="G94" s="37"/>
      <c r="H94" s="79"/>
      <c r="I94" s="37"/>
      <c r="J94" s="37"/>
    </row>
    <row r="95" spans="1:10">
      <c r="D95" s="29"/>
    </row>
    <row r="96" spans="1:10" ht="63">
      <c r="A96" s="39" t="s">
        <v>1765</v>
      </c>
      <c r="B96" s="39" t="s">
        <v>34</v>
      </c>
      <c r="C96" s="39">
        <v>1</v>
      </c>
      <c r="D96" s="41" t="s">
        <v>1766</v>
      </c>
      <c r="E96" s="39">
        <v>144</v>
      </c>
      <c r="F96" s="39">
        <v>108</v>
      </c>
      <c r="G96" s="39">
        <v>7</v>
      </c>
      <c r="H96" s="82">
        <f t="shared" si="8"/>
        <v>4.8611111111111112E-2</v>
      </c>
      <c r="I96" s="39" t="s">
        <v>1767</v>
      </c>
      <c r="J96" s="39">
        <v>7</v>
      </c>
    </row>
    <row r="97" spans="1:10">
      <c r="A97" s="39" t="s">
        <v>1765</v>
      </c>
      <c r="B97" s="39" t="s">
        <v>34</v>
      </c>
      <c r="C97" s="39">
        <v>2</v>
      </c>
      <c r="D97" s="39" t="s">
        <v>1768</v>
      </c>
      <c r="E97" s="39">
        <v>98</v>
      </c>
      <c r="F97" s="39">
        <v>73.5</v>
      </c>
      <c r="G97" s="39">
        <v>20</v>
      </c>
      <c r="H97" s="82">
        <f t="shared" si="8"/>
        <v>0.20408163265306123</v>
      </c>
      <c r="I97" s="39" t="s">
        <v>1667</v>
      </c>
      <c r="J97" s="39">
        <v>20</v>
      </c>
    </row>
    <row r="98" spans="1:10" ht="31.5">
      <c r="A98" s="39" t="s">
        <v>1765</v>
      </c>
      <c r="B98" s="39" t="s">
        <v>14</v>
      </c>
      <c r="C98" s="39">
        <v>3</v>
      </c>
      <c r="D98" s="39" t="s">
        <v>1769</v>
      </c>
      <c r="E98" s="39">
        <v>108.8</v>
      </c>
      <c r="F98" s="39">
        <v>108.8</v>
      </c>
      <c r="G98" s="39">
        <v>44</v>
      </c>
      <c r="H98" s="82">
        <f t="shared" si="8"/>
        <v>0.40441176470588236</v>
      </c>
      <c r="I98" s="39" t="s">
        <v>1770</v>
      </c>
      <c r="J98" s="39">
        <v>44</v>
      </c>
    </row>
    <row r="99" spans="1:10" ht="16.5" thickBot="1">
      <c r="A99" s="46" t="s">
        <v>1765</v>
      </c>
      <c r="B99" s="46" t="s">
        <v>46</v>
      </c>
      <c r="C99" s="46">
        <v>4</v>
      </c>
      <c r="D99" s="46" t="s">
        <v>1771</v>
      </c>
      <c r="E99" s="46">
        <v>64</v>
      </c>
      <c r="F99" s="46">
        <v>32</v>
      </c>
      <c r="G99" s="46">
        <v>25.6</v>
      </c>
      <c r="H99" s="84">
        <f t="shared" si="8"/>
        <v>0.4</v>
      </c>
      <c r="I99" s="46" t="s">
        <v>1772</v>
      </c>
      <c r="J99" s="46">
        <v>25.6</v>
      </c>
    </row>
    <row r="100" spans="1:10" s="71" customFormat="1" ht="16.5" thickBot="1">
      <c r="A100" s="74"/>
      <c r="B100" s="53"/>
      <c r="C100" s="53"/>
      <c r="D100" s="53"/>
      <c r="E100" s="53">
        <f t="shared" ref="E100:G100" si="10">SUM(E96:E99)</f>
        <v>414.8</v>
      </c>
      <c r="F100" s="53">
        <f t="shared" si="10"/>
        <v>322.3</v>
      </c>
      <c r="G100" s="53">
        <f t="shared" si="10"/>
        <v>96.6</v>
      </c>
      <c r="H100" s="85">
        <f t="shared" si="8"/>
        <v>0.23288331726133074</v>
      </c>
      <c r="I100" s="53"/>
      <c r="J100" s="53">
        <f>SUM(J96:J99)</f>
        <v>96.6</v>
      </c>
    </row>
    <row r="101" spans="1:10" s="11" customFormat="1">
      <c r="A101" s="37"/>
      <c r="B101" s="37"/>
      <c r="C101" s="37"/>
      <c r="D101" s="37"/>
      <c r="E101" s="37"/>
      <c r="F101" s="37"/>
      <c r="G101" s="37"/>
      <c r="H101" s="79"/>
      <c r="I101" s="37"/>
      <c r="J101" s="37"/>
    </row>
    <row r="103" spans="1:10" ht="47.25">
      <c r="A103" s="39" t="s">
        <v>1773</v>
      </c>
      <c r="B103" s="39" t="s">
        <v>34</v>
      </c>
      <c r="C103" s="39">
        <v>2</v>
      </c>
      <c r="D103" s="39" t="s">
        <v>1774</v>
      </c>
      <c r="E103" s="39">
        <v>1125</v>
      </c>
      <c r="F103" s="39">
        <v>843.75</v>
      </c>
      <c r="G103" s="39">
        <v>340</v>
      </c>
      <c r="H103" s="82">
        <f t="shared" si="8"/>
        <v>0.30222222222222223</v>
      </c>
      <c r="I103" s="39" t="s">
        <v>1775</v>
      </c>
      <c r="J103" s="39">
        <v>340</v>
      </c>
    </row>
    <row r="104" spans="1:10" ht="78.75">
      <c r="A104" s="39" t="s">
        <v>1773</v>
      </c>
      <c r="B104" s="39" t="s">
        <v>24</v>
      </c>
      <c r="C104" s="39">
        <v>1</v>
      </c>
      <c r="D104" s="41" t="s">
        <v>1776</v>
      </c>
      <c r="E104" s="39">
        <v>300</v>
      </c>
      <c r="F104" s="39">
        <v>150</v>
      </c>
      <c r="G104" s="39">
        <v>90</v>
      </c>
      <c r="H104" s="82">
        <f t="shared" si="8"/>
        <v>0.3</v>
      </c>
      <c r="I104" s="39" t="s">
        <v>1777</v>
      </c>
      <c r="J104" s="39">
        <v>90</v>
      </c>
    </row>
    <row r="105" spans="1:10" ht="110.25">
      <c r="A105" s="39" t="s">
        <v>1773</v>
      </c>
      <c r="B105" s="39" t="s">
        <v>37</v>
      </c>
      <c r="C105" s="39">
        <v>1</v>
      </c>
      <c r="D105" s="41" t="s">
        <v>1778</v>
      </c>
      <c r="E105" s="39">
        <v>119.49</v>
      </c>
      <c r="F105" s="39">
        <v>119.49</v>
      </c>
      <c r="G105" s="39">
        <v>60</v>
      </c>
      <c r="H105" s="82">
        <f t="shared" si="8"/>
        <v>0.50213406979663577</v>
      </c>
      <c r="I105" s="39" t="s">
        <v>1779</v>
      </c>
      <c r="J105" s="39">
        <v>60</v>
      </c>
    </row>
    <row r="106" spans="1:10" ht="110.25">
      <c r="A106" s="39" t="s">
        <v>1773</v>
      </c>
      <c r="B106" s="39" t="s">
        <v>37</v>
      </c>
      <c r="C106" s="39">
        <v>2</v>
      </c>
      <c r="D106" s="41" t="s">
        <v>1780</v>
      </c>
      <c r="E106" s="39">
        <v>217.7</v>
      </c>
      <c r="F106" s="39">
        <v>217.7</v>
      </c>
      <c r="G106" s="39">
        <v>0</v>
      </c>
      <c r="H106" s="82">
        <f t="shared" si="8"/>
        <v>0</v>
      </c>
      <c r="I106" s="39" t="s">
        <v>1781</v>
      </c>
      <c r="J106" s="39">
        <v>0</v>
      </c>
    </row>
    <row r="107" spans="1:10" ht="142.5" thickBot="1">
      <c r="A107" s="46" t="s">
        <v>1773</v>
      </c>
      <c r="B107" s="46" t="s">
        <v>14</v>
      </c>
      <c r="C107" s="46">
        <v>1</v>
      </c>
      <c r="D107" s="48" t="s">
        <v>1782</v>
      </c>
      <c r="E107" s="46">
        <v>545</v>
      </c>
      <c r="F107" s="46">
        <v>545</v>
      </c>
      <c r="G107" s="46">
        <v>0</v>
      </c>
      <c r="H107" s="84">
        <f t="shared" si="8"/>
        <v>0</v>
      </c>
      <c r="I107" s="46" t="s">
        <v>1783</v>
      </c>
      <c r="J107" s="46">
        <v>0</v>
      </c>
    </row>
    <row r="108" spans="1:10" s="71" customFormat="1" ht="16.5" thickBot="1">
      <c r="A108" s="74"/>
      <c r="B108" s="53"/>
      <c r="C108" s="53"/>
      <c r="D108" s="50"/>
      <c r="E108" s="53">
        <f t="shared" ref="E108:G108" si="11">SUM(E103:E107)</f>
        <v>2307.19</v>
      </c>
      <c r="F108" s="53">
        <f t="shared" si="11"/>
        <v>1875.94</v>
      </c>
      <c r="G108" s="53">
        <f t="shared" si="11"/>
        <v>490</v>
      </c>
      <c r="H108" s="85">
        <f t="shared" si="8"/>
        <v>0.21237956128450625</v>
      </c>
      <c r="I108" s="53"/>
      <c r="J108" s="53">
        <f>SUM(J103:J107)</f>
        <v>490</v>
      </c>
    </row>
    <row r="109" spans="1:10" s="11" customFormat="1">
      <c r="A109" s="37"/>
      <c r="B109" s="37"/>
      <c r="C109" s="37"/>
      <c r="D109" s="54"/>
      <c r="E109" s="37"/>
      <c r="F109" s="37"/>
      <c r="G109" s="37"/>
      <c r="H109" s="79"/>
      <c r="I109" s="37"/>
      <c r="J109" s="37"/>
    </row>
    <row r="110" spans="1:10">
      <c r="D110" s="29"/>
    </row>
    <row r="111" spans="1:10">
      <c r="A111" s="39" t="s">
        <v>1784</v>
      </c>
      <c r="B111" s="39" t="s">
        <v>10</v>
      </c>
      <c r="C111" s="39">
        <v>1</v>
      </c>
      <c r="D111" s="39" t="s">
        <v>1785</v>
      </c>
      <c r="E111" s="39">
        <v>25</v>
      </c>
      <c r="F111" s="39">
        <v>25</v>
      </c>
      <c r="G111" s="39">
        <v>25</v>
      </c>
      <c r="H111" s="82">
        <f t="shared" si="8"/>
        <v>1</v>
      </c>
      <c r="I111" s="39" t="s">
        <v>1676</v>
      </c>
      <c r="J111" s="39">
        <v>25</v>
      </c>
    </row>
    <row r="112" spans="1:10">
      <c r="A112" s="39" t="s">
        <v>1784</v>
      </c>
      <c r="B112" s="39" t="s">
        <v>34</v>
      </c>
      <c r="C112" s="39">
        <v>1</v>
      </c>
      <c r="D112" s="39" t="s">
        <v>1786</v>
      </c>
      <c r="E112" s="39">
        <v>8</v>
      </c>
      <c r="F112" s="39">
        <v>8</v>
      </c>
      <c r="G112" s="39">
        <v>1.6</v>
      </c>
      <c r="H112" s="82">
        <f t="shared" si="8"/>
        <v>0.2</v>
      </c>
      <c r="I112" s="39" t="s">
        <v>1787</v>
      </c>
      <c r="J112" s="39">
        <v>1.6</v>
      </c>
    </row>
    <row r="113" spans="1:10" ht="63.75" thickBot="1">
      <c r="A113" s="46" t="s">
        <v>1784</v>
      </c>
      <c r="B113" s="46" t="s">
        <v>46</v>
      </c>
      <c r="C113" s="46">
        <v>1</v>
      </c>
      <c r="D113" s="48" t="s">
        <v>1788</v>
      </c>
      <c r="E113" s="46">
        <v>192</v>
      </c>
      <c r="F113" s="46">
        <v>96</v>
      </c>
      <c r="G113" s="46">
        <v>76</v>
      </c>
      <c r="H113" s="84">
        <f t="shared" si="8"/>
        <v>0.39583333333333331</v>
      </c>
      <c r="I113" s="46" t="s">
        <v>1789</v>
      </c>
      <c r="J113" s="46">
        <v>76</v>
      </c>
    </row>
    <row r="114" spans="1:10" s="71" customFormat="1" ht="16.5" thickBot="1">
      <c r="A114" s="70"/>
      <c r="B114" s="34"/>
      <c r="C114" s="34"/>
      <c r="D114" s="36"/>
      <c r="E114" s="34">
        <f t="shared" ref="E114:G114" si="12">SUM(E111:E113)</f>
        <v>225</v>
      </c>
      <c r="F114" s="34">
        <f t="shared" si="12"/>
        <v>129</v>
      </c>
      <c r="G114" s="34">
        <f t="shared" si="12"/>
        <v>102.6</v>
      </c>
      <c r="H114" s="86">
        <f t="shared" si="8"/>
        <v>0.45599999999999996</v>
      </c>
      <c r="I114" s="34"/>
      <c r="J114" s="34">
        <f>SUM(J111:J113)</f>
        <v>102.6</v>
      </c>
    </row>
    <row r="115" spans="1:10" s="11" customFormat="1">
      <c r="A115" s="37"/>
      <c r="B115" s="37"/>
      <c r="C115" s="37"/>
      <c r="D115" s="54"/>
      <c r="E115" s="37"/>
      <c r="F115" s="37"/>
      <c r="G115" s="37"/>
      <c r="H115" s="79"/>
      <c r="I115" s="37"/>
      <c r="J115" s="37"/>
    </row>
    <row r="116" spans="1:10">
      <c r="D116" s="29"/>
    </row>
    <row r="117" spans="1:10">
      <c r="A117" s="39" t="s">
        <v>1790</v>
      </c>
      <c r="B117" s="39" t="s">
        <v>34</v>
      </c>
      <c r="C117" s="39">
        <v>1</v>
      </c>
      <c r="D117" s="39" t="s">
        <v>1791</v>
      </c>
      <c r="E117" s="39">
        <v>390</v>
      </c>
      <c r="F117" s="39">
        <v>292.5</v>
      </c>
      <c r="G117" s="39">
        <v>78</v>
      </c>
      <c r="H117" s="82">
        <f t="shared" si="8"/>
        <v>0.2</v>
      </c>
      <c r="I117" s="39" t="s">
        <v>1667</v>
      </c>
      <c r="J117" s="39">
        <v>78</v>
      </c>
    </row>
    <row r="118" spans="1:10">
      <c r="A118" s="39" t="s">
        <v>1790</v>
      </c>
      <c r="B118" s="39" t="s">
        <v>34</v>
      </c>
      <c r="C118" s="39">
        <v>2</v>
      </c>
      <c r="D118" s="39" t="s">
        <v>1792</v>
      </c>
      <c r="E118" s="39">
        <v>240</v>
      </c>
      <c r="F118" s="39">
        <v>180</v>
      </c>
      <c r="G118" s="39">
        <v>49</v>
      </c>
      <c r="H118" s="82">
        <f t="shared" si="8"/>
        <v>0.20416666666666666</v>
      </c>
      <c r="I118" s="39" t="s">
        <v>1667</v>
      </c>
      <c r="J118" s="39">
        <v>49</v>
      </c>
    </row>
    <row r="119" spans="1:10">
      <c r="A119" s="39" t="s">
        <v>1790</v>
      </c>
      <c r="B119" s="39" t="s">
        <v>74</v>
      </c>
      <c r="C119" s="39">
        <v>2</v>
      </c>
      <c r="D119" s="39" t="s">
        <v>1793</v>
      </c>
      <c r="E119" s="39">
        <v>300</v>
      </c>
      <c r="F119" s="39">
        <v>150</v>
      </c>
      <c r="G119" s="39">
        <v>120</v>
      </c>
      <c r="H119" s="82">
        <f t="shared" si="8"/>
        <v>0.4</v>
      </c>
      <c r="I119" s="39" t="s">
        <v>1794</v>
      </c>
      <c r="J119" s="39">
        <v>120</v>
      </c>
    </row>
    <row r="120" spans="1:10">
      <c r="A120" s="39" t="s">
        <v>1790</v>
      </c>
      <c r="B120" s="39" t="s">
        <v>14</v>
      </c>
      <c r="C120" s="39">
        <v>1</v>
      </c>
      <c r="D120" s="39" t="s">
        <v>1795</v>
      </c>
      <c r="E120" s="39">
        <v>399</v>
      </c>
      <c r="F120" s="39">
        <v>250</v>
      </c>
      <c r="G120" s="39">
        <v>0</v>
      </c>
      <c r="H120" s="82">
        <f t="shared" si="8"/>
        <v>0</v>
      </c>
      <c r="I120" s="39" t="s">
        <v>1796</v>
      </c>
      <c r="J120" s="39">
        <v>0</v>
      </c>
    </row>
    <row r="121" spans="1:10">
      <c r="A121" s="39" t="s">
        <v>1790</v>
      </c>
      <c r="B121" s="39" t="s">
        <v>64</v>
      </c>
      <c r="C121" s="39">
        <v>1</v>
      </c>
      <c r="D121" s="39" t="s">
        <v>1797</v>
      </c>
      <c r="E121" s="39">
        <v>300</v>
      </c>
      <c r="F121" s="39">
        <v>150</v>
      </c>
      <c r="G121" s="39">
        <v>90</v>
      </c>
      <c r="H121" s="82">
        <f t="shared" si="8"/>
        <v>0.3</v>
      </c>
      <c r="I121" s="39" t="s">
        <v>1696</v>
      </c>
      <c r="J121" s="39">
        <v>90</v>
      </c>
    </row>
    <row r="122" spans="1:10" ht="32.25" thickBot="1">
      <c r="A122" s="46" t="s">
        <v>1790</v>
      </c>
      <c r="B122" s="46" t="s">
        <v>46</v>
      </c>
      <c r="C122" s="46">
        <v>1</v>
      </c>
      <c r="D122" s="46" t="s">
        <v>1798</v>
      </c>
      <c r="E122" s="46">
        <v>1050</v>
      </c>
      <c r="F122" s="46">
        <v>300</v>
      </c>
      <c r="G122" s="46">
        <v>300</v>
      </c>
      <c r="H122" s="84">
        <f t="shared" si="8"/>
        <v>0.2857142857142857</v>
      </c>
      <c r="I122" s="46" t="s">
        <v>1799</v>
      </c>
      <c r="J122" s="46">
        <v>300</v>
      </c>
    </row>
    <row r="123" spans="1:10" s="71" customFormat="1" ht="16.5" thickBot="1">
      <c r="A123" s="74"/>
      <c r="B123" s="53"/>
      <c r="C123" s="53"/>
      <c r="D123" s="53"/>
      <c r="E123" s="53">
        <f t="shared" ref="E123:G123" si="13">SUM(E117:E122)</f>
        <v>2679</v>
      </c>
      <c r="F123" s="53">
        <f t="shared" si="13"/>
        <v>1322.5</v>
      </c>
      <c r="G123" s="53">
        <f t="shared" si="13"/>
        <v>637</v>
      </c>
      <c r="H123" s="85">
        <f t="shared" si="8"/>
        <v>0.23777528928704741</v>
      </c>
      <c r="I123" s="53"/>
      <c r="J123" s="53">
        <f>SUM(J117:J122)</f>
        <v>637</v>
      </c>
    </row>
    <row r="124" spans="1:10" s="11" customFormat="1">
      <c r="A124" s="37"/>
      <c r="B124" s="37"/>
      <c r="C124" s="37"/>
      <c r="D124" s="37"/>
      <c r="E124" s="37"/>
      <c r="F124" s="37"/>
      <c r="G124" s="37"/>
      <c r="H124" s="79"/>
      <c r="I124" s="37"/>
      <c r="J124" s="37"/>
    </row>
    <row r="126" spans="1:10" ht="47.25">
      <c r="A126" s="39" t="s">
        <v>1800</v>
      </c>
      <c r="B126" s="39" t="s">
        <v>5</v>
      </c>
      <c r="C126" s="39">
        <v>1</v>
      </c>
      <c r="D126" s="41" t="s">
        <v>1801</v>
      </c>
      <c r="E126" s="39">
        <v>200</v>
      </c>
      <c r="F126" s="39">
        <v>0</v>
      </c>
      <c r="G126" s="39">
        <v>0</v>
      </c>
      <c r="H126" s="82">
        <f t="shared" si="8"/>
        <v>0</v>
      </c>
      <c r="I126" s="39" t="s">
        <v>59</v>
      </c>
      <c r="J126" s="39">
        <v>0</v>
      </c>
    </row>
    <row r="127" spans="1:10">
      <c r="A127" s="39" t="s">
        <v>1800</v>
      </c>
      <c r="B127" s="39" t="s">
        <v>5</v>
      </c>
      <c r="C127" s="39">
        <v>2</v>
      </c>
      <c r="D127" s="39" t="s">
        <v>1802</v>
      </c>
      <c r="E127" s="39">
        <v>120</v>
      </c>
      <c r="F127" s="39">
        <v>0</v>
      </c>
      <c r="G127" s="39">
        <v>0</v>
      </c>
      <c r="H127" s="82">
        <f t="shared" si="8"/>
        <v>0</v>
      </c>
      <c r="I127" s="39" t="s">
        <v>59</v>
      </c>
      <c r="J127" s="39">
        <v>0</v>
      </c>
    </row>
    <row r="128" spans="1:10" ht="31.5">
      <c r="A128" s="39" t="s">
        <v>1800</v>
      </c>
      <c r="B128" s="39" t="s">
        <v>5</v>
      </c>
      <c r="C128" s="39">
        <v>3</v>
      </c>
      <c r="D128" s="39" t="s">
        <v>1803</v>
      </c>
      <c r="E128" s="39">
        <v>260</v>
      </c>
      <c r="F128" s="39">
        <v>0</v>
      </c>
      <c r="G128" s="39">
        <v>0</v>
      </c>
      <c r="H128" s="82">
        <f t="shared" si="8"/>
        <v>0</v>
      </c>
      <c r="I128" s="39" t="s">
        <v>59</v>
      </c>
      <c r="J128" s="39">
        <v>0</v>
      </c>
    </row>
    <row r="129" spans="1:10" ht="47.25">
      <c r="A129" s="39" t="s">
        <v>1800</v>
      </c>
      <c r="B129" s="39" t="s">
        <v>1</v>
      </c>
      <c r="C129" s="39">
        <v>1</v>
      </c>
      <c r="D129" s="41" t="s">
        <v>1804</v>
      </c>
      <c r="E129" s="39">
        <v>1000</v>
      </c>
      <c r="F129" s="39">
        <v>1000</v>
      </c>
      <c r="G129" s="39">
        <v>1000</v>
      </c>
      <c r="H129" s="82">
        <f t="shared" si="8"/>
        <v>1</v>
      </c>
      <c r="I129" s="39" t="s">
        <v>950</v>
      </c>
      <c r="J129" s="39">
        <v>1000</v>
      </c>
    </row>
    <row r="130" spans="1:10" ht="31.5">
      <c r="A130" s="39" t="s">
        <v>1800</v>
      </c>
      <c r="B130" s="39" t="s">
        <v>87</v>
      </c>
      <c r="C130" s="39">
        <v>1</v>
      </c>
      <c r="D130" s="39" t="s">
        <v>1805</v>
      </c>
      <c r="E130" s="39">
        <v>200</v>
      </c>
      <c r="F130" s="39">
        <v>0</v>
      </c>
      <c r="G130" s="39">
        <v>0</v>
      </c>
      <c r="H130" s="82">
        <f t="shared" si="8"/>
        <v>0</v>
      </c>
      <c r="I130" s="39" t="s">
        <v>59</v>
      </c>
      <c r="J130" s="39">
        <v>0</v>
      </c>
    </row>
    <row r="131" spans="1:10" ht="31.5">
      <c r="A131" s="39" t="s">
        <v>1800</v>
      </c>
      <c r="B131" s="39" t="s">
        <v>46</v>
      </c>
      <c r="C131" s="39">
        <v>2</v>
      </c>
      <c r="D131" s="39" t="s">
        <v>1806</v>
      </c>
      <c r="E131" s="39">
        <v>220</v>
      </c>
      <c r="F131" s="39">
        <v>0</v>
      </c>
      <c r="G131" s="39">
        <v>0</v>
      </c>
      <c r="H131" s="82">
        <f t="shared" si="8"/>
        <v>0</v>
      </c>
      <c r="I131" s="39" t="s">
        <v>59</v>
      </c>
      <c r="J131" s="39">
        <v>0</v>
      </c>
    </row>
    <row r="132" spans="1:10" ht="32.25" thickBot="1">
      <c r="A132" s="46" t="s">
        <v>1800</v>
      </c>
      <c r="B132" s="46" t="s">
        <v>46</v>
      </c>
      <c r="C132" s="46">
        <v>3</v>
      </c>
      <c r="D132" s="46" t="s">
        <v>1807</v>
      </c>
      <c r="E132" s="46">
        <v>1000</v>
      </c>
      <c r="F132" s="46">
        <v>0</v>
      </c>
      <c r="G132" s="46">
        <v>0</v>
      </c>
      <c r="H132" s="84">
        <f t="shared" si="8"/>
        <v>0</v>
      </c>
      <c r="I132" s="46" t="s">
        <v>59</v>
      </c>
      <c r="J132" s="46">
        <v>0</v>
      </c>
    </row>
    <row r="133" spans="1:10" s="71" customFormat="1" ht="16.5" thickBot="1">
      <c r="A133" s="74"/>
      <c r="B133" s="53"/>
      <c r="C133" s="53"/>
      <c r="D133" s="53"/>
      <c r="E133" s="53">
        <f t="shared" ref="E133:G133" si="14">SUM(E126:E132)</f>
        <v>3000</v>
      </c>
      <c r="F133" s="53">
        <f t="shared" si="14"/>
        <v>1000</v>
      </c>
      <c r="G133" s="53">
        <f t="shared" si="14"/>
        <v>1000</v>
      </c>
      <c r="H133" s="85">
        <f t="shared" si="8"/>
        <v>0.33333333333333331</v>
      </c>
      <c r="I133" s="53"/>
      <c r="J133" s="53">
        <f>SUM(J126:J132)</f>
        <v>1000</v>
      </c>
    </row>
    <row r="134" spans="1:10" s="11" customFormat="1">
      <c r="A134" s="37"/>
      <c r="B134" s="37"/>
      <c r="C134" s="37"/>
      <c r="D134" s="37"/>
      <c r="E134" s="37"/>
      <c r="F134" s="37"/>
      <c r="G134" s="37"/>
      <c r="H134" s="79"/>
      <c r="I134" s="37"/>
      <c r="J134" s="37"/>
    </row>
    <row r="136" spans="1:10">
      <c r="A136" s="39" t="s">
        <v>1808</v>
      </c>
      <c r="B136" s="39" t="s">
        <v>5</v>
      </c>
      <c r="C136" s="39">
        <v>1</v>
      </c>
      <c r="D136" s="39" t="s">
        <v>1809</v>
      </c>
      <c r="E136" s="39">
        <v>120</v>
      </c>
      <c r="F136" s="39">
        <v>0</v>
      </c>
      <c r="G136" s="39">
        <v>0</v>
      </c>
      <c r="H136" s="82">
        <f t="shared" si="8"/>
        <v>0</v>
      </c>
      <c r="I136" s="39" t="s">
        <v>59</v>
      </c>
      <c r="J136" s="39">
        <v>0</v>
      </c>
    </row>
    <row r="137" spans="1:10">
      <c r="A137" s="39" t="s">
        <v>1808</v>
      </c>
      <c r="B137" s="39" t="s">
        <v>589</v>
      </c>
      <c r="C137" s="39">
        <v>1</v>
      </c>
      <c r="D137" s="39" t="s">
        <v>1810</v>
      </c>
      <c r="E137" s="39">
        <v>200</v>
      </c>
      <c r="F137" s="39">
        <v>100</v>
      </c>
      <c r="G137" s="39">
        <v>80</v>
      </c>
      <c r="H137" s="82">
        <f t="shared" si="8"/>
        <v>0.4</v>
      </c>
      <c r="I137" s="39" t="s">
        <v>1811</v>
      </c>
      <c r="J137" s="39">
        <v>80</v>
      </c>
    </row>
    <row r="138" spans="1:10" ht="16.5" thickBot="1">
      <c r="A138" s="46" t="s">
        <v>1808</v>
      </c>
      <c r="B138" s="46" t="s">
        <v>589</v>
      </c>
      <c r="C138" s="46">
        <v>2</v>
      </c>
      <c r="D138" s="46" t="s">
        <v>1812</v>
      </c>
      <c r="E138" s="46">
        <v>0</v>
      </c>
      <c r="F138" s="46">
        <v>0</v>
      </c>
      <c r="G138" s="46">
        <v>0</v>
      </c>
      <c r="H138" s="84" t="str">
        <f t="shared" si="8"/>
        <v/>
      </c>
      <c r="I138" s="46" t="s">
        <v>59</v>
      </c>
      <c r="J138" s="46">
        <v>0</v>
      </c>
    </row>
    <row r="139" spans="1:10" s="71" customFormat="1" ht="16.5" thickBot="1">
      <c r="A139" s="74"/>
      <c r="B139" s="53"/>
      <c r="C139" s="53"/>
      <c r="D139" s="53"/>
      <c r="E139" s="53">
        <f t="shared" ref="E139:G139" si="15">SUM(E136:E138)</f>
        <v>320</v>
      </c>
      <c r="F139" s="53">
        <f t="shared" si="15"/>
        <v>100</v>
      </c>
      <c r="G139" s="53">
        <f t="shared" si="15"/>
        <v>80</v>
      </c>
      <c r="H139" s="85">
        <f t="shared" si="8"/>
        <v>0.25</v>
      </c>
      <c r="I139" s="53"/>
      <c r="J139" s="53">
        <f>SUM(J136:J138)</f>
        <v>80</v>
      </c>
    </row>
    <row r="140" spans="1:10" s="11" customFormat="1">
      <c r="A140" s="37"/>
      <c r="B140" s="37"/>
      <c r="C140" s="37"/>
      <c r="D140" s="37"/>
      <c r="E140" s="37"/>
      <c r="F140" s="37"/>
      <c r="G140" s="37"/>
      <c r="H140" s="79"/>
      <c r="I140" s="37"/>
      <c r="J140" s="37"/>
    </row>
    <row r="142" spans="1:10" ht="47.25">
      <c r="A142" s="39" t="s">
        <v>1813</v>
      </c>
      <c r="B142" s="39" t="s">
        <v>10</v>
      </c>
      <c r="C142" s="39">
        <v>2</v>
      </c>
      <c r="D142" s="41" t="s">
        <v>1814</v>
      </c>
      <c r="E142" s="39">
        <v>360</v>
      </c>
      <c r="F142" s="39">
        <v>270</v>
      </c>
      <c r="G142" s="39">
        <v>73</v>
      </c>
      <c r="H142" s="82">
        <f t="shared" si="8"/>
        <v>0.20277777777777778</v>
      </c>
      <c r="I142" s="39" t="s">
        <v>1815</v>
      </c>
      <c r="J142" s="39">
        <v>73</v>
      </c>
    </row>
    <row r="143" spans="1:10" ht="47.25">
      <c r="A143" s="39" t="s">
        <v>1813</v>
      </c>
      <c r="B143" s="39" t="s">
        <v>5</v>
      </c>
      <c r="C143" s="39">
        <v>3</v>
      </c>
      <c r="D143" s="41" t="s">
        <v>1816</v>
      </c>
      <c r="E143" s="39">
        <v>22</v>
      </c>
      <c r="F143" s="39">
        <v>10</v>
      </c>
      <c r="G143" s="39">
        <v>0</v>
      </c>
      <c r="H143" s="82">
        <f t="shared" si="8"/>
        <v>0</v>
      </c>
      <c r="I143" s="39" t="s">
        <v>1817</v>
      </c>
      <c r="J143" s="39">
        <v>0</v>
      </c>
    </row>
    <row r="144" spans="1:10" ht="47.25">
      <c r="A144" s="39" t="s">
        <v>1813</v>
      </c>
      <c r="B144" s="39" t="s">
        <v>74</v>
      </c>
      <c r="C144" s="39">
        <v>3</v>
      </c>
      <c r="D144" s="41" t="s">
        <v>1818</v>
      </c>
      <c r="E144" s="39">
        <v>540</v>
      </c>
      <c r="F144" s="39">
        <v>0</v>
      </c>
      <c r="G144" s="39">
        <v>0</v>
      </c>
      <c r="H144" s="82">
        <f t="shared" si="8"/>
        <v>0</v>
      </c>
      <c r="I144" s="39" t="s">
        <v>59</v>
      </c>
      <c r="J144" s="39">
        <v>0</v>
      </c>
    </row>
    <row r="145" spans="1:10" ht="63">
      <c r="A145" s="39" t="s">
        <v>1813</v>
      </c>
      <c r="B145" s="39" t="s">
        <v>14</v>
      </c>
      <c r="C145" s="39">
        <v>2</v>
      </c>
      <c r="D145" s="41" t="s">
        <v>1819</v>
      </c>
      <c r="E145" s="39">
        <v>100</v>
      </c>
      <c r="F145" s="39">
        <v>100</v>
      </c>
      <c r="G145" s="39">
        <v>40</v>
      </c>
      <c r="H145" s="82">
        <f t="shared" si="8"/>
        <v>0.4</v>
      </c>
      <c r="I145" s="39" t="s">
        <v>1682</v>
      </c>
      <c r="J145" s="39">
        <v>40</v>
      </c>
    </row>
    <row r="146" spans="1:10" ht="47.25">
      <c r="A146" s="39" t="s">
        <v>1813</v>
      </c>
      <c r="B146" s="39" t="s">
        <v>87</v>
      </c>
      <c r="C146" s="39">
        <v>2</v>
      </c>
      <c r="D146" s="41" t="s">
        <v>1820</v>
      </c>
      <c r="E146" s="39">
        <v>2200</v>
      </c>
      <c r="F146" s="39">
        <v>0</v>
      </c>
      <c r="G146" s="39">
        <v>0</v>
      </c>
      <c r="H146" s="82">
        <f t="shared" si="8"/>
        <v>0</v>
      </c>
      <c r="I146" s="39" t="s">
        <v>59</v>
      </c>
      <c r="J146" s="39">
        <v>0</v>
      </c>
    </row>
    <row r="147" spans="1:10" ht="47.25">
      <c r="A147" s="39" t="s">
        <v>1813</v>
      </c>
      <c r="B147" s="39" t="s">
        <v>340</v>
      </c>
      <c r="C147" s="39">
        <v>2</v>
      </c>
      <c r="D147" s="41" t="s">
        <v>1821</v>
      </c>
      <c r="E147" s="39">
        <v>2000</v>
      </c>
      <c r="F147" s="39">
        <v>0</v>
      </c>
      <c r="G147" s="39">
        <v>0</v>
      </c>
      <c r="H147" s="82">
        <f t="shared" si="8"/>
        <v>0</v>
      </c>
      <c r="I147" s="39" t="s">
        <v>59</v>
      </c>
      <c r="J147" s="39">
        <v>0</v>
      </c>
    </row>
    <row r="148" spans="1:10" ht="63">
      <c r="A148" s="39" t="s">
        <v>1813</v>
      </c>
      <c r="B148" s="39" t="s">
        <v>46</v>
      </c>
      <c r="C148" s="39">
        <v>1</v>
      </c>
      <c r="D148" s="41" t="s">
        <v>1822</v>
      </c>
      <c r="E148" s="39">
        <v>4180</v>
      </c>
      <c r="F148" s="39">
        <v>2090</v>
      </c>
      <c r="G148" s="39">
        <v>1670</v>
      </c>
      <c r="H148" s="82">
        <f t="shared" si="8"/>
        <v>0.39952153110047844</v>
      </c>
      <c r="I148" s="39" t="s">
        <v>1823</v>
      </c>
      <c r="J148" s="39">
        <v>1670</v>
      </c>
    </row>
    <row r="149" spans="1:10" ht="79.5" thickBot="1">
      <c r="A149" s="46" t="s">
        <v>1813</v>
      </c>
      <c r="B149" s="46" t="s">
        <v>46</v>
      </c>
      <c r="C149" s="46">
        <v>2</v>
      </c>
      <c r="D149" s="48" t="s">
        <v>1824</v>
      </c>
      <c r="E149" s="46">
        <v>2895</v>
      </c>
      <c r="F149" s="46">
        <v>1445</v>
      </c>
      <c r="G149" s="46">
        <v>1158</v>
      </c>
      <c r="H149" s="84">
        <f t="shared" si="8"/>
        <v>0.4</v>
      </c>
      <c r="I149" s="46" t="s">
        <v>1823</v>
      </c>
      <c r="J149" s="46">
        <v>1158</v>
      </c>
    </row>
    <row r="150" spans="1:10" s="71" customFormat="1" ht="16.5" thickBot="1">
      <c r="A150" s="74"/>
      <c r="B150" s="53"/>
      <c r="C150" s="53"/>
      <c r="D150" s="50"/>
      <c r="E150" s="53">
        <f t="shared" ref="E150:G150" si="16">SUM(E142:E149)</f>
        <v>12297</v>
      </c>
      <c r="F150" s="53">
        <f t="shared" si="16"/>
        <v>3915</v>
      </c>
      <c r="G150" s="53">
        <f t="shared" si="16"/>
        <v>2941</v>
      </c>
      <c r="H150" s="85">
        <f t="shared" si="8"/>
        <v>0.23916402374562901</v>
      </c>
      <c r="I150" s="53"/>
      <c r="J150" s="53">
        <f>SUM(J142:J149)</f>
        <v>2941</v>
      </c>
    </row>
    <row r="151" spans="1:10" s="11" customFormat="1">
      <c r="A151" s="37"/>
      <c r="B151" s="37"/>
      <c r="C151" s="37"/>
      <c r="D151" s="54"/>
      <c r="E151" s="37"/>
      <c r="F151" s="37"/>
      <c r="G151" s="37"/>
      <c r="H151" s="79"/>
      <c r="I151" s="37"/>
      <c r="J151" s="37"/>
    </row>
    <row r="152" spans="1:10">
      <c r="D152" s="29"/>
    </row>
    <row r="153" spans="1:10" ht="47.25">
      <c r="A153" s="39" t="s">
        <v>1825</v>
      </c>
      <c r="B153" s="39" t="s">
        <v>10</v>
      </c>
      <c r="C153" s="39">
        <v>2</v>
      </c>
      <c r="D153" s="41" t="s">
        <v>1826</v>
      </c>
      <c r="E153" s="39">
        <v>100</v>
      </c>
      <c r="F153" s="39">
        <v>100</v>
      </c>
      <c r="G153" s="39">
        <v>100</v>
      </c>
      <c r="H153" s="82">
        <f t="shared" si="8"/>
        <v>1</v>
      </c>
      <c r="I153" s="39" t="s">
        <v>1676</v>
      </c>
      <c r="J153" s="39">
        <v>100</v>
      </c>
    </row>
    <row r="154" spans="1:10" ht="110.25">
      <c r="A154" s="39" t="s">
        <v>1825</v>
      </c>
      <c r="B154" s="39" t="s">
        <v>34</v>
      </c>
      <c r="C154" s="39">
        <v>1</v>
      </c>
      <c r="D154" s="41" t="s">
        <v>1827</v>
      </c>
      <c r="E154" s="39">
        <v>800</v>
      </c>
      <c r="F154" s="39">
        <v>600</v>
      </c>
      <c r="G154" s="39">
        <v>160</v>
      </c>
      <c r="H154" s="82">
        <f t="shared" si="8"/>
        <v>0.2</v>
      </c>
      <c r="I154" s="39" t="s">
        <v>1667</v>
      </c>
      <c r="J154" s="39">
        <v>160</v>
      </c>
    </row>
    <row r="155" spans="1:10" ht="78.75">
      <c r="A155" s="39" t="s">
        <v>1825</v>
      </c>
      <c r="B155" s="39" t="s">
        <v>14</v>
      </c>
      <c r="C155" s="39">
        <v>3</v>
      </c>
      <c r="D155" s="41" t="s">
        <v>1828</v>
      </c>
      <c r="E155" s="39">
        <v>240</v>
      </c>
      <c r="F155" s="39">
        <v>240</v>
      </c>
      <c r="G155" s="39">
        <v>95</v>
      </c>
      <c r="H155" s="82">
        <f t="shared" si="8"/>
        <v>0.39583333333333331</v>
      </c>
      <c r="I155" s="39" t="s">
        <v>1721</v>
      </c>
      <c r="J155" s="39">
        <v>95</v>
      </c>
    </row>
    <row r="156" spans="1:10" ht="78.75">
      <c r="A156" s="39" t="s">
        <v>1825</v>
      </c>
      <c r="B156" s="39" t="s">
        <v>87</v>
      </c>
      <c r="C156" s="39">
        <v>1</v>
      </c>
      <c r="D156" s="41" t="s">
        <v>1829</v>
      </c>
      <c r="E156" s="39">
        <v>1753.4</v>
      </c>
      <c r="F156" s="39">
        <v>1315.05</v>
      </c>
      <c r="G156" s="39">
        <v>1050</v>
      </c>
      <c r="H156" s="82">
        <f t="shared" si="8"/>
        <v>0.59883654613893</v>
      </c>
      <c r="I156" s="39" t="s">
        <v>1830</v>
      </c>
      <c r="J156" s="39">
        <v>1050</v>
      </c>
    </row>
    <row r="157" spans="1:10" ht="48" thickBot="1">
      <c r="A157" s="46" t="s">
        <v>1825</v>
      </c>
      <c r="B157" s="46" t="s">
        <v>46</v>
      </c>
      <c r="C157" s="46">
        <v>2</v>
      </c>
      <c r="D157" s="48" t="s">
        <v>1831</v>
      </c>
      <c r="E157" s="46">
        <v>1840</v>
      </c>
      <c r="F157" s="46">
        <v>920</v>
      </c>
      <c r="G157" s="46">
        <v>740</v>
      </c>
      <c r="H157" s="84">
        <f t="shared" si="8"/>
        <v>0.40217391304347827</v>
      </c>
      <c r="I157" s="46" t="s">
        <v>1832</v>
      </c>
      <c r="J157" s="46">
        <v>740</v>
      </c>
    </row>
    <row r="158" spans="1:10" s="71" customFormat="1" ht="16.5" thickBot="1">
      <c r="A158" s="70"/>
      <c r="B158" s="34"/>
      <c r="C158" s="34"/>
      <c r="D158" s="36"/>
      <c r="E158" s="34">
        <f t="shared" ref="E158:G158" si="17">SUM(E153:E157)</f>
        <v>4733.3999999999996</v>
      </c>
      <c r="F158" s="34">
        <f t="shared" si="17"/>
        <v>3175.05</v>
      </c>
      <c r="G158" s="34">
        <f t="shared" si="17"/>
        <v>2145</v>
      </c>
      <c r="H158" s="86">
        <f t="shared" si="8"/>
        <v>0.45316263151223224</v>
      </c>
      <c r="I158" s="34"/>
      <c r="J158" s="34">
        <f>SUM(J153:J157)</f>
        <v>2145</v>
      </c>
    </row>
    <row r="159" spans="1:10" s="11" customFormat="1">
      <c r="A159" s="37"/>
      <c r="B159" s="37"/>
      <c r="C159" s="37"/>
      <c r="D159" s="54"/>
      <c r="E159" s="37"/>
      <c r="F159" s="37"/>
      <c r="G159" s="37"/>
      <c r="H159" s="79"/>
      <c r="I159" s="37"/>
      <c r="J159" s="37"/>
    </row>
    <row r="160" spans="1:10">
      <c r="D160" s="29"/>
    </row>
    <row r="161" spans="1:10">
      <c r="A161" s="39" t="s">
        <v>1833</v>
      </c>
      <c r="B161" s="39" t="s">
        <v>34</v>
      </c>
      <c r="C161" s="39">
        <v>2</v>
      </c>
      <c r="D161" s="39" t="s">
        <v>1834</v>
      </c>
      <c r="E161" s="39">
        <v>120</v>
      </c>
      <c r="F161" s="39">
        <v>80</v>
      </c>
      <c r="G161" s="39">
        <v>24</v>
      </c>
      <c r="H161" s="82">
        <f t="shared" si="8"/>
        <v>0.2</v>
      </c>
      <c r="I161" s="39" t="s">
        <v>1835</v>
      </c>
      <c r="J161" s="39">
        <v>24</v>
      </c>
    </row>
    <row r="162" spans="1:10" ht="47.25">
      <c r="A162" s="39" t="s">
        <v>1833</v>
      </c>
      <c r="B162" s="39" t="s">
        <v>64</v>
      </c>
      <c r="C162" s="39">
        <v>1</v>
      </c>
      <c r="D162" s="39" t="s">
        <v>1836</v>
      </c>
      <c r="E162" s="39">
        <v>1680</v>
      </c>
      <c r="F162" s="39">
        <v>1000</v>
      </c>
      <c r="G162" s="39">
        <v>500</v>
      </c>
      <c r="H162" s="82">
        <f t="shared" si="8"/>
        <v>0.29761904761904762</v>
      </c>
      <c r="I162" s="39" t="s">
        <v>1837</v>
      </c>
      <c r="J162" s="39">
        <v>500</v>
      </c>
    </row>
    <row r="163" spans="1:10" ht="48" thickBot="1">
      <c r="A163" s="46" t="s">
        <v>1833</v>
      </c>
      <c r="B163" s="46" t="s">
        <v>46</v>
      </c>
      <c r="C163" s="46">
        <v>2</v>
      </c>
      <c r="D163" s="46" t="s">
        <v>1838</v>
      </c>
      <c r="E163" s="46">
        <v>350</v>
      </c>
      <c r="F163" s="46">
        <v>200</v>
      </c>
      <c r="G163" s="46">
        <v>140</v>
      </c>
      <c r="H163" s="84">
        <f t="shared" si="8"/>
        <v>0.4</v>
      </c>
      <c r="I163" s="46" t="s">
        <v>1832</v>
      </c>
      <c r="J163" s="46">
        <v>140</v>
      </c>
    </row>
    <row r="164" spans="1:10" s="71" customFormat="1" ht="16.5" thickBot="1">
      <c r="A164" s="74"/>
      <c r="B164" s="53"/>
      <c r="C164" s="53"/>
      <c r="D164" s="53"/>
      <c r="E164" s="53">
        <f t="shared" ref="E164:G164" si="18">SUM(E161:E163)</f>
        <v>2150</v>
      </c>
      <c r="F164" s="53">
        <f t="shared" si="18"/>
        <v>1280</v>
      </c>
      <c r="G164" s="53">
        <f t="shared" si="18"/>
        <v>664</v>
      </c>
      <c r="H164" s="85">
        <f t="shared" si="8"/>
        <v>0.30883720930232555</v>
      </c>
      <c r="I164" s="53"/>
      <c r="J164" s="53">
        <f>SUM(J161:J163)</f>
        <v>664</v>
      </c>
    </row>
    <row r="165" spans="1:10" s="11" customFormat="1">
      <c r="A165" s="37"/>
      <c r="B165" s="37"/>
      <c r="C165" s="37"/>
      <c r="D165" s="37"/>
      <c r="E165" s="37"/>
      <c r="F165" s="37"/>
      <c r="G165" s="37"/>
      <c r="H165" s="79"/>
      <c r="I165" s="37"/>
      <c r="J165" s="37"/>
    </row>
    <row r="166" spans="1:10" s="11" customFormat="1">
      <c r="A166" s="37"/>
      <c r="B166" s="37"/>
      <c r="C166" s="37"/>
      <c r="D166" s="37"/>
      <c r="E166" s="37"/>
      <c r="F166" s="37"/>
      <c r="G166" s="37"/>
      <c r="H166" s="79"/>
      <c r="I166" s="37"/>
      <c r="J166" s="37"/>
    </row>
    <row r="167" spans="1:10">
      <c r="A167" s="39"/>
      <c r="B167" s="39"/>
      <c r="C167" s="39"/>
      <c r="D167" s="39"/>
      <c r="E167" s="39"/>
      <c r="F167" s="39"/>
      <c r="G167" s="39"/>
      <c r="H167" s="82"/>
      <c r="I167" s="39"/>
      <c r="J167" s="39"/>
    </row>
    <row r="168" spans="1:10" ht="63.75" thickBot="1">
      <c r="A168" s="46" t="s">
        <v>1839</v>
      </c>
      <c r="B168" s="46" t="s">
        <v>37</v>
      </c>
      <c r="C168" s="46">
        <v>2</v>
      </c>
      <c r="D168" s="46" t="s">
        <v>1840</v>
      </c>
      <c r="E168" s="46">
        <v>120</v>
      </c>
      <c r="F168" s="46">
        <v>120</v>
      </c>
      <c r="G168" s="46">
        <v>60</v>
      </c>
      <c r="H168" s="84">
        <f t="shared" si="8"/>
        <v>0.5</v>
      </c>
      <c r="I168" s="46" t="s">
        <v>1841</v>
      </c>
      <c r="J168" s="46">
        <v>60</v>
      </c>
    </row>
    <row r="169" spans="1:10" s="71" customFormat="1" ht="16.5" thickBot="1">
      <c r="A169" s="74"/>
      <c r="B169" s="53"/>
      <c r="C169" s="53"/>
      <c r="D169" s="53"/>
      <c r="E169" s="53">
        <f t="shared" ref="E169:G169" si="19">SUM(E168)</f>
        <v>120</v>
      </c>
      <c r="F169" s="53">
        <f t="shared" si="19"/>
        <v>120</v>
      </c>
      <c r="G169" s="53">
        <f t="shared" si="19"/>
        <v>60</v>
      </c>
      <c r="H169" s="85">
        <f t="shared" si="8"/>
        <v>0.5</v>
      </c>
      <c r="I169" s="53"/>
      <c r="J169" s="53">
        <f>SUM(J168)</f>
        <v>60</v>
      </c>
    </row>
    <row r="170" spans="1:10" s="11" customFormat="1">
      <c r="A170" s="37"/>
      <c r="B170" s="37"/>
      <c r="C170" s="37"/>
      <c r="D170" s="37"/>
      <c r="E170" s="37"/>
      <c r="F170" s="37"/>
      <c r="G170" s="37"/>
      <c r="H170" s="79"/>
      <c r="I170" s="37"/>
      <c r="J170" s="37"/>
    </row>
    <row r="172" spans="1:10" ht="141.75">
      <c r="A172" s="39" t="s">
        <v>1842</v>
      </c>
      <c r="B172" s="39" t="s">
        <v>10</v>
      </c>
      <c r="C172" s="39">
        <v>1</v>
      </c>
      <c r="D172" s="41" t="s">
        <v>1843</v>
      </c>
      <c r="E172" s="39">
        <v>1400</v>
      </c>
      <c r="F172" s="39">
        <v>1400</v>
      </c>
      <c r="G172" s="39">
        <v>1400</v>
      </c>
      <c r="H172" s="82">
        <f t="shared" si="8"/>
        <v>1</v>
      </c>
      <c r="I172" s="39" t="s">
        <v>1676</v>
      </c>
      <c r="J172" s="39">
        <v>1400</v>
      </c>
    </row>
    <row r="173" spans="1:10" ht="47.25">
      <c r="A173" s="39" t="s">
        <v>1842</v>
      </c>
      <c r="B173" s="39" t="s">
        <v>34</v>
      </c>
      <c r="C173" s="39">
        <v>1</v>
      </c>
      <c r="D173" s="39" t="s">
        <v>1844</v>
      </c>
      <c r="E173" s="39">
        <v>145</v>
      </c>
      <c r="F173" s="39">
        <v>108.75</v>
      </c>
      <c r="G173" s="39">
        <v>29</v>
      </c>
      <c r="H173" s="82">
        <f t="shared" si="8"/>
        <v>0.2</v>
      </c>
      <c r="I173" s="39" t="s">
        <v>1845</v>
      </c>
      <c r="J173" s="39">
        <v>29</v>
      </c>
    </row>
    <row r="174" spans="1:10" ht="31.5">
      <c r="A174" s="39" t="s">
        <v>1842</v>
      </c>
      <c r="B174" s="39" t="s">
        <v>34</v>
      </c>
      <c r="C174" s="39">
        <v>2</v>
      </c>
      <c r="D174" s="39" t="s">
        <v>1846</v>
      </c>
      <c r="E174" s="39">
        <v>50</v>
      </c>
      <c r="F174" s="39">
        <v>37.5</v>
      </c>
      <c r="G174" s="39">
        <v>10</v>
      </c>
      <c r="H174" s="82">
        <f t="shared" si="8"/>
        <v>0.2</v>
      </c>
      <c r="I174" s="39" t="s">
        <v>1845</v>
      </c>
      <c r="J174" s="39">
        <v>10</v>
      </c>
    </row>
    <row r="175" spans="1:10">
      <c r="A175" s="39" t="s">
        <v>1842</v>
      </c>
      <c r="B175" s="39" t="s">
        <v>5</v>
      </c>
      <c r="C175" s="39">
        <v>1</v>
      </c>
      <c r="D175" s="39" t="s">
        <v>1847</v>
      </c>
      <c r="E175" s="39">
        <v>95</v>
      </c>
      <c r="F175" s="39">
        <v>47.5</v>
      </c>
      <c r="G175" s="39">
        <v>19</v>
      </c>
      <c r="H175" s="82">
        <f t="shared" si="8"/>
        <v>0.2</v>
      </c>
      <c r="I175" s="39" t="s">
        <v>1848</v>
      </c>
      <c r="J175" s="39">
        <v>19</v>
      </c>
    </row>
    <row r="176" spans="1:10" ht="63">
      <c r="A176" s="39" t="s">
        <v>1842</v>
      </c>
      <c r="B176" s="39" t="s">
        <v>37</v>
      </c>
      <c r="C176" s="39">
        <v>1</v>
      </c>
      <c r="D176" s="41" t="s">
        <v>1849</v>
      </c>
      <c r="E176" s="39">
        <v>88</v>
      </c>
      <c r="F176" s="39">
        <v>88</v>
      </c>
      <c r="G176" s="39">
        <v>44</v>
      </c>
      <c r="H176" s="82">
        <f t="shared" si="8"/>
        <v>0.5</v>
      </c>
      <c r="I176" s="39" t="s">
        <v>1850</v>
      </c>
      <c r="J176" s="39">
        <v>44</v>
      </c>
    </row>
    <row r="177" spans="1:10" ht="173.25">
      <c r="A177" s="39" t="s">
        <v>1842</v>
      </c>
      <c r="B177" s="39" t="s">
        <v>14</v>
      </c>
      <c r="C177" s="39">
        <v>1</v>
      </c>
      <c r="D177" s="41" t="s">
        <v>1851</v>
      </c>
      <c r="E177" s="39">
        <v>4222</v>
      </c>
      <c r="F177" s="39">
        <v>4222</v>
      </c>
      <c r="G177" s="39">
        <v>4222</v>
      </c>
      <c r="H177" s="82">
        <f t="shared" si="8"/>
        <v>1</v>
      </c>
      <c r="I177" s="39" t="s">
        <v>950</v>
      </c>
      <c r="J177" s="39">
        <v>4222</v>
      </c>
    </row>
    <row r="178" spans="1:10" ht="31.5">
      <c r="A178" s="39" t="s">
        <v>1842</v>
      </c>
      <c r="B178" s="39" t="s">
        <v>14</v>
      </c>
      <c r="C178" s="39">
        <v>2</v>
      </c>
      <c r="D178" s="39" t="s">
        <v>1852</v>
      </c>
      <c r="E178" s="39">
        <v>100</v>
      </c>
      <c r="F178" s="39">
        <v>100</v>
      </c>
      <c r="G178" s="39">
        <v>100</v>
      </c>
      <c r="H178" s="82">
        <f t="shared" si="8"/>
        <v>1</v>
      </c>
      <c r="I178" s="39" t="s">
        <v>59</v>
      </c>
      <c r="J178" s="39">
        <v>100</v>
      </c>
    </row>
    <row r="179" spans="1:10" ht="31.5">
      <c r="A179" s="39" t="s">
        <v>1842</v>
      </c>
      <c r="B179" s="39" t="s">
        <v>14</v>
      </c>
      <c r="C179" s="39">
        <v>3</v>
      </c>
      <c r="D179" s="39" t="s">
        <v>1853</v>
      </c>
      <c r="E179" s="39">
        <v>50</v>
      </c>
      <c r="F179" s="39">
        <v>50</v>
      </c>
      <c r="G179" s="39">
        <v>50</v>
      </c>
      <c r="H179" s="82">
        <f t="shared" si="8"/>
        <v>1</v>
      </c>
      <c r="I179" s="39" t="s">
        <v>59</v>
      </c>
      <c r="J179" s="39">
        <v>50</v>
      </c>
    </row>
    <row r="180" spans="1:10" ht="157.5">
      <c r="A180" s="39" t="s">
        <v>1842</v>
      </c>
      <c r="B180" s="39" t="s">
        <v>87</v>
      </c>
      <c r="C180" s="39">
        <v>1</v>
      </c>
      <c r="D180" s="41" t="s">
        <v>1854</v>
      </c>
      <c r="E180" s="39">
        <v>2650</v>
      </c>
      <c r="F180" s="39">
        <v>1987.5</v>
      </c>
      <c r="G180" s="39">
        <v>1590</v>
      </c>
      <c r="H180" s="82">
        <f t="shared" si="8"/>
        <v>0.6</v>
      </c>
      <c r="I180" s="39" t="s">
        <v>1855</v>
      </c>
      <c r="J180" s="39">
        <v>1590</v>
      </c>
    </row>
    <row r="181" spans="1:10" ht="31.5">
      <c r="A181" s="39" t="s">
        <v>1842</v>
      </c>
      <c r="B181" s="39" t="s">
        <v>340</v>
      </c>
      <c r="C181" s="39">
        <v>1</v>
      </c>
      <c r="D181" s="39" t="s">
        <v>1856</v>
      </c>
      <c r="E181" s="39">
        <v>800</v>
      </c>
      <c r="F181" s="39">
        <v>400</v>
      </c>
      <c r="G181" s="39">
        <v>0</v>
      </c>
      <c r="H181" s="82">
        <f t="shared" si="8"/>
        <v>0</v>
      </c>
      <c r="I181" s="39" t="s">
        <v>59</v>
      </c>
      <c r="J181" s="39">
        <v>0</v>
      </c>
    </row>
    <row r="182" spans="1:10" ht="63">
      <c r="A182" s="39" t="s">
        <v>1842</v>
      </c>
      <c r="B182" s="39" t="s">
        <v>64</v>
      </c>
      <c r="C182" s="39">
        <v>1</v>
      </c>
      <c r="D182" s="41" t="s">
        <v>1857</v>
      </c>
      <c r="E182" s="39">
        <v>6806.25</v>
      </c>
      <c r="F182" s="39">
        <v>905.23</v>
      </c>
      <c r="G182" s="39">
        <v>905.23</v>
      </c>
      <c r="H182" s="82">
        <f t="shared" si="8"/>
        <v>0.13299981634527089</v>
      </c>
      <c r="I182" s="39" t="s">
        <v>59</v>
      </c>
      <c r="J182" s="39">
        <v>905.23</v>
      </c>
    </row>
    <row r="183" spans="1:10" ht="110.25">
      <c r="A183" s="39" t="s">
        <v>1842</v>
      </c>
      <c r="B183" s="39" t="s">
        <v>64</v>
      </c>
      <c r="C183" s="39">
        <v>2</v>
      </c>
      <c r="D183" s="41" t="s">
        <v>1858</v>
      </c>
      <c r="E183" s="39">
        <v>727</v>
      </c>
      <c r="F183" s="39">
        <v>363.5</v>
      </c>
      <c r="G183" s="39">
        <v>363</v>
      </c>
      <c r="H183" s="82">
        <f t="shared" si="8"/>
        <v>0.49931224209078406</v>
      </c>
      <c r="I183" s="39" t="s">
        <v>59</v>
      </c>
      <c r="J183" s="39">
        <v>363</v>
      </c>
    </row>
    <row r="184" spans="1:10" ht="63">
      <c r="A184" s="39" t="s">
        <v>1842</v>
      </c>
      <c r="B184" s="39" t="s">
        <v>117</v>
      </c>
      <c r="C184" s="39">
        <v>1</v>
      </c>
      <c r="D184" s="41" t="s">
        <v>1859</v>
      </c>
      <c r="E184" s="39">
        <v>8790.67</v>
      </c>
      <c r="F184" s="39">
        <v>6593.01</v>
      </c>
      <c r="G184" s="39">
        <v>6593.01</v>
      </c>
      <c r="H184" s="82">
        <f t="shared" si="8"/>
        <v>0.75000085317728915</v>
      </c>
      <c r="I184" s="39" t="s">
        <v>950</v>
      </c>
      <c r="J184" s="39">
        <v>6593.01</v>
      </c>
    </row>
    <row r="185" spans="1:10" ht="31.5">
      <c r="A185" s="39" t="s">
        <v>1842</v>
      </c>
      <c r="B185" s="39" t="s">
        <v>16</v>
      </c>
      <c r="C185" s="39">
        <v>2</v>
      </c>
      <c r="D185" s="39" t="s">
        <v>1860</v>
      </c>
      <c r="E185" s="39">
        <v>164</v>
      </c>
      <c r="F185" s="39">
        <v>0</v>
      </c>
      <c r="G185" s="39">
        <v>0</v>
      </c>
      <c r="H185" s="82">
        <f t="shared" ref="H185:H275" si="20">IF(E185=0,"",G185/E185)</f>
        <v>0</v>
      </c>
      <c r="I185" s="39" t="s">
        <v>950</v>
      </c>
      <c r="J185" s="39">
        <v>0</v>
      </c>
    </row>
    <row r="186" spans="1:10" ht="78.75">
      <c r="A186" s="39" t="s">
        <v>1842</v>
      </c>
      <c r="B186" s="39" t="s">
        <v>46</v>
      </c>
      <c r="C186" s="39">
        <v>1</v>
      </c>
      <c r="D186" s="41" t="s">
        <v>1861</v>
      </c>
      <c r="E186" s="39">
        <v>4680</v>
      </c>
      <c r="F186" s="39">
        <v>2340</v>
      </c>
      <c r="G186" s="39">
        <v>1872</v>
      </c>
      <c r="H186" s="82">
        <f t="shared" si="20"/>
        <v>0.4</v>
      </c>
      <c r="I186" s="39" t="s">
        <v>1862</v>
      </c>
      <c r="J186" s="39">
        <v>1872</v>
      </c>
    </row>
    <row r="187" spans="1:10" ht="32.25" thickBot="1">
      <c r="A187" s="46" t="s">
        <v>1842</v>
      </c>
      <c r="B187" s="46" t="s">
        <v>46</v>
      </c>
      <c r="C187" s="46">
        <v>2</v>
      </c>
      <c r="D187" s="46" t="s">
        <v>1863</v>
      </c>
      <c r="E187" s="46">
        <v>200</v>
      </c>
      <c r="F187" s="46">
        <v>100</v>
      </c>
      <c r="G187" s="46">
        <v>80</v>
      </c>
      <c r="H187" s="84">
        <f t="shared" si="20"/>
        <v>0.4</v>
      </c>
      <c r="I187" s="46" t="s">
        <v>1862</v>
      </c>
      <c r="J187" s="46">
        <v>80</v>
      </c>
    </row>
    <row r="188" spans="1:10" s="71" customFormat="1" ht="16.5" thickBot="1">
      <c r="A188" s="74"/>
      <c r="B188" s="53"/>
      <c r="C188" s="53"/>
      <c r="D188" s="53"/>
      <c r="E188" s="53">
        <f t="shared" ref="E188:G188" si="21">SUM(E172:E187)</f>
        <v>30967.919999999998</v>
      </c>
      <c r="F188" s="53">
        <f t="shared" si="21"/>
        <v>18742.989999999998</v>
      </c>
      <c r="G188" s="53">
        <f t="shared" si="21"/>
        <v>17277.239999999998</v>
      </c>
      <c r="H188" s="85">
        <f t="shared" si="20"/>
        <v>0.55790766703091454</v>
      </c>
      <c r="I188" s="53"/>
      <c r="J188" s="53">
        <f>SUM(J172:J187)</f>
        <v>17277.239999999998</v>
      </c>
    </row>
    <row r="189" spans="1:10" s="11" customFormat="1">
      <c r="A189" s="37"/>
      <c r="B189" s="37"/>
      <c r="C189" s="37"/>
      <c r="D189" s="37"/>
      <c r="E189" s="37"/>
      <c r="F189" s="37"/>
      <c r="G189" s="37"/>
      <c r="H189" s="79"/>
      <c r="I189" s="37"/>
      <c r="J189" s="37"/>
    </row>
    <row r="191" spans="1:10" ht="31.5">
      <c r="A191" s="39" t="s">
        <v>1864</v>
      </c>
      <c r="B191" s="39" t="s">
        <v>10</v>
      </c>
      <c r="C191" s="39">
        <v>1</v>
      </c>
      <c r="D191" s="39" t="s">
        <v>1865</v>
      </c>
      <c r="E191" s="39">
        <v>50</v>
      </c>
      <c r="F191" s="39">
        <v>50</v>
      </c>
      <c r="G191" s="39">
        <v>50</v>
      </c>
      <c r="H191" s="82">
        <f t="shared" si="20"/>
        <v>1</v>
      </c>
      <c r="I191" s="39" t="s">
        <v>59</v>
      </c>
      <c r="J191" s="39">
        <v>50</v>
      </c>
    </row>
    <row r="192" spans="1:10" ht="47.25">
      <c r="A192" s="39" t="s">
        <v>1864</v>
      </c>
      <c r="B192" s="39" t="s">
        <v>10</v>
      </c>
      <c r="C192" s="39">
        <v>2</v>
      </c>
      <c r="D192" s="39" t="s">
        <v>1866</v>
      </c>
      <c r="E192" s="39">
        <v>1600</v>
      </c>
      <c r="F192" s="39">
        <v>0</v>
      </c>
      <c r="G192" s="39">
        <v>0</v>
      </c>
      <c r="H192" s="82">
        <f t="shared" si="20"/>
        <v>0</v>
      </c>
      <c r="I192" s="39" t="s">
        <v>59</v>
      </c>
      <c r="J192" s="39">
        <v>0</v>
      </c>
    </row>
    <row r="193" spans="1:10">
      <c r="A193" s="39" t="s">
        <v>1864</v>
      </c>
      <c r="B193" s="39" t="s">
        <v>34</v>
      </c>
      <c r="C193" s="39">
        <v>1</v>
      </c>
      <c r="D193" s="39" t="s">
        <v>1867</v>
      </c>
      <c r="E193" s="39">
        <v>700</v>
      </c>
      <c r="F193" s="39">
        <v>420</v>
      </c>
      <c r="G193" s="39">
        <v>140</v>
      </c>
      <c r="H193" s="82">
        <f t="shared" si="20"/>
        <v>0.2</v>
      </c>
      <c r="I193" s="39" t="s">
        <v>1868</v>
      </c>
      <c r="J193" s="39">
        <v>140</v>
      </c>
    </row>
    <row r="194" spans="1:10" ht="31.5">
      <c r="A194" s="39" t="s">
        <v>1864</v>
      </c>
      <c r="B194" s="39" t="s">
        <v>14</v>
      </c>
      <c r="C194" s="39">
        <v>1</v>
      </c>
      <c r="D194" s="39" t="s">
        <v>1869</v>
      </c>
      <c r="E194" s="39">
        <v>1147.5</v>
      </c>
      <c r="F194" s="39">
        <v>0</v>
      </c>
      <c r="G194" s="39">
        <v>0</v>
      </c>
      <c r="H194" s="82">
        <f t="shared" si="20"/>
        <v>0</v>
      </c>
      <c r="I194" s="39" t="s">
        <v>59</v>
      </c>
      <c r="J194" s="39">
        <v>0</v>
      </c>
    </row>
    <row r="195" spans="1:10" ht="31.5">
      <c r="A195" s="39" t="s">
        <v>1864</v>
      </c>
      <c r="B195" s="39" t="s">
        <v>87</v>
      </c>
      <c r="C195" s="39">
        <v>1</v>
      </c>
      <c r="D195" s="39" t="s">
        <v>1870</v>
      </c>
      <c r="E195" s="39">
        <v>4500</v>
      </c>
      <c r="F195" s="39">
        <v>2700</v>
      </c>
      <c r="G195" s="39">
        <v>2700</v>
      </c>
      <c r="H195" s="82">
        <f t="shared" si="20"/>
        <v>0.6</v>
      </c>
      <c r="I195" s="39"/>
      <c r="J195" s="39">
        <v>2700</v>
      </c>
    </row>
    <row r="196" spans="1:10" ht="31.5">
      <c r="A196" s="39" t="s">
        <v>1864</v>
      </c>
      <c r="B196" s="39" t="s">
        <v>87</v>
      </c>
      <c r="C196" s="39">
        <v>2</v>
      </c>
      <c r="D196" s="39" t="s">
        <v>1871</v>
      </c>
      <c r="E196" s="39">
        <v>2700</v>
      </c>
      <c r="F196" s="39">
        <v>1620</v>
      </c>
      <c r="G196" s="39">
        <v>1620</v>
      </c>
      <c r="H196" s="82">
        <f t="shared" si="20"/>
        <v>0.6</v>
      </c>
      <c r="I196" s="39"/>
      <c r="J196" s="39">
        <v>1620</v>
      </c>
    </row>
    <row r="197" spans="1:10" ht="31.5">
      <c r="A197" s="39" t="s">
        <v>1864</v>
      </c>
      <c r="B197" s="39" t="s">
        <v>87</v>
      </c>
      <c r="C197" s="39">
        <v>3</v>
      </c>
      <c r="D197" s="39" t="s">
        <v>1872</v>
      </c>
      <c r="E197" s="39">
        <v>1125</v>
      </c>
      <c r="F197" s="39">
        <v>675</v>
      </c>
      <c r="G197" s="39">
        <v>675</v>
      </c>
      <c r="H197" s="82">
        <f t="shared" si="20"/>
        <v>0.6</v>
      </c>
      <c r="I197" s="39"/>
      <c r="J197" s="39">
        <v>675</v>
      </c>
    </row>
    <row r="198" spans="1:10" ht="31.5">
      <c r="A198" s="39" t="s">
        <v>1864</v>
      </c>
      <c r="B198" s="39" t="s">
        <v>87</v>
      </c>
      <c r="C198" s="39">
        <v>4</v>
      </c>
      <c r="D198" s="39" t="s">
        <v>1873</v>
      </c>
      <c r="E198" s="39">
        <v>1335</v>
      </c>
      <c r="F198" s="39">
        <v>801</v>
      </c>
      <c r="G198" s="39">
        <v>801</v>
      </c>
      <c r="H198" s="82">
        <f t="shared" si="20"/>
        <v>0.6</v>
      </c>
      <c r="I198" s="39"/>
      <c r="J198" s="39">
        <v>801</v>
      </c>
    </row>
    <row r="199" spans="1:10" ht="31.5">
      <c r="A199" s="39" t="s">
        <v>1864</v>
      </c>
      <c r="B199" s="39" t="s">
        <v>306</v>
      </c>
      <c r="C199" s="39">
        <v>1</v>
      </c>
      <c r="D199" s="39" t="s">
        <v>1874</v>
      </c>
      <c r="E199" s="39">
        <v>960</v>
      </c>
      <c r="F199" s="39">
        <v>576</v>
      </c>
      <c r="G199" s="39">
        <v>384</v>
      </c>
      <c r="H199" s="82">
        <f t="shared" si="20"/>
        <v>0.4</v>
      </c>
      <c r="I199" s="39" t="s">
        <v>1875</v>
      </c>
      <c r="J199" s="39">
        <v>384</v>
      </c>
    </row>
    <row r="200" spans="1:10" ht="47.25">
      <c r="A200" s="39" t="s">
        <v>1864</v>
      </c>
      <c r="B200" s="39" t="s">
        <v>46</v>
      </c>
      <c r="C200" s="39">
        <v>1</v>
      </c>
      <c r="D200" s="39" t="s">
        <v>1876</v>
      </c>
      <c r="E200" s="39">
        <v>1410</v>
      </c>
      <c r="F200" s="39">
        <v>423</v>
      </c>
      <c r="G200" s="39">
        <v>0</v>
      </c>
      <c r="H200" s="82">
        <f t="shared" si="20"/>
        <v>0</v>
      </c>
      <c r="I200" s="39" t="s">
        <v>1877</v>
      </c>
      <c r="J200" s="39">
        <v>0</v>
      </c>
    </row>
    <row r="201" spans="1:10" ht="31.5">
      <c r="A201" s="39" t="s">
        <v>1864</v>
      </c>
      <c r="B201" s="39" t="s">
        <v>46</v>
      </c>
      <c r="C201" s="39">
        <v>2</v>
      </c>
      <c r="D201" s="39" t="s">
        <v>1878</v>
      </c>
      <c r="E201" s="39">
        <v>1812</v>
      </c>
      <c r="F201" s="39">
        <v>543.6</v>
      </c>
      <c r="G201" s="39">
        <v>543.6</v>
      </c>
      <c r="H201" s="82">
        <f t="shared" si="20"/>
        <v>0.3</v>
      </c>
      <c r="I201" s="39" t="s">
        <v>59</v>
      </c>
      <c r="J201" s="39">
        <v>543.6</v>
      </c>
    </row>
    <row r="202" spans="1:10" ht="31.5">
      <c r="A202" s="39" t="s">
        <v>1864</v>
      </c>
      <c r="B202" s="39" t="s">
        <v>46</v>
      </c>
      <c r="C202" s="39">
        <v>3</v>
      </c>
      <c r="D202" s="39" t="s">
        <v>1879</v>
      </c>
      <c r="E202" s="39">
        <v>580</v>
      </c>
      <c r="F202" s="39">
        <v>174</v>
      </c>
      <c r="G202" s="39">
        <v>174</v>
      </c>
      <c r="H202" s="82">
        <f t="shared" si="20"/>
        <v>0.3</v>
      </c>
      <c r="I202" s="39" t="s">
        <v>59</v>
      </c>
      <c r="J202" s="39">
        <v>174</v>
      </c>
    </row>
    <row r="203" spans="1:10" ht="32.25" thickBot="1">
      <c r="A203" s="46" t="s">
        <v>1864</v>
      </c>
      <c r="B203" s="46" t="s">
        <v>46</v>
      </c>
      <c r="C203" s="46">
        <v>4</v>
      </c>
      <c r="D203" s="46" t="s">
        <v>1880</v>
      </c>
      <c r="E203" s="46">
        <v>640</v>
      </c>
      <c r="F203" s="46">
        <v>0</v>
      </c>
      <c r="G203" s="46">
        <v>0</v>
      </c>
      <c r="H203" s="84">
        <f t="shared" si="20"/>
        <v>0</v>
      </c>
      <c r="I203" s="46" t="s">
        <v>59</v>
      </c>
      <c r="J203" s="46">
        <v>0</v>
      </c>
    </row>
    <row r="204" spans="1:10" s="71" customFormat="1" ht="16.5" thickBot="1">
      <c r="A204" s="74"/>
      <c r="B204" s="53"/>
      <c r="C204" s="53"/>
      <c r="D204" s="53"/>
      <c r="E204" s="53">
        <f t="shared" ref="E204:G204" si="22">SUM(E191:E203)</f>
        <v>18559.5</v>
      </c>
      <c r="F204" s="53">
        <f t="shared" si="22"/>
        <v>7982.6</v>
      </c>
      <c r="G204" s="53">
        <f t="shared" si="22"/>
        <v>7087.6</v>
      </c>
      <c r="H204" s="85">
        <f t="shared" si="20"/>
        <v>0.38188528785797032</v>
      </c>
      <c r="I204" s="53"/>
      <c r="J204" s="53">
        <f>SUM(J191:J203)</f>
        <v>7087.6</v>
      </c>
    </row>
    <row r="205" spans="1:10" s="11" customFormat="1">
      <c r="A205" s="37"/>
      <c r="B205" s="37"/>
      <c r="C205" s="37"/>
      <c r="D205" s="37"/>
      <c r="E205" s="37"/>
      <c r="F205" s="37"/>
      <c r="G205" s="37"/>
      <c r="H205" s="79"/>
      <c r="I205" s="37"/>
      <c r="J205" s="37"/>
    </row>
    <row r="207" spans="1:10" ht="31.5">
      <c r="A207" s="39" t="s">
        <v>1881</v>
      </c>
      <c r="B207" s="39" t="s">
        <v>24</v>
      </c>
      <c r="C207" s="39">
        <v>1</v>
      </c>
      <c r="D207" s="39" t="s">
        <v>1882</v>
      </c>
      <c r="E207" s="39">
        <v>80</v>
      </c>
      <c r="F207" s="39">
        <v>40</v>
      </c>
      <c r="G207" s="39">
        <v>40</v>
      </c>
      <c r="H207" s="82">
        <f t="shared" si="20"/>
        <v>0.5</v>
      </c>
      <c r="I207" s="39" t="s">
        <v>59</v>
      </c>
      <c r="J207" s="39">
        <v>40</v>
      </c>
    </row>
    <row r="208" spans="1:10">
      <c r="A208" s="39" t="s">
        <v>1881</v>
      </c>
      <c r="B208" s="39" t="s">
        <v>5</v>
      </c>
      <c r="C208" s="39">
        <v>1</v>
      </c>
      <c r="D208" s="39" t="s">
        <v>1883</v>
      </c>
      <c r="E208" s="39">
        <v>30</v>
      </c>
      <c r="F208" s="39">
        <v>15</v>
      </c>
      <c r="G208" s="39">
        <v>0</v>
      </c>
      <c r="H208" s="82">
        <f t="shared" si="20"/>
        <v>0</v>
      </c>
      <c r="I208" s="39" t="s">
        <v>1884</v>
      </c>
      <c r="J208" s="39">
        <v>0</v>
      </c>
    </row>
    <row r="209" spans="1:10">
      <c r="A209" s="39" t="s">
        <v>1881</v>
      </c>
      <c r="B209" s="39" t="s">
        <v>14</v>
      </c>
      <c r="C209" s="39">
        <v>1</v>
      </c>
      <c r="D209" s="39" t="s">
        <v>1885</v>
      </c>
      <c r="E209" s="39">
        <v>18</v>
      </c>
      <c r="F209" s="39">
        <v>9</v>
      </c>
      <c r="G209" s="39">
        <v>8</v>
      </c>
      <c r="H209" s="82">
        <f t="shared" si="20"/>
        <v>0.44444444444444442</v>
      </c>
      <c r="I209" s="39" t="s">
        <v>1886</v>
      </c>
      <c r="J209" s="39">
        <v>8</v>
      </c>
    </row>
    <row r="210" spans="1:10">
      <c r="A210" s="39" t="s">
        <v>1881</v>
      </c>
      <c r="B210" s="39" t="s">
        <v>14</v>
      </c>
      <c r="C210" s="39">
        <v>2</v>
      </c>
      <c r="D210" s="39" t="s">
        <v>1887</v>
      </c>
      <c r="E210" s="39">
        <v>25</v>
      </c>
      <c r="F210" s="39">
        <v>10</v>
      </c>
      <c r="G210" s="39">
        <v>10</v>
      </c>
      <c r="H210" s="82">
        <f t="shared" si="20"/>
        <v>0.4</v>
      </c>
      <c r="I210" s="39" t="s">
        <v>1886</v>
      </c>
      <c r="J210" s="39">
        <v>10</v>
      </c>
    </row>
    <row r="211" spans="1:10">
      <c r="A211" s="39" t="s">
        <v>1881</v>
      </c>
      <c r="B211" s="39" t="s">
        <v>14</v>
      </c>
      <c r="C211" s="39">
        <v>3</v>
      </c>
      <c r="D211" s="39" t="s">
        <v>1888</v>
      </c>
      <c r="E211" s="39">
        <v>20</v>
      </c>
      <c r="F211" s="39">
        <v>10</v>
      </c>
      <c r="G211" s="39">
        <v>8</v>
      </c>
      <c r="H211" s="82">
        <f t="shared" si="20"/>
        <v>0.4</v>
      </c>
      <c r="I211" s="39" t="s">
        <v>1886</v>
      </c>
      <c r="J211" s="39">
        <v>8</v>
      </c>
    </row>
    <row r="212" spans="1:10">
      <c r="A212" s="39" t="s">
        <v>1881</v>
      </c>
      <c r="B212" s="39" t="s">
        <v>14</v>
      </c>
      <c r="C212" s="39">
        <v>4</v>
      </c>
      <c r="D212" s="39" t="s">
        <v>1889</v>
      </c>
      <c r="E212" s="39">
        <v>30</v>
      </c>
      <c r="F212" s="39">
        <v>15</v>
      </c>
      <c r="G212" s="39">
        <v>12</v>
      </c>
      <c r="H212" s="82">
        <f t="shared" si="20"/>
        <v>0.4</v>
      </c>
      <c r="I212" s="39" t="s">
        <v>1886</v>
      </c>
      <c r="J212" s="39">
        <v>12</v>
      </c>
    </row>
    <row r="213" spans="1:10">
      <c r="A213" s="39" t="s">
        <v>1881</v>
      </c>
      <c r="B213" s="39" t="s">
        <v>14</v>
      </c>
      <c r="C213" s="39">
        <v>5</v>
      </c>
      <c r="D213" s="39" t="s">
        <v>1890</v>
      </c>
      <c r="E213" s="39">
        <v>35</v>
      </c>
      <c r="F213" s="39">
        <v>15</v>
      </c>
      <c r="G213" s="39">
        <v>14</v>
      </c>
      <c r="H213" s="82">
        <f t="shared" si="20"/>
        <v>0.4</v>
      </c>
      <c r="I213" s="39" t="s">
        <v>1886</v>
      </c>
      <c r="J213" s="39">
        <v>14</v>
      </c>
    </row>
    <row r="214" spans="1:10" ht="48" thickBot="1">
      <c r="A214" s="46" t="s">
        <v>1881</v>
      </c>
      <c r="B214" s="46" t="s">
        <v>46</v>
      </c>
      <c r="C214" s="46">
        <v>1</v>
      </c>
      <c r="D214" s="48" t="s">
        <v>1891</v>
      </c>
      <c r="E214" s="46">
        <v>130</v>
      </c>
      <c r="F214" s="46">
        <v>65</v>
      </c>
      <c r="G214" s="46">
        <v>52</v>
      </c>
      <c r="H214" s="84">
        <f t="shared" si="20"/>
        <v>0.4</v>
      </c>
      <c r="I214" s="46" t="s">
        <v>1892</v>
      </c>
      <c r="J214" s="46">
        <v>52</v>
      </c>
    </row>
    <row r="215" spans="1:10" s="71" customFormat="1" ht="16.5" thickBot="1">
      <c r="A215" s="74"/>
      <c r="B215" s="53"/>
      <c r="C215" s="53"/>
      <c r="D215" s="50"/>
      <c r="E215" s="53">
        <f t="shared" ref="E215:G215" si="23">SUM(E207:E214)</f>
        <v>368</v>
      </c>
      <c r="F215" s="53">
        <f t="shared" si="23"/>
        <v>179</v>
      </c>
      <c r="G215" s="53">
        <f t="shared" si="23"/>
        <v>144</v>
      </c>
      <c r="H215" s="85">
        <f t="shared" si="20"/>
        <v>0.39130434782608697</v>
      </c>
      <c r="I215" s="53"/>
      <c r="J215" s="53">
        <f>SUM(J207:J214)</f>
        <v>144</v>
      </c>
    </row>
    <row r="216" spans="1:10" s="11" customFormat="1">
      <c r="A216" s="37"/>
      <c r="B216" s="37"/>
      <c r="C216" s="37"/>
      <c r="D216" s="54"/>
      <c r="E216" s="37"/>
      <c r="F216" s="37"/>
      <c r="G216" s="37"/>
      <c r="H216" s="79"/>
      <c r="I216" s="37"/>
      <c r="J216" s="37"/>
    </row>
    <row r="217" spans="1:10">
      <c r="D217" s="29"/>
    </row>
    <row r="218" spans="1:10" ht="31.5">
      <c r="A218" s="39" t="s">
        <v>1893</v>
      </c>
      <c r="B218" s="39" t="s">
        <v>24</v>
      </c>
      <c r="C218" s="39">
        <v>1</v>
      </c>
      <c r="D218" s="39" t="s">
        <v>1894</v>
      </c>
      <c r="E218" s="39">
        <v>90</v>
      </c>
      <c r="F218" s="39">
        <v>30</v>
      </c>
      <c r="G218" s="39">
        <v>30</v>
      </c>
      <c r="H218" s="82">
        <f t="shared" si="20"/>
        <v>0.33333333333333331</v>
      </c>
      <c r="I218" s="39" t="s">
        <v>59</v>
      </c>
      <c r="J218" s="39">
        <v>30</v>
      </c>
    </row>
    <row r="219" spans="1:10">
      <c r="A219" s="39" t="s">
        <v>1893</v>
      </c>
      <c r="B219" s="39" t="s">
        <v>5</v>
      </c>
      <c r="C219" s="39">
        <v>1</v>
      </c>
      <c r="D219" s="39" t="s">
        <v>1895</v>
      </c>
      <c r="E219" s="39">
        <v>25</v>
      </c>
      <c r="F219" s="39">
        <v>20</v>
      </c>
      <c r="G219" s="39">
        <v>20</v>
      </c>
      <c r="H219" s="82">
        <f t="shared" si="20"/>
        <v>0.8</v>
      </c>
      <c r="I219" s="39" t="s">
        <v>59</v>
      </c>
      <c r="J219" s="39">
        <v>20</v>
      </c>
    </row>
    <row r="220" spans="1:10">
      <c r="A220" s="39" t="s">
        <v>1893</v>
      </c>
      <c r="B220" s="39" t="s">
        <v>37</v>
      </c>
      <c r="C220" s="39">
        <v>1</v>
      </c>
      <c r="D220" s="39" t="s">
        <v>1896</v>
      </c>
      <c r="E220" s="39">
        <v>30</v>
      </c>
      <c r="F220" s="39">
        <v>20</v>
      </c>
      <c r="G220" s="39">
        <v>0</v>
      </c>
      <c r="H220" s="82">
        <f t="shared" si="20"/>
        <v>0</v>
      </c>
      <c r="I220" s="39" t="s">
        <v>1884</v>
      </c>
      <c r="J220" s="39">
        <v>0</v>
      </c>
    </row>
    <row r="221" spans="1:10" ht="32.25" thickBot="1">
      <c r="A221" s="46" t="s">
        <v>1893</v>
      </c>
      <c r="B221" s="46" t="s">
        <v>14</v>
      </c>
      <c r="C221" s="46">
        <v>1</v>
      </c>
      <c r="D221" s="46" t="s">
        <v>1897</v>
      </c>
      <c r="E221" s="46">
        <v>50</v>
      </c>
      <c r="F221" s="46">
        <v>20</v>
      </c>
      <c r="G221" s="46">
        <v>20</v>
      </c>
      <c r="H221" s="84">
        <f t="shared" si="20"/>
        <v>0.4</v>
      </c>
      <c r="I221" s="46" t="s">
        <v>59</v>
      </c>
      <c r="J221" s="46">
        <v>20</v>
      </c>
    </row>
    <row r="222" spans="1:10" s="71" customFormat="1" ht="16.5" thickBot="1">
      <c r="A222" s="74"/>
      <c r="B222" s="53"/>
      <c r="C222" s="53"/>
      <c r="D222" s="53"/>
      <c r="E222" s="53">
        <f t="shared" ref="E222:G222" si="24">SUM(E218:E221)</f>
        <v>195</v>
      </c>
      <c r="F222" s="53">
        <f t="shared" si="24"/>
        <v>90</v>
      </c>
      <c r="G222" s="53">
        <f t="shared" si="24"/>
        <v>70</v>
      </c>
      <c r="H222" s="85">
        <f t="shared" si="20"/>
        <v>0.35897435897435898</v>
      </c>
      <c r="I222" s="53"/>
      <c r="J222" s="53">
        <f>SUM(J218:J221)</f>
        <v>70</v>
      </c>
    </row>
    <row r="223" spans="1:10" s="11" customFormat="1">
      <c r="A223" s="37"/>
      <c r="B223" s="37"/>
      <c r="C223" s="37"/>
      <c r="D223" s="37"/>
      <c r="E223" s="37"/>
      <c r="F223" s="37"/>
      <c r="G223" s="37"/>
      <c r="H223" s="79"/>
      <c r="I223" s="37"/>
      <c r="J223" s="37"/>
    </row>
    <row r="224" spans="1:10">
      <c r="A224" s="39"/>
      <c r="B224" s="39"/>
      <c r="C224" s="39"/>
      <c r="D224" s="39"/>
      <c r="E224" s="39"/>
      <c r="F224" s="39"/>
      <c r="G224" s="39"/>
      <c r="H224" s="82"/>
      <c r="I224" s="39"/>
      <c r="J224" s="39"/>
    </row>
    <row r="225" spans="1:10" ht="16.5" thickBot="1">
      <c r="A225" s="46" t="s">
        <v>1898</v>
      </c>
      <c r="B225" s="46" t="s">
        <v>46</v>
      </c>
      <c r="C225" s="46">
        <v>1</v>
      </c>
      <c r="D225" s="46" t="s">
        <v>251</v>
      </c>
      <c r="E225" s="46">
        <v>0</v>
      </c>
      <c r="F225" s="46">
        <v>0</v>
      </c>
      <c r="G225" s="46">
        <v>0</v>
      </c>
      <c r="H225" s="84" t="str">
        <f t="shared" si="20"/>
        <v/>
      </c>
      <c r="I225" s="46" t="s">
        <v>59</v>
      </c>
      <c r="J225" s="46">
        <v>0</v>
      </c>
    </row>
    <row r="226" spans="1:10" s="71" customFormat="1" ht="16.5" thickBot="1">
      <c r="A226" s="74"/>
      <c r="B226" s="53"/>
      <c r="C226" s="53"/>
      <c r="D226" s="53"/>
      <c r="E226" s="53">
        <f t="shared" ref="E226:G226" si="25">SUM(E225)</f>
        <v>0</v>
      </c>
      <c r="F226" s="53">
        <f t="shared" si="25"/>
        <v>0</v>
      </c>
      <c r="G226" s="53">
        <f t="shared" si="25"/>
        <v>0</v>
      </c>
      <c r="H226" s="85" t="str">
        <f t="shared" si="20"/>
        <v/>
      </c>
      <c r="I226" s="53"/>
      <c r="J226" s="53">
        <f>SUM(J225)</f>
        <v>0</v>
      </c>
    </row>
    <row r="227" spans="1:10" s="11" customFormat="1">
      <c r="A227" s="37"/>
      <c r="B227" s="37"/>
      <c r="C227" s="37"/>
      <c r="D227" s="37"/>
      <c r="E227" s="37"/>
      <c r="F227" s="37"/>
      <c r="G227" s="37"/>
      <c r="H227" s="79"/>
      <c r="I227" s="37"/>
      <c r="J227" s="37"/>
    </row>
    <row r="229" spans="1:10">
      <c r="A229" s="28" t="s">
        <v>1899</v>
      </c>
      <c r="B229" s="28" t="s">
        <v>5</v>
      </c>
      <c r="C229" s="28">
        <v>1</v>
      </c>
      <c r="D229" s="28" t="s">
        <v>1900</v>
      </c>
      <c r="E229" s="28">
        <v>500</v>
      </c>
      <c r="F229" s="28">
        <v>0</v>
      </c>
      <c r="G229" s="28">
        <v>0</v>
      </c>
      <c r="H229" s="80">
        <f t="shared" si="20"/>
        <v>0</v>
      </c>
      <c r="I229" s="28" t="s">
        <v>59</v>
      </c>
      <c r="J229" s="28">
        <v>0</v>
      </c>
    </row>
    <row r="230" spans="1:10">
      <c r="A230" s="28" t="s">
        <v>1899</v>
      </c>
      <c r="B230" s="28" t="s">
        <v>5</v>
      </c>
      <c r="C230" s="28">
        <v>2</v>
      </c>
      <c r="D230" s="28" t="s">
        <v>1901</v>
      </c>
      <c r="E230" s="28">
        <v>15</v>
      </c>
      <c r="F230" s="28">
        <v>0</v>
      </c>
      <c r="G230" s="28">
        <v>0</v>
      </c>
      <c r="H230" s="80">
        <f t="shared" si="20"/>
        <v>0</v>
      </c>
      <c r="I230" s="28" t="s">
        <v>59</v>
      </c>
      <c r="J230" s="28">
        <v>0</v>
      </c>
    </row>
    <row r="231" spans="1:10">
      <c r="A231" s="28" t="s">
        <v>1899</v>
      </c>
      <c r="B231" s="28" t="s">
        <v>46</v>
      </c>
      <c r="C231" s="28">
        <v>2</v>
      </c>
      <c r="D231" s="28" t="s">
        <v>1902</v>
      </c>
      <c r="E231" s="28">
        <v>100</v>
      </c>
      <c r="F231" s="28">
        <v>0</v>
      </c>
      <c r="G231" s="28">
        <v>0</v>
      </c>
      <c r="H231" s="80">
        <f t="shared" si="20"/>
        <v>0</v>
      </c>
      <c r="I231" s="28" t="s">
        <v>59</v>
      </c>
      <c r="J231" s="28">
        <v>0</v>
      </c>
    </row>
    <row r="232" spans="1:10" s="4" customFormat="1">
      <c r="A232" s="31"/>
      <c r="B232" s="31"/>
      <c r="C232" s="31"/>
      <c r="D232" s="31"/>
      <c r="E232" s="31">
        <f t="shared" ref="E232:G232" si="26">SUM(E229:E231)</f>
        <v>615</v>
      </c>
      <c r="F232" s="31">
        <f t="shared" si="26"/>
        <v>0</v>
      </c>
      <c r="G232" s="31">
        <f t="shared" si="26"/>
        <v>0</v>
      </c>
      <c r="H232" s="78">
        <f t="shared" si="20"/>
        <v>0</v>
      </c>
      <c r="I232" s="31"/>
      <c r="J232" s="31">
        <f>SUM(J229:J231)</f>
        <v>0</v>
      </c>
    </row>
    <row r="234" spans="1:10" ht="47.25">
      <c r="A234" s="28" t="s">
        <v>1903</v>
      </c>
      <c r="B234" s="28" t="s">
        <v>34</v>
      </c>
      <c r="C234" s="28">
        <v>3</v>
      </c>
      <c r="D234" s="29" t="s">
        <v>1904</v>
      </c>
      <c r="E234" s="28">
        <v>319</v>
      </c>
      <c r="F234" s="28">
        <v>127.5</v>
      </c>
      <c r="G234" s="28">
        <v>65</v>
      </c>
      <c r="H234" s="80">
        <f t="shared" si="20"/>
        <v>0.20376175548589343</v>
      </c>
      <c r="I234" s="28" t="s">
        <v>1868</v>
      </c>
      <c r="J234" s="28">
        <v>65</v>
      </c>
    </row>
    <row r="235" spans="1:10">
      <c r="A235" s="28" t="s">
        <v>1903</v>
      </c>
      <c r="B235" s="28" t="s">
        <v>5</v>
      </c>
      <c r="C235" s="28">
        <v>2</v>
      </c>
      <c r="D235" s="28" t="s">
        <v>1905</v>
      </c>
      <c r="E235" s="28">
        <v>1260</v>
      </c>
      <c r="F235" s="28">
        <v>0</v>
      </c>
      <c r="G235" s="28">
        <v>0</v>
      </c>
      <c r="H235" s="80">
        <f t="shared" si="20"/>
        <v>0</v>
      </c>
      <c r="I235" s="28" t="s">
        <v>59</v>
      </c>
      <c r="J235" s="28">
        <v>0</v>
      </c>
    </row>
    <row r="236" spans="1:10" ht="47.25">
      <c r="A236" s="28" t="s">
        <v>1903</v>
      </c>
      <c r="B236" s="28" t="s">
        <v>37</v>
      </c>
      <c r="C236" s="28">
        <v>3</v>
      </c>
      <c r="D236" s="29" t="s">
        <v>1906</v>
      </c>
      <c r="E236" s="28">
        <v>50</v>
      </c>
      <c r="F236" s="28">
        <v>50</v>
      </c>
      <c r="G236" s="28">
        <v>25</v>
      </c>
      <c r="H236" s="80">
        <f t="shared" si="20"/>
        <v>0.5</v>
      </c>
      <c r="I236" s="28" t="s">
        <v>1907</v>
      </c>
      <c r="J236" s="28">
        <v>25</v>
      </c>
    </row>
    <row r="237" spans="1:10" ht="173.25">
      <c r="A237" s="28" t="s">
        <v>1903</v>
      </c>
      <c r="B237" s="28" t="s">
        <v>14</v>
      </c>
      <c r="C237" s="28">
        <v>2</v>
      </c>
      <c r="D237" s="29" t="s">
        <v>1908</v>
      </c>
      <c r="E237" s="28">
        <v>1160</v>
      </c>
      <c r="F237" s="28">
        <v>1160</v>
      </c>
      <c r="G237" s="28">
        <v>1160</v>
      </c>
      <c r="H237" s="80">
        <f t="shared" si="20"/>
        <v>1</v>
      </c>
      <c r="I237" s="28" t="s">
        <v>59</v>
      </c>
      <c r="J237" s="28">
        <v>1160</v>
      </c>
    </row>
    <row r="238" spans="1:10">
      <c r="A238" s="28" t="s">
        <v>1903</v>
      </c>
      <c r="B238" s="28" t="s">
        <v>87</v>
      </c>
      <c r="C238" s="28">
        <v>3</v>
      </c>
      <c r="D238" s="28" t="s">
        <v>1909</v>
      </c>
      <c r="E238" s="28">
        <v>660</v>
      </c>
      <c r="F238" s="28">
        <v>0</v>
      </c>
      <c r="G238" s="28">
        <v>0</v>
      </c>
      <c r="H238" s="80">
        <f t="shared" si="20"/>
        <v>0</v>
      </c>
      <c r="I238" s="28" t="s">
        <v>59</v>
      </c>
      <c r="J238" s="28">
        <v>0</v>
      </c>
    </row>
    <row r="239" spans="1:10" ht="110.25">
      <c r="A239" s="28" t="s">
        <v>1903</v>
      </c>
      <c r="B239" s="28" t="s">
        <v>46</v>
      </c>
      <c r="C239" s="28">
        <v>1</v>
      </c>
      <c r="D239" s="29" t="s">
        <v>1910</v>
      </c>
      <c r="E239" s="28">
        <v>3960</v>
      </c>
      <c r="F239" s="28">
        <v>1980</v>
      </c>
      <c r="G239" s="28">
        <v>1600</v>
      </c>
      <c r="H239" s="80">
        <f t="shared" si="20"/>
        <v>0.40404040404040403</v>
      </c>
      <c r="I239" s="28" t="s">
        <v>1892</v>
      </c>
      <c r="J239" s="28">
        <v>1600</v>
      </c>
    </row>
    <row r="240" spans="1:10" s="4" customFormat="1">
      <c r="A240" s="31"/>
      <c r="B240" s="31"/>
      <c r="C240" s="31"/>
      <c r="D240" s="30"/>
      <c r="E240" s="31">
        <f t="shared" ref="E240:G240" si="27">SUM(E234:E239)</f>
        <v>7409</v>
      </c>
      <c r="F240" s="31">
        <f t="shared" si="27"/>
        <v>3317.5</v>
      </c>
      <c r="G240" s="31">
        <f t="shared" si="27"/>
        <v>2850</v>
      </c>
      <c r="H240" s="78">
        <f t="shared" si="20"/>
        <v>0.38466729653124576</v>
      </c>
      <c r="I240" s="31"/>
      <c r="J240" s="31">
        <f>SUM(J234:J239)</f>
        <v>2850</v>
      </c>
    </row>
    <row r="241" spans="1:10">
      <c r="D241" s="29"/>
    </row>
    <row r="242" spans="1:10">
      <c r="A242" s="28" t="s">
        <v>1911</v>
      </c>
      <c r="B242" s="28" t="s">
        <v>10</v>
      </c>
      <c r="C242" s="28">
        <v>2</v>
      </c>
      <c r="D242" s="28" t="s">
        <v>1912</v>
      </c>
      <c r="E242" s="28">
        <v>175</v>
      </c>
      <c r="F242" s="28">
        <v>175</v>
      </c>
      <c r="G242" s="28">
        <v>175</v>
      </c>
      <c r="H242" s="80">
        <f t="shared" si="20"/>
        <v>1</v>
      </c>
      <c r="I242" s="28" t="s">
        <v>59</v>
      </c>
      <c r="J242" s="28">
        <v>175</v>
      </c>
    </row>
    <row r="243" spans="1:10" ht="110.25">
      <c r="A243" s="28" t="s">
        <v>1911</v>
      </c>
      <c r="B243" s="28" t="s">
        <v>34</v>
      </c>
      <c r="C243" s="28">
        <v>1</v>
      </c>
      <c r="D243" s="29" t="s">
        <v>1913</v>
      </c>
      <c r="E243" s="28">
        <v>1010.5</v>
      </c>
      <c r="F243" s="28">
        <v>757.8</v>
      </c>
      <c r="G243" s="28">
        <v>200</v>
      </c>
      <c r="H243" s="80">
        <f t="shared" si="20"/>
        <v>0.19792182088075211</v>
      </c>
      <c r="I243" s="28" t="s">
        <v>1914</v>
      </c>
      <c r="J243" s="28">
        <v>200</v>
      </c>
    </row>
    <row r="244" spans="1:10" ht="47.25">
      <c r="A244" s="28" t="s">
        <v>1911</v>
      </c>
      <c r="B244" s="28" t="s">
        <v>5</v>
      </c>
      <c r="C244" s="28">
        <v>3</v>
      </c>
      <c r="D244" s="29" t="s">
        <v>1915</v>
      </c>
      <c r="E244" s="28">
        <v>120</v>
      </c>
      <c r="F244" s="28">
        <v>60</v>
      </c>
      <c r="G244" s="28">
        <v>25</v>
      </c>
      <c r="H244" s="80">
        <f t="shared" si="20"/>
        <v>0.20833333333333334</v>
      </c>
      <c r="I244" s="28" t="s">
        <v>1916</v>
      </c>
      <c r="J244" s="28">
        <v>25</v>
      </c>
    </row>
    <row r="245" spans="1:10" ht="173.25">
      <c r="A245" s="28" t="s">
        <v>1911</v>
      </c>
      <c r="B245" s="28" t="s">
        <v>14</v>
      </c>
      <c r="C245" s="28">
        <v>1</v>
      </c>
      <c r="D245" s="29" t="s">
        <v>1917</v>
      </c>
      <c r="E245" s="28">
        <v>1057</v>
      </c>
      <c r="F245" s="28">
        <v>1057</v>
      </c>
      <c r="G245" s="28">
        <v>1057</v>
      </c>
      <c r="H245" s="80">
        <f t="shared" si="20"/>
        <v>1</v>
      </c>
      <c r="J245" s="28">
        <v>1057</v>
      </c>
    </row>
    <row r="246" spans="1:10" ht="94.5">
      <c r="A246" s="28" t="s">
        <v>1911</v>
      </c>
      <c r="B246" s="28" t="s">
        <v>14</v>
      </c>
      <c r="C246" s="28">
        <v>2</v>
      </c>
      <c r="D246" s="29" t="s">
        <v>1918</v>
      </c>
      <c r="E246" s="28">
        <v>360</v>
      </c>
      <c r="F246" s="28">
        <v>360</v>
      </c>
      <c r="G246" s="28">
        <v>145</v>
      </c>
      <c r="H246" s="80">
        <f t="shared" si="20"/>
        <v>0.40277777777777779</v>
      </c>
      <c r="I246" s="28" t="s">
        <v>1886</v>
      </c>
      <c r="J246" s="28">
        <v>145</v>
      </c>
    </row>
    <row r="247" spans="1:10" ht="63">
      <c r="A247" s="28" t="s">
        <v>1911</v>
      </c>
      <c r="B247" s="28" t="s">
        <v>14</v>
      </c>
      <c r="C247" s="28">
        <v>3</v>
      </c>
      <c r="D247" s="29" t="s">
        <v>1919</v>
      </c>
      <c r="E247" s="28">
        <v>320</v>
      </c>
      <c r="F247" s="28">
        <v>320</v>
      </c>
      <c r="G247" s="28">
        <v>127</v>
      </c>
      <c r="H247" s="80">
        <f t="shared" si="20"/>
        <v>0.39687499999999998</v>
      </c>
      <c r="I247" s="28" t="s">
        <v>1886</v>
      </c>
      <c r="J247" s="28">
        <v>127</v>
      </c>
    </row>
    <row r="248" spans="1:10" ht="94.5">
      <c r="A248" s="28" t="s">
        <v>1911</v>
      </c>
      <c r="B248" s="28" t="s">
        <v>87</v>
      </c>
      <c r="C248" s="28">
        <v>1</v>
      </c>
      <c r="D248" s="29" t="s">
        <v>1920</v>
      </c>
      <c r="E248" s="28">
        <v>1320</v>
      </c>
      <c r="F248" s="28">
        <v>990</v>
      </c>
      <c r="G248" s="28">
        <v>790</v>
      </c>
      <c r="H248" s="80">
        <f t="shared" si="20"/>
        <v>0.59848484848484851</v>
      </c>
      <c r="I248" s="28" t="s">
        <v>1921</v>
      </c>
      <c r="J248" s="28">
        <v>790</v>
      </c>
    </row>
    <row r="249" spans="1:10">
      <c r="A249" s="28" t="s">
        <v>1911</v>
      </c>
      <c r="B249" s="28" t="s">
        <v>87</v>
      </c>
      <c r="C249" s="28">
        <v>2</v>
      </c>
      <c r="D249" s="28" t="s">
        <v>1922</v>
      </c>
      <c r="E249" s="28">
        <v>1210</v>
      </c>
      <c r="F249" s="28">
        <v>0</v>
      </c>
      <c r="G249" s="28">
        <v>0</v>
      </c>
      <c r="H249" s="80">
        <f t="shared" si="20"/>
        <v>0</v>
      </c>
      <c r="I249" s="28" t="s">
        <v>59</v>
      </c>
      <c r="J249" s="28">
        <v>0</v>
      </c>
    </row>
    <row r="250" spans="1:10">
      <c r="A250" s="28" t="s">
        <v>1911</v>
      </c>
      <c r="B250" s="28" t="s">
        <v>87</v>
      </c>
      <c r="C250" s="28">
        <v>3</v>
      </c>
      <c r="D250" s="28" t="s">
        <v>1923</v>
      </c>
      <c r="E250" s="28">
        <v>330</v>
      </c>
      <c r="F250" s="28">
        <v>165</v>
      </c>
      <c r="G250" s="28">
        <v>0</v>
      </c>
      <c r="H250" s="80">
        <f t="shared" si="20"/>
        <v>0</v>
      </c>
      <c r="I250" s="28" t="s">
        <v>1924</v>
      </c>
      <c r="J250" s="28">
        <v>0</v>
      </c>
    </row>
    <row r="251" spans="1:10">
      <c r="A251" s="28" t="s">
        <v>1911</v>
      </c>
      <c r="B251" s="28" t="s">
        <v>340</v>
      </c>
      <c r="C251" s="28">
        <v>4</v>
      </c>
      <c r="D251" s="28" t="s">
        <v>1925</v>
      </c>
      <c r="E251" s="28">
        <v>1183</v>
      </c>
      <c r="F251" s="28">
        <v>0</v>
      </c>
      <c r="G251" s="28">
        <v>0</v>
      </c>
      <c r="H251" s="80">
        <f t="shared" si="20"/>
        <v>0</v>
      </c>
      <c r="J251" s="28">
        <v>0</v>
      </c>
    </row>
    <row r="252" spans="1:10" ht="47.25">
      <c r="A252" s="28" t="s">
        <v>1911</v>
      </c>
      <c r="B252" s="28" t="s">
        <v>64</v>
      </c>
      <c r="C252" s="28">
        <v>1</v>
      </c>
      <c r="D252" s="28" t="s">
        <v>1926</v>
      </c>
      <c r="E252" s="28">
        <v>165</v>
      </c>
      <c r="F252" s="28">
        <v>82.5</v>
      </c>
      <c r="G252" s="28">
        <v>0</v>
      </c>
      <c r="H252" s="80">
        <f t="shared" si="20"/>
        <v>0</v>
      </c>
      <c r="I252" s="28" t="s">
        <v>1927</v>
      </c>
      <c r="J252" s="28">
        <v>0</v>
      </c>
    </row>
    <row r="253" spans="1:10" ht="47.25">
      <c r="A253" s="28" t="s">
        <v>1911</v>
      </c>
      <c r="B253" s="28" t="s">
        <v>64</v>
      </c>
      <c r="C253" s="28">
        <v>2</v>
      </c>
      <c r="D253" s="28" t="s">
        <v>1928</v>
      </c>
      <c r="E253" s="28">
        <v>345</v>
      </c>
      <c r="F253" s="28">
        <v>115</v>
      </c>
      <c r="G253" s="28">
        <v>0</v>
      </c>
      <c r="H253" s="80">
        <f t="shared" si="20"/>
        <v>0</v>
      </c>
      <c r="I253" s="28" t="s">
        <v>1929</v>
      </c>
      <c r="J253" s="28">
        <v>0</v>
      </c>
    </row>
    <row r="254" spans="1:10" ht="47.25">
      <c r="A254" s="28" t="s">
        <v>1911</v>
      </c>
      <c r="B254" s="28" t="s">
        <v>64</v>
      </c>
      <c r="C254" s="28">
        <v>3</v>
      </c>
      <c r="D254" s="28" t="s">
        <v>1930</v>
      </c>
      <c r="E254" s="28">
        <v>100</v>
      </c>
      <c r="F254" s="28">
        <v>50</v>
      </c>
      <c r="G254" s="28">
        <v>0</v>
      </c>
      <c r="H254" s="80">
        <f t="shared" si="20"/>
        <v>0</v>
      </c>
      <c r="I254" s="28" t="s">
        <v>1931</v>
      </c>
      <c r="J254" s="28">
        <v>0</v>
      </c>
    </row>
    <row r="255" spans="1:10" ht="31.5">
      <c r="A255" s="28" t="s">
        <v>1911</v>
      </c>
      <c r="B255" s="28" t="s">
        <v>46</v>
      </c>
      <c r="C255" s="28">
        <v>1</v>
      </c>
      <c r="D255" s="28" t="s">
        <v>1932</v>
      </c>
      <c r="E255" s="28">
        <v>3220</v>
      </c>
      <c r="F255" s="28">
        <v>1610</v>
      </c>
      <c r="G255" s="28">
        <v>1280</v>
      </c>
      <c r="H255" s="80">
        <f t="shared" si="20"/>
        <v>0.39751552795031053</v>
      </c>
      <c r="I255" s="28" t="s">
        <v>1933</v>
      </c>
      <c r="J255" s="28">
        <v>1280</v>
      </c>
    </row>
    <row r="256" spans="1:10" ht="31.5">
      <c r="A256" s="28" t="s">
        <v>1911</v>
      </c>
      <c r="B256" s="28" t="s">
        <v>46</v>
      </c>
      <c r="C256" s="28">
        <v>2</v>
      </c>
      <c r="D256" s="28" t="s">
        <v>1934</v>
      </c>
      <c r="E256" s="28">
        <v>1820</v>
      </c>
      <c r="F256" s="28">
        <v>910</v>
      </c>
      <c r="G256" s="28">
        <v>720</v>
      </c>
      <c r="H256" s="80">
        <f t="shared" si="20"/>
        <v>0.39560439560439559</v>
      </c>
      <c r="I256" s="28" t="s">
        <v>1933</v>
      </c>
      <c r="J256" s="28">
        <v>720</v>
      </c>
    </row>
    <row r="257" spans="1:10" ht="31.5">
      <c r="A257" s="28" t="s">
        <v>1911</v>
      </c>
      <c r="B257" s="28" t="s">
        <v>46</v>
      </c>
      <c r="C257" s="28">
        <v>3</v>
      </c>
      <c r="D257" s="28" t="s">
        <v>1935</v>
      </c>
      <c r="E257" s="28">
        <v>770</v>
      </c>
      <c r="F257" s="28">
        <v>385</v>
      </c>
      <c r="G257" s="28">
        <v>310</v>
      </c>
      <c r="H257" s="80">
        <f t="shared" si="20"/>
        <v>0.40259740259740262</v>
      </c>
      <c r="I257" s="28" t="s">
        <v>1933</v>
      </c>
      <c r="J257" s="28">
        <v>310</v>
      </c>
    </row>
    <row r="258" spans="1:10">
      <c r="A258" s="28" t="s">
        <v>1911</v>
      </c>
      <c r="B258" s="28" t="s">
        <v>46</v>
      </c>
      <c r="C258" s="28">
        <v>5</v>
      </c>
      <c r="E258" s="28">
        <v>0</v>
      </c>
      <c r="F258" s="28">
        <v>0</v>
      </c>
      <c r="G258" s="28">
        <v>0</v>
      </c>
      <c r="H258" s="80" t="str">
        <f t="shared" si="20"/>
        <v/>
      </c>
      <c r="I258" s="28" t="s">
        <v>59</v>
      </c>
      <c r="J258" s="28">
        <v>0</v>
      </c>
    </row>
    <row r="259" spans="1:10" s="4" customFormat="1">
      <c r="A259" s="31"/>
      <c r="B259" s="31"/>
      <c r="C259" s="31"/>
      <c r="D259" s="31"/>
      <c r="E259" s="31">
        <f t="shared" ref="E259:G259" si="28">SUM(E242:E258)</f>
        <v>13505.5</v>
      </c>
      <c r="F259" s="31">
        <f t="shared" si="28"/>
        <v>7037.3</v>
      </c>
      <c r="G259" s="31">
        <f t="shared" si="28"/>
        <v>4829</v>
      </c>
      <c r="H259" s="78">
        <f t="shared" si="20"/>
        <v>0.35755803191292435</v>
      </c>
      <c r="I259" s="31"/>
      <c r="J259" s="31">
        <f>SUM(J242:J258)</f>
        <v>4829</v>
      </c>
    </row>
    <row r="261" spans="1:10" ht="173.25">
      <c r="A261" s="39" t="s">
        <v>1936</v>
      </c>
      <c r="B261" s="39" t="s">
        <v>87</v>
      </c>
      <c r="C261" s="39">
        <v>2</v>
      </c>
      <c r="D261" s="41" t="s">
        <v>1937</v>
      </c>
      <c r="E261" s="39">
        <v>1090</v>
      </c>
      <c r="F261" s="39">
        <v>1090</v>
      </c>
      <c r="G261" s="39">
        <v>650</v>
      </c>
      <c r="H261" s="82">
        <f t="shared" si="20"/>
        <v>0.59633027522935778</v>
      </c>
      <c r="I261" s="39" t="s">
        <v>1921</v>
      </c>
      <c r="J261" s="39">
        <v>650</v>
      </c>
    </row>
    <row r="262" spans="1:10" ht="173.25">
      <c r="A262" s="39" t="s">
        <v>1936</v>
      </c>
      <c r="B262" s="39" t="s">
        <v>64</v>
      </c>
      <c r="C262" s="39">
        <v>3</v>
      </c>
      <c r="D262" s="41" t="s">
        <v>1938</v>
      </c>
      <c r="E262" s="39">
        <v>600</v>
      </c>
      <c r="F262" s="39">
        <v>550</v>
      </c>
      <c r="G262" s="39">
        <v>180</v>
      </c>
      <c r="H262" s="82">
        <f t="shared" si="20"/>
        <v>0.3</v>
      </c>
      <c r="I262" s="39" t="s">
        <v>1939</v>
      </c>
      <c r="J262" s="39">
        <v>180</v>
      </c>
    </row>
    <row r="263" spans="1:10" ht="174" thickBot="1">
      <c r="A263" s="46" t="s">
        <v>1936</v>
      </c>
      <c r="B263" s="46" t="s">
        <v>46</v>
      </c>
      <c r="C263" s="46">
        <v>1</v>
      </c>
      <c r="D263" s="48" t="s">
        <v>1940</v>
      </c>
      <c r="E263" s="46">
        <v>4000</v>
      </c>
      <c r="F263" s="46">
        <v>1000</v>
      </c>
      <c r="G263" s="46">
        <v>1000</v>
      </c>
      <c r="H263" s="84">
        <f t="shared" si="20"/>
        <v>0.25</v>
      </c>
      <c r="I263" s="46"/>
      <c r="J263" s="46">
        <v>1000</v>
      </c>
    </row>
    <row r="264" spans="1:10" s="71" customFormat="1" ht="16.5" thickBot="1">
      <c r="A264" s="74"/>
      <c r="B264" s="53"/>
      <c r="C264" s="53"/>
      <c r="D264" s="50"/>
      <c r="E264" s="53">
        <f t="shared" ref="E264:G264" si="29">SUM(E261:E263)</f>
        <v>5690</v>
      </c>
      <c r="F264" s="53">
        <f t="shared" si="29"/>
        <v>2640</v>
      </c>
      <c r="G264" s="53">
        <f t="shared" si="29"/>
        <v>1830</v>
      </c>
      <c r="H264" s="85">
        <f t="shared" si="20"/>
        <v>0.32161687170474518</v>
      </c>
      <c r="I264" s="53"/>
      <c r="J264" s="53">
        <f>SUM(J261:J263)</f>
        <v>1830</v>
      </c>
    </row>
    <row r="265" spans="1:10" s="11" customFormat="1">
      <c r="A265" s="37"/>
      <c r="B265" s="37"/>
      <c r="C265" s="37"/>
      <c r="D265" s="54"/>
      <c r="E265" s="37"/>
      <c r="F265" s="37"/>
      <c r="G265" s="37"/>
      <c r="H265" s="79"/>
      <c r="I265" s="37"/>
      <c r="J265" s="37"/>
    </row>
    <row r="266" spans="1:10">
      <c r="D266" s="29"/>
    </row>
    <row r="267" spans="1:10" ht="31.5">
      <c r="A267" s="39" t="s">
        <v>1941</v>
      </c>
      <c r="B267" s="39" t="s">
        <v>5</v>
      </c>
      <c r="C267" s="39">
        <v>1</v>
      </c>
      <c r="D267" s="39" t="s">
        <v>1942</v>
      </c>
      <c r="E267" s="39">
        <v>525</v>
      </c>
      <c r="F267" s="39">
        <v>175</v>
      </c>
      <c r="G267" s="39">
        <v>0</v>
      </c>
      <c r="H267" s="82">
        <f t="shared" si="20"/>
        <v>0</v>
      </c>
      <c r="I267" s="39" t="s">
        <v>1943</v>
      </c>
      <c r="J267" s="39">
        <v>0</v>
      </c>
    </row>
    <row r="268" spans="1:10" ht="94.5">
      <c r="A268" s="39" t="s">
        <v>1941</v>
      </c>
      <c r="B268" s="39" t="s">
        <v>14</v>
      </c>
      <c r="C268" s="39">
        <v>1</v>
      </c>
      <c r="D268" s="41" t="s">
        <v>1944</v>
      </c>
      <c r="E268" s="39">
        <v>315</v>
      </c>
      <c r="F268" s="39">
        <v>240</v>
      </c>
      <c r="G268" s="39">
        <v>0</v>
      </c>
      <c r="H268" s="82">
        <f t="shared" si="20"/>
        <v>0</v>
      </c>
      <c r="I268" s="39" t="s">
        <v>1886</v>
      </c>
      <c r="J268" s="39">
        <v>0</v>
      </c>
    </row>
    <row r="269" spans="1:10" ht="94.5">
      <c r="A269" s="39" t="s">
        <v>1941</v>
      </c>
      <c r="B269" s="39" t="s">
        <v>14</v>
      </c>
      <c r="C269" s="39">
        <v>2</v>
      </c>
      <c r="D269" s="41" t="s">
        <v>1945</v>
      </c>
      <c r="E269" s="39">
        <v>200</v>
      </c>
      <c r="F269" s="39">
        <v>200</v>
      </c>
      <c r="G269" s="39">
        <v>0</v>
      </c>
      <c r="H269" s="82">
        <f t="shared" si="20"/>
        <v>0</v>
      </c>
      <c r="I269" s="39" t="s">
        <v>1886</v>
      </c>
      <c r="J269" s="39">
        <v>0</v>
      </c>
    </row>
    <row r="270" spans="1:10" ht="47.25">
      <c r="A270" s="39" t="s">
        <v>1941</v>
      </c>
      <c r="B270" s="39" t="s">
        <v>87</v>
      </c>
      <c r="C270" s="39">
        <v>1</v>
      </c>
      <c r="D270" s="41" t="s">
        <v>1946</v>
      </c>
      <c r="E270" s="39">
        <v>245</v>
      </c>
      <c r="F270" s="39">
        <v>183.75</v>
      </c>
      <c r="G270" s="39">
        <v>147</v>
      </c>
      <c r="H270" s="82">
        <f t="shared" si="20"/>
        <v>0.6</v>
      </c>
      <c r="I270" s="39" t="s">
        <v>1921</v>
      </c>
      <c r="J270" s="39">
        <v>147</v>
      </c>
    </row>
    <row r="271" spans="1:10" ht="79.5" thickBot="1">
      <c r="A271" s="46" t="s">
        <v>1941</v>
      </c>
      <c r="B271" s="46" t="s">
        <v>87</v>
      </c>
      <c r="C271" s="46">
        <v>2</v>
      </c>
      <c r="D271" s="48" t="s">
        <v>1947</v>
      </c>
      <c r="E271" s="46">
        <v>1750</v>
      </c>
      <c r="F271" s="46">
        <v>1000</v>
      </c>
      <c r="G271" s="46">
        <v>500</v>
      </c>
      <c r="H271" s="84">
        <f t="shared" si="20"/>
        <v>0.2857142857142857</v>
      </c>
      <c r="I271" s="46" t="s">
        <v>1948</v>
      </c>
      <c r="J271" s="46">
        <v>500</v>
      </c>
    </row>
    <row r="272" spans="1:10" s="71" customFormat="1" ht="16.5" thickBot="1">
      <c r="A272" s="74"/>
      <c r="B272" s="53"/>
      <c r="C272" s="53"/>
      <c r="D272" s="50"/>
      <c r="E272" s="53">
        <f t="shared" ref="E272:G272" si="30">SUM(E267:E271)</f>
        <v>3035</v>
      </c>
      <c r="F272" s="53">
        <f t="shared" si="30"/>
        <v>1798.75</v>
      </c>
      <c r="G272" s="53">
        <f t="shared" si="30"/>
        <v>647</v>
      </c>
      <c r="H272" s="85">
        <f t="shared" si="20"/>
        <v>0.21317957166392093</v>
      </c>
      <c r="I272" s="53"/>
      <c r="J272" s="53">
        <f>SUM(J267:J271)</f>
        <v>647</v>
      </c>
    </row>
    <row r="273" spans="1:10" s="11" customFormat="1">
      <c r="A273" s="37"/>
      <c r="B273" s="37"/>
      <c r="C273" s="37"/>
      <c r="D273" s="54"/>
      <c r="E273" s="37"/>
      <c r="F273" s="37"/>
      <c r="G273" s="37"/>
      <c r="H273" s="79"/>
      <c r="I273" s="37"/>
      <c r="J273" s="37"/>
    </row>
    <row r="274" spans="1:10">
      <c r="D274" s="29"/>
    </row>
    <row r="275" spans="1:10">
      <c r="A275" s="39" t="s">
        <v>1949</v>
      </c>
      <c r="B275" s="39" t="s">
        <v>14</v>
      </c>
      <c r="C275" s="39">
        <v>3</v>
      </c>
      <c r="D275" s="39" t="s">
        <v>1950</v>
      </c>
      <c r="E275" s="39">
        <v>50</v>
      </c>
      <c r="F275" s="39">
        <v>30</v>
      </c>
      <c r="G275" s="39">
        <v>20</v>
      </c>
      <c r="H275" s="82">
        <f t="shared" si="20"/>
        <v>0.4</v>
      </c>
      <c r="I275" s="39" t="s">
        <v>1951</v>
      </c>
      <c r="J275" s="39">
        <v>20</v>
      </c>
    </row>
    <row r="276" spans="1:10" ht="32.25" thickBot="1">
      <c r="A276" s="46" t="s">
        <v>1949</v>
      </c>
      <c r="B276" s="46" t="s">
        <v>46</v>
      </c>
      <c r="C276" s="46">
        <v>1</v>
      </c>
      <c r="D276" s="46" t="s">
        <v>1952</v>
      </c>
      <c r="E276" s="46">
        <v>600</v>
      </c>
      <c r="F276" s="46">
        <v>300</v>
      </c>
      <c r="G276" s="46">
        <v>0</v>
      </c>
      <c r="H276" s="84">
        <f t="shared" ref="H276:H375" si="31">IF(E276=0,"",G276/E276)</f>
        <v>0</v>
      </c>
      <c r="I276" s="46" t="s">
        <v>1953</v>
      </c>
      <c r="J276" s="46">
        <v>0</v>
      </c>
    </row>
    <row r="277" spans="1:10" s="71" customFormat="1" ht="16.5" thickBot="1">
      <c r="A277" s="74"/>
      <c r="B277" s="53"/>
      <c r="C277" s="53"/>
      <c r="D277" s="53"/>
      <c r="E277" s="53">
        <f t="shared" ref="E277:G277" si="32">SUM(E275:E276)</f>
        <v>650</v>
      </c>
      <c r="F277" s="53">
        <f t="shared" si="32"/>
        <v>330</v>
      </c>
      <c r="G277" s="53">
        <f t="shared" si="32"/>
        <v>20</v>
      </c>
      <c r="H277" s="85">
        <f t="shared" si="31"/>
        <v>3.0769230769230771E-2</v>
      </c>
      <c r="I277" s="53"/>
      <c r="J277" s="53">
        <f>SUM(J275:J276)</f>
        <v>20</v>
      </c>
    </row>
    <row r="278" spans="1:10" s="11" customFormat="1">
      <c r="A278" s="37"/>
      <c r="B278" s="37"/>
      <c r="C278" s="37"/>
      <c r="D278" s="37"/>
      <c r="E278" s="37"/>
      <c r="F278" s="37"/>
      <c r="G278" s="37"/>
      <c r="H278" s="79"/>
      <c r="I278" s="37"/>
      <c r="J278" s="37"/>
    </row>
    <row r="280" spans="1:10" ht="31.5">
      <c r="A280" s="39" t="s">
        <v>1954</v>
      </c>
      <c r="B280" s="39" t="s">
        <v>5</v>
      </c>
      <c r="C280" s="39">
        <v>1</v>
      </c>
      <c r="D280" s="39" t="s">
        <v>1955</v>
      </c>
      <c r="E280" s="39">
        <v>80</v>
      </c>
      <c r="F280" s="39">
        <v>40</v>
      </c>
      <c r="G280" s="39">
        <v>20</v>
      </c>
      <c r="H280" s="82">
        <f t="shared" si="31"/>
        <v>0.25</v>
      </c>
      <c r="I280" s="39"/>
      <c r="J280" s="39">
        <v>20</v>
      </c>
    </row>
    <row r="281" spans="1:10" ht="94.5">
      <c r="A281" s="39" t="s">
        <v>1954</v>
      </c>
      <c r="B281" s="39" t="s">
        <v>14</v>
      </c>
      <c r="C281" s="39">
        <v>1</v>
      </c>
      <c r="D281" s="41" t="s">
        <v>1956</v>
      </c>
      <c r="E281" s="39">
        <v>600</v>
      </c>
      <c r="F281" s="39">
        <v>200</v>
      </c>
      <c r="G281" s="39">
        <v>100</v>
      </c>
      <c r="H281" s="82">
        <f t="shared" si="31"/>
        <v>0.16666666666666666</v>
      </c>
      <c r="I281" s="39" t="s">
        <v>59</v>
      </c>
      <c r="J281" s="39">
        <v>100</v>
      </c>
    </row>
    <row r="282" spans="1:10" ht="31.5">
      <c r="A282" s="39" t="s">
        <v>1954</v>
      </c>
      <c r="B282" s="39" t="s">
        <v>87</v>
      </c>
      <c r="C282" s="39">
        <v>3</v>
      </c>
      <c r="D282" s="39" t="s">
        <v>1957</v>
      </c>
      <c r="E282" s="39">
        <v>100</v>
      </c>
      <c r="F282" s="39">
        <v>0</v>
      </c>
      <c r="G282" s="39">
        <v>0</v>
      </c>
      <c r="H282" s="82">
        <f t="shared" si="31"/>
        <v>0</v>
      </c>
      <c r="I282" s="39" t="s">
        <v>59</v>
      </c>
      <c r="J282" s="39">
        <v>0</v>
      </c>
    </row>
    <row r="283" spans="1:10" ht="32.25" thickBot="1">
      <c r="A283" s="46" t="s">
        <v>1954</v>
      </c>
      <c r="B283" s="46" t="s">
        <v>46</v>
      </c>
      <c r="C283" s="46">
        <v>3</v>
      </c>
      <c r="D283" s="46" t="s">
        <v>1958</v>
      </c>
      <c r="E283" s="46">
        <v>50</v>
      </c>
      <c r="F283" s="46">
        <v>0</v>
      </c>
      <c r="G283" s="46">
        <v>0</v>
      </c>
      <c r="H283" s="84">
        <f t="shared" si="31"/>
        <v>0</v>
      </c>
      <c r="I283" s="46" t="s">
        <v>59</v>
      </c>
      <c r="J283" s="46">
        <v>0</v>
      </c>
    </row>
    <row r="284" spans="1:10" s="71" customFormat="1" ht="16.5" thickBot="1">
      <c r="A284" s="74"/>
      <c r="B284" s="53"/>
      <c r="C284" s="53"/>
      <c r="D284" s="53"/>
      <c r="E284" s="53">
        <f t="shared" ref="E284:G284" si="33">SUM(E280:E283)</f>
        <v>830</v>
      </c>
      <c r="F284" s="53">
        <f t="shared" si="33"/>
        <v>240</v>
      </c>
      <c r="G284" s="53">
        <f t="shared" si="33"/>
        <v>120</v>
      </c>
      <c r="H284" s="85">
        <f t="shared" si="31"/>
        <v>0.14457831325301204</v>
      </c>
      <c r="I284" s="53"/>
      <c r="J284" s="53">
        <f>SUM(J280:J283)</f>
        <v>120</v>
      </c>
    </row>
    <row r="285" spans="1:10" s="11" customFormat="1">
      <c r="A285" s="37"/>
      <c r="B285" s="37"/>
      <c r="C285" s="37"/>
      <c r="D285" s="37"/>
      <c r="E285" s="37"/>
      <c r="F285" s="37"/>
      <c r="G285" s="37"/>
      <c r="H285" s="79"/>
      <c r="I285" s="37"/>
      <c r="J285" s="37"/>
    </row>
    <row r="287" spans="1:10" ht="31.5">
      <c r="A287" s="39" t="s">
        <v>1959</v>
      </c>
      <c r="B287" s="39" t="s">
        <v>5</v>
      </c>
      <c r="C287" s="39">
        <v>4</v>
      </c>
      <c r="D287" s="39" t="s">
        <v>1960</v>
      </c>
      <c r="E287" s="39">
        <v>12</v>
      </c>
      <c r="F287" s="39">
        <v>12</v>
      </c>
      <c r="G287" s="39">
        <v>0</v>
      </c>
      <c r="H287" s="82">
        <f t="shared" si="31"/>
        <v>0</v>
      </c>
      <c r="I287" s="39" t="s">
        <v>1961</v>
      </c>
      <c r="J287" s="39">
        <v>0</v>
      </c>
    </row>
    <row r="288" spans="1:10" ht="47.25">
      <c r="A288" s="39" t="s">
        <v>1959</v>
      </c>
      <c r="B288" s="39" t="s">
        <v>14</v>
      </c>
      <c r="C288" s="39">
        <v>1</v>
      </c>
      <c r="D288" s="41" t="s">
        <v>1962</v>
      </c>
      <c r="E288" s="39">
        <v>400</v>
      </c>
      <c r="F288" s="39">
        <v>300</v>
      </c>
      <c r="G288" s="39">
        <v>160</v>
      </c>
      <c r="H288" s="82">
        <f t="shared" si="31"/>
        <v>0.4</v>
      </c>
      <c r="I288" s="39" t="s">
        <v>1963</v>
      </c>
      <c r="J288" s="39">
        <v>160</v>
      </c>
    </row>
    <row r="289" spans="1:10" ht="47.25">
      <c r="A289" s="39" t="s">
        <v>1959</v>
      </c>
      <c r="B289" s="39" t="s">
        <v>14</v>
      </c>
      <c r="C289" s="39">
        <v>3</v>
      </c>
      <c r="D289" s="41" t="s">
        <v>1964</v>
      </c>
      <c r="E289" s="39">
        <v>65</v>
      </c>
      <c r="F289" s="39">
        <v>40</v>
      </c>
      <c r="G289" s="39">
        <v>26</v>
      </c>
      <c r="H289" s="82">
        <f t="shared" si="31"/>
        <v>0.4</v>
      </c>
      <c r="I289" s="39" t="s">
        <v>1965</v>
      </c>
      <c r="J289" s="39">
        <v>26</v>
      </c>
    </row>
    <row r="290" spans="1:10" ht="48" thickBot="1">
      <c r="A290" s="46" t="s">
        <v>1959</v>
      </c>
      <c r="B290" s="46" t="s">
        <v>87</v>
      </c>
      <c r="C290" s="46">
        <v>1</v>
      </c>
      <c r="D290" s="46" t="s">
        <v>1966</v>
      </c>
      <c r="E290" s="46">
        <v>1100</v>
      </c>
      <c r="F290" s="46">
        <v>770</v>
      </c>
      <c r="G290" s="46">
        <v>660</v>
      </c>
      <c r="H290" s="84">
        <f t="shared" si="31"/>
        <v>0.6</v>
      </c>
      <c r="I290" s="46" t="s">
        <v>1921</v>
      </c>
      <c r="J290" s="46">
        <v>660</v>
      </c>
    </row>
    <row r="291" spans="1:10" s="71" customFormat="1" ht="16.5" thickBot="1">
      <c r="A291" s="74"/>
      <c r="B291" s="53"/>
      <c r="C291" s="53"/>
      <c r="D291" s="53"/>
      <c r="E291" s="53">
        <f t="shared" ref="E291:G291" si="34">SUM(E287:E290)</f>
        <v>1577</v>
      </c>
      <c r="F291" s="53">
        <f t="shared" si="34"/>
        <v>1122</v>
      </c>
      <c r="G291" s="53">
        <f t="shared" si="34"/>
        <v>846</v>
      </c>
      <c r="H291" s="85">
        <f t="shared" si="31"/>
        <v>0.53646163601775521</v>
      </c>
      <c r="I291" s="53"/>
      <c r="J291" s="53">
        <f>SUM(J287:J290)</f>
        <v>846</v>
      </c>
    </row>
    <row r="292" spans="1:10" s="11" customFormat="1">
      <c r="A292" s="37"/>
      <c r="B292" s="37"/>
      <c r="C292" s="37"/>
      <c r="D292" s="37"/>
      <c r="E292" s="37"/>
      <c r="F292" s="37"/>
      <c r="G292" s="37"/>
      <c r="H292" s="79"/>
      <c r="I292" s="37"/>
      <c r="J292" s="37"/>
    </row>
    <row r="294" spans="1:10" ht="110.25">
      <c r="A294" s="39" t="s">
        <v>1967</v>
      </c>
      <c r="B294" s="39" t="s">
        <v>24</v>
      </c>
      <c r="C294" s="39">
        <v>1</v>
      </c>
      <c r="D294" s="41" t="s">
        <v>1968</v>
      </c>
      <c r="E294" s="39">
        <v>500</v>
      </c>
      <c r="F294" s="39">
        <v>200</v>
      </c>
      <c r="G294" s="39">
        <v>150</v>
      </c>
      <c r="H294" s="82">
        <f t="shared" si="31"/>
        <v>0.3</v>
      </c>
      <c r="I294" s="39" t="s">
        <v>1969</v>
      </c>
      <c r="J294" s="39">
        <v>150</v>
      </c>
    </row>
    <row r="295" spans="1:10" ht="94.5">
      <c r="A295" s="39" t="s">
        <v>1967</v>
      </c>
      <c r="B295" s="39" t="s">
        <v>5</v>
      </c>
      <c r="C295" s="39">
        <v>3</v>
      </c>
      <c r="D295" s="41" t="s">
        <v>1970</v>
      </c>
      <c r="E295" s="39">
        <v>200</v>
      </c>
      <c r="F295" s="39">
        <v>0</v>
      </c>
      <c r="G295" s="39">
        <v>0</v>
      </c>
      <c r="H295" s="82">
        <f t="shared" si="31"/>
        <v>0</v>
      </c>
      <c r="I295" s="39" t="s">
        <v>59</v>
      </c>
      <c r="J295" s="39">
        <v>0</v>
      </c>
    </row>
    <row r="296" spans="1:10" ht="78.75">
      <c r="A296" s="39" t="s">
        <v>1967</v>
      </c>
      <c r="B296" s="39" t="s">
        <v>5</v>
      </c>
      <c r="C296" s="39">
        <v>4</v>
      </c>
      <c r="D296" s="41" t="s">
        <v>1971</v>
      </c>
      <c r="E296" s="39">
        <v>300</v>
      </c>
      <c r="F296" s="39">
        <v>0</v>
      </c>
      <c r="G296" s="39">
        <v>0</v>
      </c>
      <c r="H296" s="82">
        <f t="shared" si="31"/>
        <v>0</v>
      </c>
      <c r="I296" s="39" t="s">
        <v>59</v>
      </c>
      <c r="J296" s="39">
        <v>0</v>
      </c>
    </row>
    <row r="297" spans="1:10" ht="173.25">
      <c r="A297" s="39" t="s">
        <v>1967</v>
      </c>
      <c r="B297" s="39" t="s">
        <v>14</v>
      </c>
      <c r="C297" s="39">
        <v>1</v>
      </c>
      <c r="D297" s="41" t="s">
        <v>1972</v>
      </c>
      <c r="E297" s="39">
        <v>1250</v>
      </c>
      <c r="F297" s="39">
        <v>600</v>
      </c>
      <c r="G297" s="39">
        <v>100</v>
      </c>
      <c r="H297" s="82">
        <f t="shared" si="31"/>
        <v>0.08</v>
      </c>
      <c r="I297" s="39" t="s">
        <v>1973</v>
      </c>
      <c r="J297" s="39">
        <v>100</v>
      </c>
    </row>
    <row r="298" spans="1:10" ht="79.5" thickBot="1">
      <c r="A298" s="46" t="s">
        <v>1967</v>
      </c>
      <c r="B298" s="46" t="s">
        <v>46</v>
      </c>
      <c r="C298" s="46">
        <v>2</v>
      </c>
      <c r="D298" s="48" t="s">
        <v>1974</v>
      </c>
      <c r="E298" s="46">
        <v>1350</v>
      </c>
      <c r="F298" s="46">
        <v>270</v>
      </c>
      <c r="G298" s="46">
        <v>200</v>
      </c>
      <c r="H298" s="84">
        <f t="shared" si="31"/>
        <v>0.14814814814814814</v>
      </c>
      <c r="I298" s="46" t="s">
        <v>1975</v>
      </c>
      <c r="J298" s="46">
        <v>200</v>
      </c>
    </row>
    <row r="299" spans="1:10" s="87" customFormat="1" ht="16.5" thickBot="1">
      <c r="A299" s="74"/>
      <c r="B299" s="53"/>
      <c r="C299" s="53"/>
      <c r="D299" s="50"/>
      <c r="E299" s="53">
        <f t="shared" ref="E299:G299" si="35">SUM(E294:E298)</f>
        <v>3600</v>
      </c>
      <c r="F299" s="53">
        <f t="shared" si="35"/>
        <v>1070</v>
      </c>
      <c r="G299" s="53">
        <f t="shared" si="35"/>
        <v>450</v>
      </c>
      <c r="H299" s="85">
        <f t="shared" si="31"/>
        <v>0.125</v>
      </c>
      <c r="I299" s="53"/>
      <c r="J299" s="53">
        <f>SUM(J294:J298)</f>
        <v>450</v>
      </c>
    </row>
    <row r="300" spans="1:10" s="11" customFormat="1">
      <c r="A300" s="37"/>
      <c r="B300" s="37"/>
      <c r="C300" s="37"/>
      <c r="D300" s="54"/>
      <c r="E300" s="37"/>
      <c r="F300" s="37"/>
      <c r="G300" s="37"/>
      <c r="H300" s="79"/>
      <c r="I300" s="37"/>
      <c r="J300" s="37"/>
    </row>
    <row r="301" spans="1:10">
      <c r="D301" s="29"/>
    </row>
    <row r="302" spans="1:10" ht="31.5">
      <c r="A302" s="39" t="s">
        <v>1976</v>
      </c>
      <c r="B302" s="39" t="s">
        <v>10</v>
      </c>
      <c r="C302" s="39">
        <v>1</v>
      </c>
      <c r="D302" s="39" t="s">
        <v>1977</v>
      </c>
      <c r="E302" s="39">
        <v>92</v>
      </c>
      <c r="F302" s="39">
        <v>92</v>
      </c>
      <c r="G302" s="39">
        <v>92</v>
      </c>
      <c r="H302" s="82">
        <f t="shared" si="31"/>
        <v>1</v>
      </c>
      <c r="I302" s="39" t="s">
        <v>59</v>
      </c>
      <c r="J302" s="39">
        <v>92</v>
      </c>
    </row>
    <row r="303" spans="1:10" ht="31.5">
      <c r="A303" s="39" t="s">
        <v>1976</v>
      </c>
      <c r="B303" s="39" t="s">
        <v>34</v>
      </c>
      <c r="C303" s="39">
        <v>1</v>
      </c>
      <c r="D303" s="39" t="s">
        <v>1978</v>
      </c>
      <c r="E303" s="39">
        <v>300</v>
      </c>
      <c r="F303" s="39">
        <v>300</v>
      </c>
      <c r="G303" s="39">
        <v>60</v>
      </c>
      <c r="H303" s="82">
        <f t="shared" si="31"/>
        <v>0.2</v>
      </c>
      <c r="I303" s="39" t="s">
        <v>1868</v>
      </c>
      <c r="J303" s="39">
        <v>60</v>
      </c>
    </row>
    <row r="304" spans="1:10" ht="31.5">
      <c r="A304" s="39" t="s">
        <v>1976</v>
      </c>
      <c r="B304" s="39" t="s">
        <v>14</v>
      </c>
      <c r="C304" s="39">
        <v>1</v>
      </c>
      <c r="D304" s="39" t="s">
        <v>1979</v>
      </c>
      <c r="E304" s="39">
        <v>2880</v>
      </c>
      <c r="F304" s="39">
        <v>1152</v>
      </c>
      <c r="G304" s="39">
        <v>600</v>
      </c>
      <c r="H304" s="82">
        <f t="shared" si="31"/>
        <v>0.20833333333333334</v>
      </c>
      <c r="I304" s="39" t="s">
        <v>1951</v>
      </c>
      <c r="J304" s="39">
        <v>600</v>
      </c>
    </row>
    <row r="305" spans="1:10" ht="31.5">
      <c r="A305" s="39" t="s">
        <v>1976</v>
      </c>
      <c r="B305" s="39" t="s">
        <v>64</v>
      </c>
      <c r="C305" s="39">
        <v>1</v>
      </c>
      <c r="D305" s="39" t="s">
        <v>1980</v>
      </c>
      <c r="E305" s="39">
        <v>1100</v>
      </c>
      <c r="F305" s="39">
        <v>440</v>
      </c>
      <c r="G305" s="39">
        <v>330</v>
      </c>
      <c r="H305" s="82">
        <f t="shared" si="31"/>
        <v>0.3</v>
      </c>
      <c r="I305" s="39" t="s">
        <v>1981</v>
      </c>
      <c r="J305" s="39">
        <v>330</v>
      </c>
    </row>
    <row r="306" spans="1:10">
      <c r="A306" s="39" t="s">
        <v>1976</v>
      </c>
      <c r="B306" s="39" t="s">
        <v>46</v>
      </c>
      <c r="C306" s="39">
        <v>1</v>
      </c>
      <c r="D306" s="39" t="s">
        <v>1982</v>
      </c>
      <c r="E306" s="39">
        <v>2070</v>
      </c>
      <c r="F306" s="39">
        <v>828</v>
      </c>
      <c r="G306" s="39">
        <v>828</v>
      </c>
      <c r="H306" s="82">
        <f t="shared" si="31"/>
        <v>0.4</v>
      </c>
      <c r="I306" s="39" t="s">
        <v>1892</v>
      </c>
      <c r="J306" s="39">
        <v>828</v>
      </c>
    </row>
    <row r="307" spans="1:10" ht="32.25" thickBot="1">
      <c r="A307" s="46" t="s">
        <v>1976</v>
      </c>
      <c r="B307" s="46" t="s">
        <v>46</v>
      </c>
      <c r="C307" s="46">
        <v>2</v>
      </c>
      <c r="D307" s="46" t="s">
        <v>1983</v>
      </c>
      <c r="E307" s="46">
        <v>1080</v>
      </c>
      <c r="F307" s="46">
        <v>432</v>
      </c>
      <c r="G307" s="46">
        <v>432</v>
      </c>
      <c r="H307" s="84">
        <f t="shared" si="31"/>
        <v>0.4</v>
      </c>
      <c r="I307" s="46" t="s">
        <v>1892</v>
      </c>
      <c r="J307" s="46">
        <v>432</v>
      </c>
    </row>
    <row r="308" spans="1:10" s="71" customFormat="1" ht="16.5" thickBot="1">
      <c r="A308" s="74"/>
      <c r="B308" s="53"/>
      <c r="C308" s="53"/>
      <c r="D308" s="53"/>
      <c r="E308" s="53">
        <f t="shared" ref="E308:G308" si="36">SUM(E302:E307)</f>
        <v>7522</v>
      </c>
      <c r="F308" s="53">
        <f t="shared" si="36"/>
        <v>3244</v>
      </c>
      <c r="G308" s="53">
        <f t="shared" si="36"/>
        <v>2342</v>
      </c>
      <c r="H308" s="85">
        <f t="shared" si="31"/>
        <v>0.31135336346716297</v>
      </c>
      <c r="I308" s="53"/>
      <c r="J308" s="53">
        <f>SUM(J302:J307)</f>
        <v>2342</v>
      </c>
    </row>
    <row r="309" spans="1:10" s="11" customFormat="1">
      <c r="A309" s="37"/>
      <c r="B309" s="37"/>
      <c r="C309" s="37"/>
      <c r="D309" s="37"/>
      <c r="E309" s="37"/>
      <c r="F309" s="37"/>
      <c r="G309" s="37"/>
      <c r="H309" s="79"/>
      <c r="I309" s="37"/>
      <c r="J309" s="37"/>
    </row>
    <row r="311" spans="1:10">
      <c r="A311" s="39" t="s">
        <v>1984</v>
      </c>
      <c r="B311" s="39" t="s">
        <v>10</v>
      </c>
      <c r="C311" s="39">
        <v>1</v>
      </c>
      <c r="D311" s="39"/>
      <c r="E311" s="39">
        <v>300</v>
      </c>
      <c r="F311" s="39">
        <v>300</v>
      </c>
      <c r="G311" s="39">
        <v>0</v>
      </c>
      <c r="H311" s="82">
        <f t="shared" si="31"/>
        <v>0</v>
      </c>
      <c r="I311" s="39" t="s">
        <v>1985</v>
      </c>
      <c r="J311" s="39">
        <v>0</v>
      </c>
    </row>
    <row r="312" spans="1:10">
      <c r="A312" s="39" t="s">
        <v>1984</v>
      </c>
      <c r="B312" s="39" t="s">
        <v>14</v>
      </c>
      <c r="C312" s="39">
        <v>1</v>
      </c>
      <c r="D312" s="39" t="s">
        <v>1986</v>
      </c>
      <c r="E312" s="39">
        <v>700</v>
      </c>
      <c r="F312" s="39">
        <v>700</v>
      </c>
      <c r="G312" s="39">
        <v>0</v>
      </c>
      <c r="H312" s="82">
        <f t="shared" si="31"/>
        <v>0</v>
      </c>
      <c r="I312" s="39" t="s">
        <v>1886</v>
      </c>
      <c r="J312" s="39">
        <v>0</v>
      </c>
    </row>
    <row r="313" spans="1:10" ht="31.5">
      <c r="A313" s="39" t="s">
        <v>1984</v>
      </c>
      <c r="B313" s="39" t="s">
        <v>14</v>
      </c>
      <c r="C313" s="39">
        <v>2</v>
      </c>
      <c r="D313" s="39" t="s">
        <v>1987</v>
      </c>
      <c r="E313" s="39">
        <v>130</v>
      </c>
      <c r="F313" s="39">
        <v>130</v>
      </c>
      <c r="G313" s="39">
        <v>0</v>
      </c>
      <c r="H313" s="82">
        <f t="shared" si="31"/>
        <v>0</v>
      </c>
      <c r="I313" s="39" t="s">
        <v>1988</v>
      </c>
      <c r="J313" s="39">
        <v>0</v>
      </c>
    </row>
    <row r="314" spans="1:10" ht="16.5" thickBot="1">
      <c r="A314" s="46" t="s">
        <v>1984</v>
      </c>
      <c r="B314" s="46" t="s">
        <v>87</v>
      </c>
      <c r="C314" s="46">
        <v>1</v>
      </c>
      <c r="D314" s="46" t="s">
        <v>1989</v>
      </c>
      <c r="E314" s="46">
        <v>1209</v>
      </c>
      <c r="F314" s="46">
        <v>906.75</v>
      </c>
      <c r="G314" s="46">
        <v>725</v>
      </c>
      <c r="H314" s="84">
        <f t="shared" si="31"/>
        <v>0.59966914805624483</v>
      </c>
      <c r="I314" s="46" t="s">
        <v>1990</v>
      </c>
      <c r="J314" s="46">
        <v>725</v>
      </c>
    </row>
    <row r="315" spans="1:10" s="71" customFormat="1" ht="16.5" thickBot="1">
      <c r="A315" s="74"/>
      <c r="B315" s="53"/>
      <c r="C315" s="53"/>
      <c r="D315" s="53"/>
      <c r="E315" s="53">
        <f t="shared" ref="E315:G315" si="37">SUM(E311:E314)</f>
        <v>2339</v>
      </c>
      <c r="F315" s="53">
        <f t="shared" si="37"/>
        <v>2036.75</v>
      </c>
      <c r="G315" s="53">
        <f t="shared" si="37"/>
        <v>725</v>
      </c>
      <c r="H315" s="85">
        <f t="shared" si="31"/>
        <v>0.3099615220179564</v>
      </c>
      <c r="I315" s="53"/>
      <c r="J315" s="53">
        <f>SUM(J311:J314)</f>
        <v>725</v>
      </c>
    </row>
    <row r="316" spans="1:10" s="11" customFormat="1">
      <c r="A316" s="37"/>
      <c r="B316" s="37"/>
      <c r="C316" s="37"/>
      <c r="D316" s="37"/>
      <c r="E316" s="37"/>
      <c r="F316" s="37"/>
      <c r="G316" s="37"/>
      <c r="H316" s="79"/>
      <c r="I316" s="37"/>
      <c r="J316" s="37"/>
    </row>
    <row r="318" spans="1:10" ht="32.25" thickBot="1">
      <c r="A318" s="46" t="s">
        <v>1991</v>
      </c>
      <c r="B318" s="46" t="s">
        <v>14</v>
      </c>
      <c r="C318" s="46">
        <v>1</v>
      </c>
      <c r="D318" s="46" t="s">
        <v>1992</v>
      </c>
      <c r="E318" s="46">
        <v>20</v>
      </c>
      <c r="F318" s="46">
        <v>20</v>
      </c>
      <c r="G318" s="46">
        <v>0</v>
      </c>
      <c r="H318" s="84">
        <f t="shared" si="31"/>
        <v>0</v>
      </c>
      <c r="I318" s="46" t="s">
        <v>1993</v>
      </c>
      <c r="J318" s="46">
        <v>0</v>
      </c>
    </row>
    <row r="319" spans="1:10" s="71" customFormat="1" ht="16.5" thickBot="1">
      <c r="A319" s="74"/>
      <c r="B319" s="53"/>
      <c r="C319" s="53"/>
      <c r="D319" s="53"/>
      <c r="E319" s="53">
        <f t="shared" ref="E319:G319" si="38">SUM(E318)</f>
        <v>20</v>
      </c>
      <c r="F319" s="53">
        <f t="shared" si="38"/>
        <v>20</v>
      </c>
      <c r="G319" s="53">
        <f t="shared" si="38"/>
        <v>0</v>
      </c>
      <c r="H319" s="85">
        <f t="shared" si="31"/>
        <v>0</v>
      </c>
      <c r="I319" s="53"/>
      <c r="J319" s="53">
        <f>SUM(J318)</f>
        <v>0</v>
      </c>
    </row>
    <row r="320" spans="1:10" s="11" customFormat="1">
      <c r="A320" s="37"/>
      <c r="B320" s="37"/>
      <c r="C320" s="37"/>
      <c r="D320" s="37"/>
      <c r="E320" s="37"/>
      <c r="F320" s="37"/>
      <c r="G320" s="37"/>
      <c r="H320" s="79"/>
      <c r="I320" s="37"/>
      <c r="J320" s="37"/>
    </row>
    <row r="322" spans="1:10" ht="47.25">
      <c r="A322" s="39" t="s">
        <v>1994</v>
      </c>
      <c r="B322" s="39" t="s">
        <v>24</v>
      </c>
      <c r="C322" s="39">
        <v>3</v>
      </c>
      <c r="D322" s="41" t="s">
        <v>1995</v>
      </c>
      <c r="E322" s="39">
        <v>30</v>
      </c>
      <c r="F322" s="39">
        <v>15</v>
      </c>
      <c r="G322" s="39">
        <v>9</v>
      </c>
      <c r="H322" s="82">
        <f t="shared" si="31"/>
        <v>0.3</v>
      </c>
      <c r="I322" s="39" t="s">
        <v>1996</v>
      </c>
      <c r="J322" s="39">
        <v>9</v>
      </c>
    </row>
    <row r="323" spans="1:10" ht="157.5">
      <c r="A323" s="39" t="s">
        <v>1994</v>
      </c>
      <c r="B323" s="39" t="s">
        <v>5</v>
      </c>
      <c r="C323" s="39">
        <v>1</v>
      </c>
      <c r="D323" s="41" t="s">
        <v>1997</v>
      </c>
      <c r="E323" s="39">
        <v>140</v>
      </c>
      <c r="F323" s="39">
        <v>70</v>
      </c>
      <c r="G323" s="39">
        <v>70</v>
      </c>
      <c r="H323" s="82">
        <f t="shared" si="31"/>
        <v>0.5</v>
      </c>
      <c r="I323" s="39"/>
      <c r="J323" s="39">
        <v>70</v>
      </c>
    </row>
    <row r="324" spans="1:10" ht="173.25">
      <c r="A324" s="39" t="s">
        <v>1994</v>
      </c>
      <c r="B324" s="39" t="s">
        <v>5</v>
      </c>
      <c r="C324" s="39">
        <v>2</v>
      </c>
      <c r="D324" s="41" t="s">
        <v>1998</v>
      </c>
      <c r="E324" s="39">
        <v>5148</v>
      </c>
      <c r="F324" s="39">
        <v>1716</v>
      </c>
      <c r="G324" s="39">
        <v>1716</v>
      </c>
      <c r="H324" s="82">
        <f t="shared" si="31"/>
        <v>0.33333333333333331</v>
      </c>
      <c r="I324" s="39" t="s">
        <v>59</v>
      </c>
      <c r="J324" s="39">
        <v>1716</v>
      </c>
    </row>
    <row r="325" spans="1:10" ht="78.75">
      <c r="A325" s="39" t="s">
        <v>1994</v>
      </c>
      <c r="B325" s="39" t="s">
        <v>5</v>
      </c>
      <c r="C325" s="39">
        <v>3</v>
      </c>
      <c r="D325" s="41" t="s">
        <v>1999</v>
      </c>
      <c r="E325" s="39">
        <v>1430</v>
      </c>
      <c r="F325" s="39">
        <v>715</v>
      </c>
      <c r="G325" s="39">
        <v>715</v>
      </c>
      <c r="H325" s="82">
        <f t="shared" si="31"/>
        <v>0.5</v>
      </c>
      <c r="I325" s="39" t="s">
        <v>59</v>
      </c>
      <c r="J325" s="39">
        <v>715</v>
      </c>
    </row>
    <row r="326" spans="1:10" ht="126">
      <c r="A326" s="39" t="s">
        <v>1994</v>
      </c>
      <c r="B326" s="39" t="s">
        <v>5</v>
      </c>
      <c r="C326" s="39">
        <v>4</v>
      </c>
      <c r="D326" s="41" t="s">
        <v>2000</v>
      </c>
      <c r="E326" s="39">
        <v>300</v>
      </c>
      <c r="F326" s="39">
        <v>150</v>
      </c>
      <c r="G326" s="39">
        <v>100</v>
      </c>
      <c r="H326" s="82">
        <f t="shared" si="31"/>
        <v>0.33333333333333331</v>
      </c>
      <c r="I326" s="39" t="s">
        <v>2001</v>
      </c>
      <c r="J326" s="39">
        <v>100</v>
      </c>
    </row>
    <row r="327" spans="1:10" ht="141.75">
      <c r="A327" s="39" t="s">
        <v>1994</v>
      </c>
      <c r="B327" s="39" t="s">
        <v>37</v>
      </c>
      <c r="C327" s="39">
        <v>1</v>
      </c>
      <c r="D327" s="41" t="s">
        <v>2002</v>
      </c>
      <c r="E327" s="39">
        <v>55</v>
      </c>
      <c r="F327" s="39">
        <v>27.5</v>
      </c>
      <c r="G327" s="39">
        <v>27.5</v>
      </c>
      <c r="H327" s="82">
        <f t="shared" si="31"/>
        <v>0.5</v>
      </c>
      <c r="I327" s="39" t="s">
        <v>2003</v>
      </c>
      <c r="J327" s="39">
        <v>27.5</v>
      </c>
    </row>
    <row r="328" spans="1:10" ht="47.25">
      <c r="A328" s="39" t="s">
        <v>1994</v>
      </c>
      <c r="B328" s="39" t="s">
        <v>14</v>
      </c>
      <c r="C328" s="39">
        <v>1</v>
      </c>
      <c r="D328" s="41" t="s">
        <v>2004</v>
      </c>
      <c r="E328" s="39">
        <v>3200</v>
      </c>
      <c r="F328" s="39">
        <v>3200</v>
      </c>
      <c r="G328" s="39">
        <v>3200</v>
      </c>
      <c r="H328" s="82">
        <f t="shared" si="31"/>
        <v>1</v>
      </c>
      <c r="I328" s="39" t="s">
        <v>59</v>
      </c>
      <c r="J328" s="39">
        <v>3200</v>
      </c>
    </row>
    <row r="329" spans="1:10" ht="47.25">
      <c r="A329" s="39" t="s">
        <v>1994</v>
      </c>
      <c r="B329" s="39" t="s">
        <v>14</v>
      </c>
      <c r="C329" s="39">
        <v>2</v>
      </c>
      <c r="D329" s="41" t="s">
        <v>2005</v>
      </c>
      <c r="E329" s="39">
        <v>1050</v>
      </c>
      <c r="F329" s="39">
        <v>1050</v>
      </c>
      <c r="G329" s="39">
        <v>1020</v>
      </c>
      <c r="H329" s="82">
        <f t="shared" si="31"/>
        <v>0.97142857142857142</v>
      </c>
      <c r="I329" s="39" t="s">
        <v>2006</v>
      </c>
      <c r="J329" s="39">
        <v>1020</v>
      </c>
    </row>
    <row r="330" spans="1:10" ht="47.25">
      <c r="A330" s="39" t="s">
        <v>1994</v>
      </c>
      <c r="B330" s="39" t="s">
        <v>14</v>
      </c>
      <c r="C330" s="39">
        <v>3</v>
      </c>
      <c r="D330" s="39" t="s">
        <v>2007</v>
      </c>
      <c r="E330" s="39">
        <v>1100</v>
      </c>
      <c r="F330" s="39">
        <v>1100</v>
      </c>
      <c r="G330" s="39">
        <v>1100</v>
      </c>
      <c r="H330" s="82">
        <f t="shared" si="31"/>
        <v>1</v>
      </c>
      <c r="I330" s="39"/>
      <c r="J330" s="39">
        <v>1100</v>
      </c>
    </row>
    <row r="331" spans="1:10" ht="94.5">
      <c r="A331" s="39" t="s">
        <v>1994</v>
      </c>
      <c r="B331" s="39" t="s">
        <v>14</v>
      </c>
      <c r="C331" s="39">
        <v>4</v>
      </c>
      <c r="D331" s="41" t="s">
        <v>2008</v>
      </c>
      <c r="E331" s="39">
        <v>2200</v>
      </c>
      <c r="F331" s="39">
        <v>2200</v>
      </c>
      <c r="G331" s="39">
        <v>0</v>
      </c>
      <c r="H331" s="82">
        <f t="shared" si="31"/>
        <v>0</v>
      </c>
      <c r="I331" s="39" t="s">
        <v>2009</v>
      </c>
      <c r="J331" s="39">
        <v>0</v>
      </c>
    </row>
    <row r="332" spans="1:10" ht="110.25">
      <c r="A332" s="39" t="s">
        <v>1994</v>
      </c>
      <c r="B332" s="39" t="s">
        <v>87</v>
      </c>
      <c r="C332" s="39">
        <v>1</v>
      </c>
      <c r="D332" s="41" t="s">
        <v>2010</v>
      </c>
      <c r="E332" s="39">
        <v>1360</v>
      </c>
      <c r="F332" s="39">
        <v>952</v>
      </c>
      <c r="G332" s="39">
        <v>816</v>
      </c>
      <c r="H332" s="82">
        <f t="shared" si="31"/>
        <v>0.6</v>
      </c>
      <c r="I332" s="39" t="s">
        <v>2011</v>
      </c>
      <c r="J332" s="39">
        <v>816</v>
      </c>
    </row>
    <row r="333" spans="1:10" ht="141.75">
      <c r="A333" s="39" t="s">
        <v>1994</v>
      </c>
      <c r="B333" s="39" t="s">
        <v>87</v>
      </c>
      <c r="C333" s="39">
        <v>2</v>
      </c>
      <c r="D333" s="41" t="s">
        <v>2012</v>
      </c>
      <c r="E333" s="39">
        <v>1491</v>
      </c>
      <c r="F333" s="39">
        <v>1043.7</v>
      </c>
      <c r="G333" s="39">
        <v>200</v>
      </c>
      <c r="H333" s="82">
        <f t="shared" si="31"/>
        <v>0.1341381623071764</v>
      </c>
      <c r="I333" s="39" t="s">
        <v>59</v>
      </c>
      <c r="J333" s="39">
        <v>200</v>
      </c>
    </row>
    <row r="334" spans="1:10" ht="94.5">
      <c r="A334" s="39" t="s">
        <v>1994</v>
      </c>
      <c r="B334" s="39" t="s">
        <v>87</v>
      </c>
      <c r="C334" s="39">
        <v>5</v>
      </c>
      <c r="D334" s="41" t="s">
        <v>2013</v>
      </c>
      <c r="E334" s="39">
        <v>900</v>
      </c>
      <c r="F334" s="39">
        <v>0</v>
      </c>
      <c r="G334" s="39">
        <v>0</v>
      </c>
      <c r="H334" s="82">
        <f t="shared" si="31"/>
        <v>0</v>
      </c>
      <c r="I334" s="39" t="s">
        <v>59</v>
      </c>
      <c r="J334" s="39">
        <v>0</v>
      </c>
    </row>
    <row r="335" spans="1:10" ht="141.75">
      <c r="A335" s="39" t="s">
        <v>1994</v>
      </c>
      <c r="B335" s="39" t="s">
        <v>64</v>
      </c>
      <c r="C335" s="39">
        <v>1</v>
      </c>
      <c r="D335" s="41" t="s">
        <v>2014</v>
      </c>
      <c r="E335" s="39">
        <v>1750</v>
      </c>
      <c r="F335" s="39">
        <v>875</v>
      </c>
      <c r="G335" s="39">
        <v>400</v>
      </c>
      <c r="H335" s="82">
        <f t="shared" si="31"/>
        <v>0.22857142857142856</v>
      </c>
      <c r="I335" s="39" t="s">
        <v>59</v>
      </c>
      <c r="J335" s="39">
        <v>400</v>
      </c>
    </row>
    <row r="336" spans="1:10" ht="141.75">
      <c r="A336" s="39" t="s">
        <v>1994</v>
      </c>
      <c r="B336" s="39" t="s">
        <v>64</v>
      </c>
      <c r="C336" s="39">
        <v>2</v>
      </c>
      <c r="D336" s="41" t="s">
        <v>2015</v>
      </c>
      <c r="E336" s="39">
        <v>1200</v>
      </c>
      <c r="F336" s="39">
        <v>600</v>
      </c>
      <c r="G336" s="39">
        <v>300</v>
      </c>
      <c r="H336" s="82">
        <f t="shared" si="31"/>
        <v>0.25</v>
      </c>
      <c r="I336" s="39" t="s">
        <v>59</v>
      </c>
      <c r="J336" s="39">
        <v>300</v>
      </c>
    </row>
    <row r="337" spans="1:10" ht="94.5">
      <c r="A337" s="39" t="s">
        <v>1994</v>
      </c>
      <c r="B337" s="39" t="s">
        <v>117</v>
      </c>
      <c r="C337" s="39">
        <v>1</v>
      </c>
      <c r="D337" s="41" t="s">
        <v>2016</v>
      </c>
      <c r="E337" s="39">
        <v>975</v>
      </c>
      <c r="F337" s="39">
        <v>731.25</v>
      </c>
      <c r="G337" s="39">
        <v>731.25</v>
      </c>
      <c r="H337" s="82">
        <f t="shared" si="31"/>
        <v>0.75</v>
      </c>
      <c r="I337" s="39" t="s">
        <v>59</v>
      </c>
      <c r="J337" s="39">
        <v>731.25</v>
      </c>
    </row>
    <row r="338" spans="1:10" ht="173.25">
      <c r="A338" s="39" t="s">
        <v>1994</v>
      </c>
      <c r="B338" s="39" t="s">
        <v>46</v>
      </c>
      <c r="C338" s="39">
        <v>1</v>
      </c>
      <c r="D338" s="41" t="s">
        <v>2017</v>
      </c>
      <c r="E338" s="39">
        <v>8240</v>
      </c>
      <c r="F338" s="39">
        <v>3296</v>
      </c>
      <c r="G338" s="39">
        <v>3296</v>
      </c>
      <c r="H338" s="82">
        <f t="shared" si="31"/>
        <v>0.4</v>
      </c>
      <c r="I338" s="39" t="s">
        <v>59</v>
      </c>
      <c r="J338" s="39">
        <v>3296</v>
      </c>
    </row>
    <row r="339" spans="1:10" ht="48" thickBot="1">
      <c r="A339" s="46" t="s">
        <v>1994</v>
      </c>
      <c r="B339" s="46" t="s">
        <v>46</v>
      </c>
      <c r="C339" s="46">
        <v>5</v>
      </c>
      <c r="D339" s="46" t="s">
        <v>2018</v>
      </c>
      <c r="E339" s="46">
        <v>2000</v>
      </c>
      <c r="F339" s="46">
        <v>0</v>
      </c>
      <c r="G339" s="46">
        <v>0</v>
      </c>
      <c r="H339" s="84">
        <f t="shared" si="31"/>
        <v>0</v>
      </c>
      <c r="I339" s="46" t="s">
        <v>59</v>
      </c>
      <c r="J339" s="46">
        <v>0</v>
      </c>
    </row>
    <row r="340" spans="1:10" s="71" customFormat="1" ht="16.5" thickBot="1">
      <c r="A340" s="74"/>
      <c r="B340" s="53"/>
      <c r="C340" s="53"/>
      <c r="D340" s="53"/>
      <c r="E340" s="53">
        <f t="shared" ref="E340:G340" si="39">SUM(E322:E339)</f>
        <v>32569</v>
      </c>
      <c r="F340" s="53">
        <f t="shared" si="39"/>
        <v>17741.45</v>
      </c>
      <c r="G340" s="53">
        <f t="shared" si="39"/>
        <v>13700.75</v>
      </c>
      <c r="H340" s="85">
        <f t="shared" si="31"/>
        <v>0.4206684270318401</v>
      </c>
      <c r="I340" s="53"/>
      <c r="J340" s="53">
        <f>SUM(J322:J339)</f>
        <v>13700.75</v>
      </c>
    </row>
    <row r="341" spans="1:10" s="11" customFormat="1">
      <c r="A341" s="37"/>
      <c r="B341" s="37"/>
      <c r="C341" s="37"/>
      <c r="D341" s="37"/>
      <c r="E341" s="37"/>
      <c r="F341" s="37"/>
      <c r="G341" s="37"/>
      <c r="H341" s="79"/>
      <c r="I341" s="37"/>
      <c r="J341" s="37"/>
    </row>
    <row r="343" spans="1:10">
      <c r="A343" s="39" t="s">
        <v>2019</v>
      </c>
      <c r="B343" s="39" t="s">
        <v>10</v>
      </c>
      <c r="C343" s="39">
        <v>4</v>
      </c>
      <c r="D343" s="39" t="s">
        <v>2020</v>
      </c>
      <c r="E343" s="39">
        <v>21</v>
      </c>
      <c r="F343" s="39">
        <v>21</v>
      </c>
      <c r="G343" s="39">
        <v>21</v>
      </c>
      <c r="H343" s="82">
        <f t="shared" si="31"/>
        <v>1</v>
      </c>
      <c r="I343" s="39" t="s">
        <v>59</v>
      </c>
      <c r="J343" s="39">
        <v>21</v>
      </c>
    </row>
    <row r="344" spans="1:10" ht="31.5">
      <c r="A344" s="39" t="s">
        <v>2019</v>
      </c>
      <c r="B344" s="39" t="s">
        <v>37</v>
      </c>
      <c r="C344" s="39">
        <v>3</v>
      </c>
      <c r="D344" s="39" t="s">
        <v>2021</v>
      </c>
      <c r="E344" s="39">
        <v>32</v>
      </c>
      <c r="F344" s="39">
        <v>15</v>
      </c>
      <c r="G344" s="39">
        <v>15</v>
      </c>
      <c r="H344" s="82">
        <f t="shared" si="31"/>
        <v>0.46875</v>
      </c>
      <c r="I344" s="39" t="s">
        <v>59</v>
      </c>
      <c r="J344" s="39">
        <v>15</v>
      </c>
    </row>
    <row r="345" spans="1:10" ht="31.5">
      <c r="A345" s="39" t="s">
        <v>2019</v>
      </c>
      <c r="B345" s="39" t="s">
        <v>14</v>
      </c>
      <c r="C345" s="39">
        <v>2</v>
      </c>
      <c r="D345" s="39" t="s">
        <v>2022</v>
      </c>
      <c r="E345" s="39">
        <v>60</v>
      </c>
      <c r="F345" s="39">
        <v>30</v>
      </c>
      <c r="G345" s="39">
        <v>5</v>
      </c>
      <c r="H345" s="82">
        <f t="shared" si="31"/>
        <v>8.3333333333333329E-2</v>
      </c>
      <c r="I345" s="39" t="s">
        <v>2023</v>
      </c>
      <c r="J345" s="39">
        <v>5</v>
      </c>
    </row>
    <row r="346" spans="1:10" ht="32.25" thickBot="1">
      <c r="A346" s="46" t="s">
        <v>2019</v>
      </c>
      <c r="B346" s="46" t="s">
        <v>64</v>
      </c>
      <c r="C346" s="46">
        <v>1</v>
      </c>
      <c r="D346" s="46" t="s">
        <v>2024</v>
      </c>
      <c r="E346" s="46">
        <v>30</v>
      </c>
      <c r="F346" s="46">
        <v>30</v>
      </c>
      <c r="G346" s="46">
        <v>30</v>
      </c>
      <c r="H346" s="84">
        <f t="shared" si="31"/>
        <v>1</v>
      </c>
      <c r="I346" s="46" t="s">
        <v>2025</v>
      </c>
      <c r="J346" s="46">
        <v>30</v>
      </c>
    </row>
    <row r="347" spans="1:10" s="71" customFormat="1" ht="16.5" thickBot="1">
      <c r="A347" s="74"/>
      <c r="B347" s="53"/>
      <c r="C347" s="53"/>
      <c r="D347" s="53"/>
      <c r="E347" s="53">
        <f t="shared" ref="E347:G347" si="40">SUM(E343:E346)</f>
        <v>143</v>
      </c>
      <c r="F347" s="53">
        <f t="shared" si="40"/>
        <v>96</v>
      </c>
      <c r="G347" s="53">
        <f t="shared" si="40"/>
        <v>71</v>
      </c>
      <c r="H347" s="85">
        <f t="shared" si="31"/>
        <v>0.49650349650349651</v>
      </c>
      <c r="I347" s="53"/>
      <c r="J347" s="53">
        <f>SUM(J343:J346)</f>
        <v>71</v>
      </c>
    </row>
    <row r="348" spans="1:10" s="11" customFormat="1">
      <c r="A348" s="37"/>
      <c r="B348" s="37"/>
      <c r="C348" s="37"/>
      <c r="D348" s="37"/>
      <c r="E348" s="37"/>
      <c r="F348" s="37"/>
      <c r="G348" s="37"/>
      <c r="H348" s="79"/>
      <c r="I348" s="37"/>
      <c r="J348" s="37"/>
    </row>
    <row r="350" spans="1:10" ht="47.25">
      <c r="A350" s="39" t="s">
        <v>2026</v>
      </c>
      <c r="B350" s="39" t="s">
        <v>10</v>
      </c>
      <c r="C350" s="39">
        <v>1</v>
      </c>
      <c r="D350" s="39" t="s">
        <v>2027</v>
      </c>
      <c r="E350" s="39">
        <v>1112.5</v>
      </c>
      <c r="F350" s="39">
        <v>1112.5</v>
      </c>
      <c r="G350" s="39">
        <v>587.5</v>
      </c>
      <c r="H350" s="82">
        <f t="shared" si="31"/>
        <v>0.5280898876404494</v>
      </c>
      <c r="I350" s="39" t="s">
        <v>2028</v>
      </c>
      <c r="J350" s="39">
        <v>587.5</v>
      </c>
    </row>
    <row r="351" spans="1:10" ht="47.25">
      <c r="A351" s="39" t="s">
        <v>2026</v>
      </c>
      <c r="B351" s="39" t="s">
        <v>34</v>
      </c>
      <c r="C351" s="39">
        <v>1</v>
      </c>
      <c r="D351" s="39" t="s">
        <v>2029</v>
      </c>
      <c r="E351" s="39">
        <v>1000</v>
      </c>
      <c r="F351" s="39">
        <v>750</v>
      </c>
      <c r="G351" s="39">
        <v>200</v>
      </c>
      <c r="H351" s="82">
        <f t="shared" si="31"/>
        <v>0.2</v>
      </c>
      <c r="I351" s="39" t="s">
        <v>2030</v>
      </c>
      <c r="J351" s="39">
        <v>200</v>
      </c>
    </row>
    <row r="352" spans="1:10" ht="31.5">
      <c r="A352" s="39" t="s">
        <v>2026</v>
      </c>
      <c r="B352" s="39" t="s">
        <v>14</v>
      </c>
      <c r="C352" s="39">
        <v>2</v>
      </c>
      <c r="D352" s="39" t="s">
        <v>2031</v>
      </c>
      <c r="E352" s="39">
        <v>500</v>
      </c>
      <c r="F352" s="39">
        <v>500</v>
      </c>
      <c r="G352" s="39">
        <v>200</v>
      </c>
      <c r="H352" s="82">
        <f t="shared" si="31"/>
        <v>0.4</v>
      </c>
      <c r="I352" s="39" t="s">
        <v>2032</v>
      </c>
      <c r="J352" s="39">
        <v>200</v>
      </c>
    </row>
    <row r="353" spans="1:10" ht="32.25" thickBot="1">
      <c r="A353" s="46" t="s">
        <v>2026</v>
      </c>
      <c r="B353" s="46" t="s">
        <v>46</v>
      </c>
      <c r="C353" s="46">
        <v>1</v>
      </c>
      <c r="D353" s="46" t="s">
        <v>2033</v>
      </c>
      <c r="E353" s="46">
        <v>2024</v>
      </c>
      <c r="F353" s="46">
        <v>1012</v>
      </c>
      <c r="G353" s="46">
        <v>800</v>
      </c>
      <c r="H353" s="84">
        <f t="shared" si="31"/>
        <v>0.39525691699604742</v>
      </c>
      <c r="I353" s="46" t="s">
        <v>1892</v>
      </c>
      <c r="J353" s="46">
        <v>800</v>
      </c>
    </row>
    <row r="354" spans="1:10" s="71" customFormat="1" ht="16.5" thickBot="1">
      <c r="A354" s="74"/>
      <c r="B354" s="53"/>
      <c r="C354" s="53"/>
      <c r="D354" s="53"/>
      <c r="E354" s="53">
        <f t="shared" ref="E354:G354" si="41">SUM(E350:E353)</f>
        <v>4636.5</v>
      </c>
      <c r="F354" s="53">
        <f t="shared" si="41"/>
        <v>3374.5</v>
      </c>
      <c r="G354" s="53">
        <f t="shared" si="41"/>
        <v>1787.5</v>
      </c>
      <c r="H354" s="85">
        <f t="shared" si="31"/>
        <v>0.38552787663107946</v>
      </c>
      <c r="I354" s="53"/>
      <c r="J354" s="53">
        <f>SUM(J350:J353)</f>
        <v>1787.5</v>
      </c>
    </row>
    <row r="355" spans="1:10" s="11" customFormat="1">
      <c r="A355" s="37"/>
      <c r="B355" s="37"/>
      <c r="C355" s="37"/>
      <c r="D355" s="37"/>
      <c r="E355" s="37"/>
      <c r="F355" s="37"/>
      <c r="G355" s="37"/>
      <c r="H355" s="79"/>
      <c r="I355" s="37"/>
      <c r="J355" s="37"/>
    </row>
    <row r="357" spans="1:10">
      <c r="A357" s="39" t="s">
        <v>2034</v>
      </c>
      <c r="B357" s="39" t="s">
        <v>24</v>
      </c>
      <c r="C357" s="39">
        <v>1</v>
      </c>
      <c r="D357" s="39" t="s">
        <v>2035</v>
      </c>
      <c r="E357" s="39">
        <v>75</v>
      </c>
      <c r="F357" s="39">
        <v>0</v>
      </c>
      <c r="G357" s="39">
        <v>0</v>
      </c>
      <c r="H357" s="82">
        <f t="shared" si="31"/>
        <v>0</v>
      </c>
      <c r="I357" s="39" t="s">
        <v>59</v>
      </c>
      <c r="J357" s="39">
        <v>0</v>
      </c>
    </row>
    <row r="358" spans="1:10">
      <c r="A358" s="39" t="s">
        <v>2034</v>
      </c>
      <c r="B358" s="39" t="s">
        <v>5</v>
      </c>
      <c r="C358" s="39">
        <v>2</v>
      </c>
      <c r="D358" s="39" t="s">
        <v>2036</v>
      </c>
      <c r="E358" s="39">
        <v>1200</v>
      </c>
      <c r="F358" s="39">
        <v>40</v>
      </c>
      <c r="G358" s="39">
        <v>40</v>
      </c>
      <c r="H358" s="82">
        <f t="shared" si="31"/>
        <v>3.3333333333333333E-2</v>
      </c>
      <c r="I358" s="39" t="s">
        <v>59</v>
      </c>
      <c r="J358" s="39">
        <v>40</v>
      </c>
    </row>
    <row r="359" spans="1:10">
      <c r="A359" s="39" t="s">
        <v>2034</v>
      </c>
      <c r="B359" s="39" t="s">
        <v>14</v>
      </c>
      <c r="C359" s="39">
        <v>1</v>
      </c>
      <c r="D359" s="39" t="s">
        <v>2037</v>
      </c>
      <c r="E359" s="39">
        <v>100</v>
      </c>
      <c r="F359" s="39">
        <v>60</v>
      </c>
      <c r="G359" s="39">
        <v>40</v>
      </c>
      <c r="H359" s="82">
        <f t="shared" si="31"/>
        <v>0.4</v>
      </c>
      <c r="I359" s="39" t="s">
        <v>1963</v>
      </c>
      <c r="J359" s="39">
        <v>40</v>
      </c>
    </row>
    <row r="360" spans="1:10">
      <c r="A360" s="39" t="s">
        <v>2034</v>
      </c>
      <c r="B360" s="39" t="s">
        <v>14</v>
      </c>
      <c r="C360" s="39">
        <v>2</v>
      </c>
      <c r="D360" s="39" t="s">
        <v>2038</v>
      </c>
      <c r="E360" s="39">
        <v>60</v>
      </c>
      <c r="F360" s="39">
        <v>40</v>
      </c>
      <c r="G360" s="39">
        <v>0</v>
      </c>
      <c r="H360" s="82">
        <f t="shared" si="31"/>
        <v>0</v>
      </c>
      <c r="I360" s="39" t="s">
        <v>2001</v>
      </c>
      <c r="J360" s="39">
        <v>0</v>
      </c>
    </row>
    <row r="361" spans="1:10">
      <c r="A361" s="39" t="s">
        <v>2034</v>
      </c>
      <c r="B361" s="39" t="s">
        <v>16</v>
      </c>
      <c r="C361" s="39">
        <v>2</v>
      </c>
      <c r="D361" s="39" t="s">
        <v>2039</v>
      </c>
      <c r="E361" s="39">
        <v>10</v>
      </c>
      <c r="F361" s="39">
        <v>0</v>
      </c>
      <c r="G361" s="39">
        <v>0</v>
      </c>
      <c r="H361" s="82">
        <f t="shared" si="31"/>
        <v>0</v>
      </c>
      <c r="I361" s="39" t="s">
        <v>59</v>
      </c>
      <c r="J361" s="39">
        <v>0</v>
      </c>
    </row>
    <row r="362" spans="1:10" ht="16.5" thickBot="1">
      <c r="A362" s="46" t="s">
        <v>2034</v>
      </c>
      <c r="B362" s="46" t="s">
        <v>46</v>
      </c>
      <c r="C362" s="46">
        <v>1</v>
      </c>
      <c r="D362" s="46" t="s">
        <v>2040</v>
      </c>
      <c r="E362" s="46">
        <v>40</v>
      </c>
      <c r="F362" s="46">
        <v>0</v>
      </c>
      <c r="G362" s="46">
        <v>0</v>
      </c>
      <c r="H362" s="84">
        <f t="shared" si="31"/>
        <v>0</v>
      </c>
      <c r="I362" s="46" t="s">
        <v>59</v>
      </c>
      <c r="J362" s="46">
        <v>0</v>
      </c>
    </row>
    <row r="363" spans="1:10" s="71" customFormat="1" ht="16.5" thickBot="1">
      <c r="A363" s="74"/>
      <c r="B363" s="53"/>
      <c r="C363" s="53"/>
      <c r="D363" s="53"/>
      <c r="E363" s="53">
        <f>SUM(E357:E362)</f>
        <v>1485</v>
      </c>
      <c r="F363" s="53">
        <f t="shared" ref="F363:G363" si="42">SUM(F357:F362)</f>
        <v>140</v>
      </c>
      <c r="G363" s="53">
        <f t="shared" si="42"/>
        <v>80</v>
      </c>
      <c r="H363" s="85">
        <f t="shared" si="31"/>
        <v>5.387205387205387E-2</v>
      </c>
      <c r="I363" s="53"/>
      <c r="J363" s="53">
        <f>SUM(J357:J362)</f>
        <v>80</v>
      </c>
    </row>
    <row r="364" spans="1:10" s="11" customFormat="1">
      <c r="A364" s="37"/>
      <c r="B364" s="37"/>
      <c r="C364" s="37"/>
      <c r="D364" s="37"/>
      <c r="E364" s="37"/>
      <c r="F364" s="37"/>
      <c r="G364" s="37"/>
      <c r="H364" s="79"/>
      <c r="I364" s="37"/>
      <c r="J364" s="37"/>
    </row>
    <row r="366" spans="1:10" ht="63">
      <c r="A366" s="39" t="s">
        <v>2041</v>
      </c>
      <c r="B366" s="39" t="s">
        <v>5</v>
      </c>
      <c r="C366" s="39">
        <v>2</v>
      </c>
      <c r="D366" s="41" t="s">
        <v>2042</v>
      </c>
      <c r="E366" s="39">
        <v>20</v>
      </c>
      <c r="F366" s="39">
        <v>0</v>
      </c>
      <c r="G366" s="39">
        <v>0</v>
      </c>
      <c r="H366" s="82">
        <f t="shared" si="31"/>
        <v>0</v>
      </c>
      <c r="I366" s="39" t="s">
        <v>59</v>
      </c>
      <c r="J366" s="39">
        <v>0</v>
      </c>
    </row>
    <row r="367" spans="1:10" ht="47.25">
      <c r="A367" s="39" t="s">
        <v>2041</v>
      </c>
      <c r="B367" s="39" t="s">
        <v>74</v>
      </c>
      <c r="C367" s="39">
        <v>3</v>
      </c>
      <c r="D367" s="41" t="s">
        <v>2043</v>
      </c>
      <c r="E367" s="39">
        <v>100</v>
      </c>
      <c r="F367" s="39">
        <v>0</v>
      </c>
      <c r="G367" s="39">
        <v>0</v>
      </c>
      <c r="H367" s="82">
        <f t="shared" si="31"/>
        <v>0</v>
      </c>
      <c r="I367" s="39" t="s">
        <v>59</v>
      </c>
      <c r="J367" s="39">
        <v>0</v>
      </c>
    </row>
    <row r="368" spans="1:10" ht="174" thickBot="1">
      <c r="A368" s="46" t="s">
        <v>2041</v>
      </c>
      <c r="B368" s="46" t="s">
        <v>64</v>
      </c>
      <c r="C368" s="46">
        <v>1</v>
      </c>
      <c r="D368" s="48" t="s">
        <v>2044</v>
      </c>
      <c r="E368" s="46">
        <v>2200</v>
      </c>
      <c r="F368" s="46">
        <v>1119</v>
      </c>
      <c r="G368" s="46">
        <v>990</v>
      </c>
      <c r="H368" s="84">
        <f t="shared" si="31"/>
        <v>0.45</v>
      </c>
      <c r="I368" s="46" t="s">
        <v>2045</v>
      </c>
      <c r="J368" s="46">
        <v>990</v>
      </c>
    </row>
    <row r="369" spans="1:10" s="71" customFormat="1" ht="16.5" thickBot="1">
      <c r="A369" s="74"/>
      <c r="B369" s="53"/>
      <c r="C369" s="53"/>
      <c r="D369" s="50"/>
      <c r="E369" s="53">
        <f t="shared" ref="E369:G369" si="43">SUM(E366:E368)</f>
        <v>2320</v>
      </c>
      <c r="F369" s="53">
        <f t="shared" si="43"/>
        <v>1119</v>
      </c>
      <c r="G369" s="53">
        <f t="shared" si="43"/>
        <v>990</v>
      </c>
      <c r="H369" s="85">
        <f t="shared" si="31"/>
        <v>0.42672413793103448</v>
      </c>
      <c r="I369" s="53"/>
      <c r="J369" s="53">
        <f>SUM(J366:J368)</f>
        <v>990</v>
      </c>
    </row>
    <row r="370" spans="1:10" s="11" customFormat="1">
      <c r="A370" s="37"/>
      <c r="B370" s="37"/>
      <c r="C370" s="37"/>
      <c r="D370" s="54"/>
      <c r="E370" s="37"/>
      <c r="F370" s="37"/>
      <c r="G370" s="37"/>
      <c r="H370" s="79"/>
      <c r="I370" s="37"/>
      <c r="J370" s="37"/>
    </row>
    <row r="371" spans="1:10">
      <c r="D371" s="29"/>
    </row>
    <row r="372" spans="1:10" ht="31.5">
      <c r="A372" s="39" t="s">
        <v>2046</v>
      </c>
      <c r="B372" s="39" t="s">
        <v>10</v>
      </c>
      <c r="C372" s="39">
        <v>1</v>
      </c>
      <c r="D372" s="39" t="s">
        <v>2047</v>
      </c>
      <c r="E372" s="39">
        <v>30</v>
      </c>
      <c r="F372" s="39">
        <v>30</v>
      </c>
      <c r="G372" s="39">
        <v>30</v>
      </c>
      <c r="H372" s="82">
        <f t="shared" si="31"/>
        <v>1</v>
      </c>
      <c r="I372" s="39" t="s">
        <v>59</v>
      </c>
      <c r="J372" s="39">
        <v>30</v>
      </c>
    </row>
    <row r="373" spans="1:10" ht="31.5">
      <c r="A373" s="39" t="s">
        <v>2046</v>
      </c>
      <c r="B373" s="39" t="s">
        <v>10</v>
      </c>
      <c r="C373" s="39">
        <v>2</v>
      </c>
      <c r="D373" s="39" t="s">
        <v>2048</v>
      </c>
      <c r="E373" s="39">
        <v>0</v>
      </c>
      <c r="F373" s="39">
        <v>0</v>
      </c>
      <c r="G373" s="39">
        <v>0</v>
      </c>
      <c r="H373" s="82" t="str">
        <f t="shared" si="31"/>
        <v/>
      </c>
      <c r="I373" s="39" t="s">
        <v>59</v>
      </c>
      <c r="J373" s="39">
        <v>0</v>
      </c>
    </row>
    <row r="374" spans="1:10" ht="47.25">
      <c r="A374" s="39" t="s">
        <v>2046</v>
      </c>
      <c r="B374" s="39" t="s">
        <v>34</v>
      </c>
      <c r="C374" s="39">
        <v>1</v>
      </c>
      <c r="D374" s="39" t="s">
        <v>2049</v>
      </c>
      <c r="E374" s="39">
        <v>10</v>
      </c>
      <c r="F374" s="39">
        <v>10</v>
      </c>
      <c r="G374" s="39">
        <v>10</v>
      </c>
      <c r="H374" s="82">
        <f t="shared" si="31"/>
        <v>1</v>
      </c>
      <c r="I374" s="39" t="s">
        <v>59</v>
      </c>
      <c r="J374" s="39">
        <v>10</v>
      </c>
    </row>
    <row r="375" spans="1:10" ht="173.25">
      <c r="A375" s="39" t="s">
        <v>2046</v>
      </c>
      <c r="B375" s="39" t="s">
        <v>5</v>
      </c>
      <c r="C375" s="39">
        <v>1</v>
      </c>
      <c r="D375" s="41" t="s">
        <v>2050</v>
      </c>
      <c r="E375" s="39">
        <v>407</v>
      </c>
      <c r="F375" s="39">
        <v>407</v>
      </c>
      <c r="G375" s="39">
        <v>240</v>
      </c>
      <c r="H375" s="82">
        <f t="shared" si="31"/>
        <v>0.58968058968058967</v>
      </c>
      <c r="I375" s="39" t="s">
        <v>2051</v>
      </c>
      <c r="J375" s="39">
        <v>240</v>
      </c>
    </row>
    <row r="376" spans="1:10" ht="63">
      <c r="A376" s="39" t="s">
        <v>2046</v>
      </c>
      <c r="B376" s="39" t="s">
        <v>5</v>
      </c>
      <c r="C376" s="39">
        <v>2</v>
      </c>
      <c r="D376" s="41" t="s">
        <v>2052</v>
      </c>
      <c r="E376" s="39">
        <v>158</v>
      </c>
      <c r="F376" s="39">
        <v>100</v>
      </c>
      <c r="G376" s="39">
        <v>95</v>
      </c>
      <c r="H376" s="82">
        <f t="shared" ref="H376:H392" si="44">IF(E376=0,"",G376/E376)</f>
        <v>0.60126582278481011</v>
      </c>
      <c r="I376" s="39" t="s">
        <v>2053</v>
      </c>
      <c r="J376" s="39">
        <v>95</v>
      </c>
    </row>
    <row r="377" spans="1:10" ht="78.75">
      <c r="A377" s="39" t="s">
        <v>2046</v>
      </c>
      <c r="B377" s="39" t="s">
        <v>5</v>
      </c>
      <c r="C377" s="39">
        <v>3</v>
      </c>
      <c r="D377" s="41" t="s">
        <v>2054</v>
      </c>
      <c r="E377" s="39">
        <v>99.5</v>
      </c>
      <c r="F377" s="39">
        <v>99.5</v>
      </c>
      <c r="G377" s="39">
        <v>60</v>
      </c>
      <c r="H377" s="82">
        <f t="shared" si="44"/>
        <v>0.60301507537688437</v>
      </c>
      <c r="I377" s="39" t="s">
        <v>2051</v>
      </c>
      <c r="J377" s="39">
        <v>60</v>
      </c>
    </row>
    <row r="378" spans="1:10" ht="31.5">
      <c r="A378" s="39" t="s">
        <v>2046</v>
      </c>
      <c r="B378" s="39" t="s">
        <v>5</v>
      </c>
      <c r="C378" s="39">
        <v>4</v>
      </c>
      <c r="D378" s="39" t="s">
        <v>2055</v>
      </c>
      <c r="E378" s="39">
        <v>36</v>
      </c>
      <c r="F378" s="39">
        <v>36</v>
      </c>
      <c r="G378" s="39">
        <v>0</v>
      </c>
      <c r="H378" s="82">
        <f t="shared" si="44"/>
        <v>0</v>
      </c>
      <c r="I378" s="39" t="s">
        <v>2001</v>
      </c>
      <c r="J378" s="39">
        <v>0</v>
      </c>
    </row>
    <row r="379" spans="1:10" ht="47.25">
      <c r="A379" s="39" t="s">
        <v>2046</v>
      </c>
      <c r="B379" s="39" t="s">
        <v>37</v>
      </c>
      <c r="C379" s="39">
        <v>1</v>
      </c>
      <c r="D379" s="41" t="s">
        <v>2056</v>
      </c>
      <c r="E379" s="39">
        <v>0</v>
      </c>
      <c r="F379" s="39">
        <v>0</v>
      </c>
      <c r="G379" s="39">
        <v>0</v>
      </c>
      <c r="H379" s="82" t="str">
        <f t="shared" si="44"/>
        <v/>
      </c>
      <c r="I379" s="39" t="s">
        <v>59</v>
      </c>
      <c r="J379" s="39">
        <v>0</v>
      </c>
    </row>
    <row r="380" spans="1:10" ht="47.25">
      <c r="A380" s="39" t="s">
        <v>2046</v>
      </c>
      <c r="B380" s="39" t="s">
        <v>37</v>
      </c>
      <c r="C380" s="39">
        <v>2</v>
      </c>
      <c r="D380" s="41" t="s">
        <v>2057</v>
      </c>
      <c r="E380" s="39">
        <v>10</v>
      </c>
      <c r="F380" s="39">
        <v>5</v>
      </c>
      <c r="G380" s="39">
        <v>0</v>
      </c>
      <c r="H380" s="82">
        <f t="shared" si="44"/>
        <v>0</v>
      </c>
      <c r="I380" s="39" t="s">
        <v>59</v>
      </c>
      <c r="J380" s="39">
        <v>0</v>
      </c>
    </row>
    <row r="381" spans="1:10" ht="47.25">
      <c r="A381" s="39" t="s">
        <v>2046</v>
      </c>
      <c r="B381" s="39" t="s">
        <v>14</v>
      </c>
      <c r="C381" s="39">
        <v>1</v>
      </c>
      <c r="D381" s="41" t="s">
        <v>2058</v>
      </c>
      <c r="E381" s="39">
        <v>1135</v>
      </c>
      <c r="F381" s="39">
        <v>600</v>
      </c>
      <c r="G381" s="39">
        <v>600</v>
      </c>
      <c r="H381" s="82">
        <f t="shared" si="44"/>
        <v>0.52863436123348018</v>
      </c>
      <c r="I381" s="39" t="s">
        <v>59</v>
      </c>
      <c r="J381" s="39">
        <v>600</v>
      </c>
    </row>
    <row r="382" spans="1:10" ht="47.25">
      <c r="A382" s="39" t="s">
        <v>2046</v>
      </c>
      <c r="B382" s="39" t="s">
        <v>14</v>
      </c>
      <c r="C382" s="39">
        <v>2</v>
      </c>
      <c r="D382" s="41" t="s">
        <v>2059</v>
      </c>
      <c r="E382" s="39">
        <v>190.28</v>
      </c>
      <c r="F382" s="39">
        <v>190.28</v>
      </c>
      <c r="G382" s="39">
        <v>110</v>
      </c>
      <c r="H382" s="82">
        <f t="shared" si="44"/>
        <v>0.57809543830145049</v>
      </c>
      <c r="I382" s="39" t="s">
        <v>2051</v>
      </c>
      <c r="J382" s="39">
        <v>110</v>
      </c>
    </row>
    <row r="383" spans="1:10" ht="31.5">
      <c r="A383" s="39" t="s">
        <v>2046</v>
      </c>
      <c r="B383" s="39" t="s">
        <v>14</v>
      </c>
      <c r="C383" s="39">
        <v>3</v>
      </c>
      <c r="D383" s="39" t="s">
        <v>2060</v>
      </c>
      <c r="E383" s="39">
        <v>37.270000000000003</v>
      </c>
      <c r="F383" s="39">
        <v>37.270000000000003</v>
      </c>
      <c r="G383" s="39">
        <v>0</v>
      </c>
      <c r="H383" s="82">
        <f t="shared" si="44"/>
        <v>0</v>
      </c>
      <c r="I383" s="39" t="s">
        <v>2001</v>
      </c>
      <c r="J383" s="39">
        <v>0</v>
      </c>
    </row>
    <row r="384" spans="1:10" ht="31.5">
      <c r="A384" s="39" t="s">
        <v>2046</v>
      </c>
      <c r="B384" s="39" t="s">
        <v>117</v>
      </c>
      <c r="C384" s="39">
        <v>1</v>
      </c>
      <c r="D384" s="39" t="s">
        <v>2061</v>
      </c>
      <c r="E384" s="39">
        <v>520</v>
      </c>
      <c r="F384" s="39">
        <v>520</v>
      </c>
      <c r="G384" s="39">
        <v>520</v>
      </c>
      <c r="H384" s="82">
        <f t="shared" si="44"/>
        <v>1</v>
      </c>
      <c r="I384" s="39" t="s">
        <v>59</v>
      </c>
      <c r="J384" s="39">
        <v>520</v>
      </c>
    </row>
    <row r="385" spans="1:10" ht="47.25">
      <c r="A385" s="39" t="s">
        <v>2046</v>
      </c>
      <c r="B385" s="39" t="s">
        <v>8</v>
      </c>
      <c r="C385" s="39">
        <v>1</v>
      </c>
      <c r="D385" s="39" t="s">
        <v>2062</v>
      </c>
      <c r="E385" s="39">
        <v>95</v>
      </c>
      <c r="F385" s="39">
        <v>95</v>
      </c>
      <c r="G385" s="39">
        <v>95</v>
      </c>
      <c r="H385" s="82">
        <f t="shared" si="44"/>
        <v>1</v>
      </c>
      <c r="I385" s="39" t="s">
        <v>59</v>
      </c>
      <c r="J385" s="39">
        <v>95</v>
      </c>
    </row>
    <row r="386" spans="1:10">
      <c r="A386" s="39" t="s">
        <v>2046</v>
      </c>
      <c r="B386" s="39" t="s">
        <v>8</v>
      </c>
      <c r="C386" s="39">
        <v>5</v>
      </c>
      <c r="D386" s="39" t="s">
        <v>2063</v>
      </c>
      <c r="E386" s="39">
        <v>20</v>
      </c>
      <c r="F386" s="39">
        <v>0</v>
      </c>
      <c r="G386" s="39">
        <v>0</v>
      </c>
      <c r="H386" s="82">
        <f t="shared" si="44"/>
        <v>0</v>
      </c>
      <c r="I386" s="39" t="s">
        <v>59</v>
      </c>
      <c r="J386" s="39">
        <v>0</v>
      </c>
    </row>
    <row r="387" spans="1:10" ht="110.25">
      <c r="A387" s="39" t="s">
        <v>2046</v>
      </c>
      <c r="B387" s="39" t="s">
        <v>46</v>
      </c>
      <c r="C387" s="39">
        <v>1</v>
      </c>
      <c r="D387" s="41" t="s">
        <v>2064</v>
      </c>
      <c r="E387" s="39">
        <v>1400</v>
      </c>
      <c r="F387" s="39">
        <v>0</v>
      </c>
      <c r="G387" s="39">
        <v>0</v>
      </c>
      <c r="H387" s="82">
        <f t="shared" si="44"/>
        <v>0</v>
      </c>
      <c r="I387" s="39" t="s">
        <v>59</v>
      </c>
      <c r="J387" s="39">
        <v>0</v>
      </c>
    </row>
    <row r="388" spans="1:10" ht="47.25">
      <c r="A388" s="39" t="s">
        <v>2046</v>
      </c>
      <c r="B388" s="39" t="s">
        <v>46</v>
      </c>
      <c r="C388" s="39">
        <v>2</v>
      </c>
      <c r="D388" s="41" t="s">
        <v>2065</v>
      </c>
      <c r="E388" s="39">
        <v>310</v>
      </c>
      <c r="F388" s="39">
        <v>310</v>
      </c>
      <c r="G388" s="39">
        <v>124</v>
      </c>
      <c r="H388" s="82">
        <f t="shared" si="44"/>
        <v>0.4</v>
      </c>
      <c r="I388" s="39" t="s">
        <v>1892</v>
      </c>
      <c r="J388" s="39">
        <v>124</v>
      </c>
    </row>
    <row r="389" spans="1:10" ht="48" thickBot="1">
      <c r="A389" s="46" t="s">
        <v>2046</v>
      </c>
      <c r="B389" s="46" t="s">
        <v>46</v>
      </c>
      <c r="C389" s="46">
        <v>3</v>
      </c>
      <c r="D389" s="48" t="s">
        <v>2066</v>
      </c>
      <c r="E389" s="46">
        <v>50</v>
      </c>
      <c r="F389" s="46">
        <v>50</v>
      </c>
      <c r="G389" s="46">
        <v>20</v>
      </c>
      <c r="H389" s="84">
        <f t="shared" si="44"/>
        <v>0.4</v>
      </c>
      <c r="I389" s="46" t="s">
        <v>1892</v>
      </c>
      <c r="J389" s="46">
        <v>20</v>
      </c>
    </row>
    <row r="390" spans="1:10" s="71" customFormat="1" ht="16.5" thickBot="1">
      <c r="A390" s="74"/>
      <c r="B390" s="53"/>
      <c r="C390" s="53"/>
      <c r="D390" s="53"/>
      <c r="E390" s="53">
        <f t="shared" ref="E390:G390" si="45">SUM(E372:E389)</f>
        <v>4508.05</v>
      </c>
      <c r="F390" s="53">
        <f t="shared" si="45"/>
        <v>2490.0500000000002</v>
      </c>
      <c r="G390" s="53">
        <f t="shared" si="45"/>
        <v>1904</v>
      </c>
      <c r="H390" s="85">
        <f t="shared" si="44"/>
        <v>0.42235556393562623</v>
      </c>
      <c r="I390" s="53"/>
      <c r="J390" s="53">
        <f>SUM(J372:J389)</f>
        <v>1904</v>
      </c>
    </row>
    <row r="391" spans="1:10">
      <c r="H391" s="79"/>
    </row>
    <row r="392" spans="1:10" s="21" customFormat="1" ht="23.25">
      <c r="A392" s="104"/>
      <c r="B392" s="104"/>
      <c r="C392" s="104"/>
      <c r="D392" s="104"/>
      <c r="E392" s="32">
        <f>SUM(E390+E369+E363+E354+E347+E340+E319+E315+E308+E299+E291+E284+E277+E272+E264+E259+E240+E232+E226+E222+E215+E204+E188+E169+E164+E158+E150+E139+E133+E123+E114+E108+E100+E93+E68+E51+E44+E20+E13+E9+E5)</f>
        <v>218448.77999999997</v>
      </c>
      <c r="F392" s="32">
        <f t="shared" ref="F392:J392" si="46">SUM(F390+F369+F363+F354+F347+F340+F319+F315+F308+F299+F291+F284+F277+F272+F264+F259+F240+F232+F226+F222+F215+F204+F188+F169+F164+F158+F150+F139+F133+F123+F114+F108+F100+F93+F68+F51+F44+F20+F13+F9+F5)</f>
        <v>107383.94000000002</v>
      </c>
      <c r="G392" s="32">
        <f t="shared" si="46"/>
        <v>79314.340000000011</v>
      </c>
      <c r="H392" s="81">
        <f t="shared" si="44"/>
        <v>0.36307980296342246</v>
      </c>
      <c r="I392" s="104"/>
      <c r="J392" s="32">
        <f t="shared" si="46"/>
        <v>79314.340000000011</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70"/>
  <sheetViews>
    <sheetView workbookViewId="0">
      <pane ySplit="1" topLeftCell="A56" activePane="bottomLeft" state="frozen"/>
      <selection activeCell="D1" sqref="D1:D1048576"/>
      <selection pane="bottomLeft" activeCell="D1" sqref="D1:D1048576"/>
    </sheetView>
  </sheetViews>
  <sheetFormatPr defaultColWidth="10.875" defaultRowHeight="15.75"/>
  <cols>
    <col min="1" max="1" width="14.375" style="28" bestFit="1" customWidth="1"/>
    <col min="2" max="2" width="22.125" style="28" bestFit="1" customWidth="1"/>
    <col min="3" max="3" width="6" style="28" bestFit="1" customWidth="1"/>
    <col min="4" max="4" width="94.5" style="28" customWidth="1"/>
    <col min="5" max="5" width="15.375" style="28" bestFit="1" customWidth="1"/>
    <col min="6" max="6" width="13.875" style="28" bestFit="1" customWidth="1"/>
    <col min="7" max="7" width="14.5" style="28" bestFit="1" customWidth="1"/>
    <col min="8" max="8" width="10.875" style="80"/>
    <col min="9" max="9" width="37.875" style="28" customWidth="1"/>
    <col min="10" max="10" width="15.125" style="28" bestFit="1" customWidth="1"/>
    <col min="11" max="16384" width="10.875" style="1"/>
  </cols>
  <sheetData>
    <row r="1" spans="1:10" s="3" customFormat="1" ht="37.5">
      <c r="A1" s="26" t="s">
        <v>48</v>
      </c>
      <c r="B1" s="26" t="s">
        <v>49</v>
      </c>
      <c r="C1" s="26" t="s">
        <v>50</v>
      </c>
      <c r="D1" s="26" t="s">
        <v>51</v>
      </c>
      <c r="E1" s="26" t="s">
        <v>52</v>
      </c>
      <c r="F1" s="26" t="s">
        <v>53</v>
      </c>
      <c r="G1" s="26" t="s">
        <v>54</v>
      </c>
      <c r="H1" s="76" t="s">
        <v>868</v>
      </c>
      <c r="I1" s="26" t="s">
        <v>55</v>
      </c>
      <c r="J1" s="26" t="s">
        <v>56</v>
      </c>
    </row>
    <row r="2" spans="1:10" ht="94.5">
      <c r="A2" s="39" t="s">
        <v>1544</v>
      </c>
      <c r="B2" s="39" t="s">
        <v>24</v>
      </c>
      <c r="C2" s="39">
        <v>1</v>
      </c>
      <c r="D2" s="41" t="s">
        <v>1545</v>
      </c>
      <c r="E2" s="39">
        <v>300</v>
      </c>
      <c r="F2" s="39">
        <v>300</v>
      </c>
      <c r="G2" s="39">
        <v>300</v>
      </c>
      <c r="H2" s="82">
        <f>IF(E2=0,"",G2/E2)</f>
        <v>1</v>
      </c>
      <c r="I2" s="39" t="s">
        <v>871</v>
      </c>
      <c r="J2" s="39">
        <v>300</v>
      </c>
    </row>
    <row r="3" spans="1:10" ht="47.25">
      <c r="A3" s="39" t="s">
        <v>1544</v>
      </c>
      <c r="B3" s="39" t="s">
        <v>14</v>
      </c>
      <c r="C3" s="39">
        <v>1</v>
      </c>
      <c r="D3" s="39" t="s">
        <v>1546</v>
      </c>
      <c r="E3" s="39">
        <v>300</v>
      </c>
      <c r="F3" s="39">
        <v>200</v>
      </c>
      <c r="G3" s="39">
        <v>50</v>
      </c>
      <c r="H3" s="82">
        <f t="shared" ref="H3:H70" si="0">IF(E3=0,"",G3/E3)</f>
        <v>0.16666666666666666</v>
      </c>
      <c r="I3" s="39" t="s">
        <v>1547</v>
      </c>
      <c r="J3" s="39">
        <v>50</v>
      </c>
    </row>
    <row r="4" spans="1:10">
      <c r="A4" s="39" t="s">
        <v>1544</v>
      </c>
      <c r="B4" s="39" t="s">
        <v>340</v>
      </c>
      <c r="C4" s="39">
        <v>1</v>
      </c>
      <c r="D4" s="39" t="s">
        <v>1548</v>
      </c>
      <c r="E4" s="39">
        <v>30</v>
      </c>
      <c r="F4" s="39">
        <v>15</v>
      </c>
      <c r="G4" s="39">
        <v>10</v>
      </c>
      <c r="H4" s="82">
        <f t="shared" si="0"/>
        <v>0.33333333333333331</v>
      </c>
      <c r="I4" s="39" t="s">
        <v>1549</v>
      </c>
      <c r="J4" s="39">
        <v>10</v>
      </c>
    </row>
    <row r="5" spans="1:10">
      <c r="A5" s="39" t="s">
        <v>1544</v>
      </c>
      <c r="B5" s="39" t="s">
        <v>24</v>
      </c>
      <c r="C5" s="39">
        <v>2</v>
      </c>
      <c r="D5" s="39" t="s">
        <v>1550</v>
      </c>
      <c r="E5" s="39">
        <v>1000</v>
      </c>
      <c r="F5" s="39">
        <v>300</v>
      </c>
      <c r="G5" s="39">
        <v>300</v>
      </c>
      <c r="H5" s="82">
        <f t="shared" si="0"/>
        <v>0.3</v>
      </c>
      <c r="I5" s="39" t="s">
        <v>871</v>
      </c>
      <c r="J5" s="39">
        <v>300</v>
      </c>
    </row>
    <row r="6" spans="1:10" ht="31.5">
      <c r="A6" s="39" t="s">
        <v>1544</v>
      </c>
      <c r="B6" s="39" t="s">
        <v>14</v>
      </c>
      <c r="C6" s="39">
        <v>2</v>
      </c>
      <c r="D6" s="39" t="s">
        <v>1551</v>
      </c>
      <c r="E6" s="39">
        <v>50</v>
      </c>
      <c r="F6" s="39">
        <v>50</v>
      </c>
      <c r="G6" s="39">
        <v>10</v>
      </c>
      <c r="H6" s="82">
        <f t="shared" si="0"/>
        <v>0.2</v>
      </c>
      <c r="I6" s="39" t="s">
        <v>1547</v>
      </c>
      <c r="J6" s="39">
        <v>10</v>
      </c>
    </row>
    <row r="7" spans="1:10" ht="47.25">
      <c r="A7" s="39" t="s">
        <v>1544</v>
      </c>
      <c r="B7" s="39" t="s">
        <v>340</v>
      </c>
      <c r="C7" s="39">
        <v>2</v>
      </c>
      <c r="D7" s="41" t="s">
        <v>1552</v>
      </c>
      <c r="E7" s="39">
        <v>60</v>
      </c>
      <c r="F7" s="39">
        <v>30</v>
      </c>
      <c r="G7" s="39">
        <v>0</v>
      </c>
      <c r="H7" s="82">
        <f t="shared" si="0"/>
        <v>0</v>
      </c>
      <c r="I7" s="39" t="s">
        <v>1553</v>
      </c>
      <c r="J7" s="39">
        <v>0</v>
      </c>
    </row>
    <row r="8" spans="1:10" ht="31.5">
      <c r="A8" s="39" t="s">
        <v>1544</v>
      </c>
      <c r="B8" s="39" t="s">
        <v>16</v>
      </c>
      <c r="C8" s="39">
        <v>2</v>
      </c>
      <c r="D8" s="39" t="s">
        <v>1554</v>
      </c>
      <c r="E8" s="39">
        <v>20</v>
      </c>
      <c r="F8" s="39">
        <v>20</v>
      </c>
      <c r="G8" s="39">
        <v>0</v>
      </c>
      <c r="H8" s="82">
        <f t="shared" si="0"/>
        <v>0</v>
      </c>
      <c r="I8" s="39" t="s">
        <v>1555</v>
      </c>
      <c r="J8" s="39">
        <v>0</v>
      </c>
    </row>
    <row r="9" spans="1:10" ht="31.5">
      <c r="A9" s="39" t="s">
        <v>1544</v>
      </c>
      <c r="B9" s="39" t="s">
        <v>24</v>
      </c>
      <c r="C9" s="39">
        <v>3</v>
      </c>
      <c r="D9" s="39" t="s">
        <v>1556</v>
      </c>
      <c r="E9" s="39">
        <v>50</v>
      </c>
      <c r="F9" s="39">
        <v>50</v>
      </c>
      <c r="G9" s="39">
        <v>0</v>
      </c>
      <c r="H9" s="82">
        <f t="shared" si="0"/>
        <v>0</v>
      </c>
      <c r="I9" s="39" t="s">
        <v>1557</v>
      </c>
      <c r="J9" s="39">
        <v>0</v>
      </c>
    </row>
    <row r="10" spans="1:10" ht="32.25" thickBot="1">
      <c r="A10" s="46" t="s">
        <v>1544</v>
      </c>
      <c r="B10" s="46" t="s">
        <v>24</v>
      </c>
      <c r="C10" s="46">
        <v>4</v>
      </c>
      <c r="D10" s="46" t="s">
        <v>1558</v>
      </c>
      <c r="E10" s="46">
        <v>60</v>
      </c>
      <c r="F10" s="46">
        <v>60</v>
      </c>
      <c r="G10" s="46">
        <v>0</v>
      </c>
      <c r="H10" s="84">
        <f t="shared" si="0"/>
        <v>0</v>
      </c>
      <c r="I10" s="46" t="s">
        <v>1559</v>
      </c>
      <c r="J10" s="46">
        <v>0</v>
      </c>
    </row>
    <row r="11" spans="1:10" s="71" customFormat="1" ht="16.5" thickBot="1">
      <c r="A11" s="74"/>
      <c r="B11" s="53"/>
      <c r="C11" s="53"/>
      <c r="D11" s="53"/>
      <c r="E11" s="53">
        <f t="shared" ref="E11:G11" si="1">SUM(E2:E10)</f>
        <v>1870</v>
      </c>
      <c r="F11" s="53">
        <f t="shared" si="1"/>
        <v>1025</v>
      </c>
      <c r="G11" s="53">
        <f t="shared" si="1"/>
        <v>670</v>
      </c>
      <c r="H11" s="85">
        <f t="shared" si="0"/>
        <v>0.35828877005347592</v>
      </c>
      <c r="I11" s="53"/>
      <c r="J11" s="53">
        <f>SUM(J2:J10)</f>
        <v>670</v>
      </c>
    </row>
    <row r="12" spans="1:10" s="11" customFormat="1">
      <c r="A12" s="37"/>
      <c r="B12" s="37"/>
      <c r="C12" s="37"/>
      <c r="D12" s="37"/>
      <c r="E12" s="37"/>
      <c r="F12" s="37"/>
      <c r="G12" s="37"/>
      <c r="H12" s="79"/>
      <c r="I12" s="37"/>
      <c r="J12" s="37"/>
    </row>
    <row r="13" spans="1:10" ht="16.5" thickBot="1"/>
    <row r="14" spans="1:10" ht="63">
      <c r="A14" s="112" t="s">
        <v>1560</v>
      </c>
      <c r="B14" s="113" t="s">
        <v>14</v>
      </c>
      <c r="C14" s="113">
        <v>2</v>
      </c>
      <c r="D14" s="114" t="s">
        <v>1561</v>
      </c>
      <c r="E14" s="113">
        <v>3000</v>
      </c>
      <c r="F14" s="113">
        <v>150</v>
      </c>
      <c r="G14" s="113">
        <v>0</v>
      </c>
      <c r="H14" s="115">
        <f t="shared" si="0"/>
        <v>0</v>
      </c>
      <c r="I14" s="113" t="s">
        <v>1562</v>
      </c>
      <c r="J14" s="116">
        <v>0</v>
      </c>
    </row>
    <row r="15" spans="1:10" ht="31.5">
      <c r="A15" s="117" t="s">
        <v>1560</v>
      </c>
      <c r="B15" s="39" t="s">
        <v>16</v>
      </c>
      <c r="C15" s="39">
        <v>2</v>
      </c>
      <c r="D15" s="39" t="s">
        <v>1563</v>
      </c>
      <c r="E15" s="39">
        <v>75</v>
      </c>
      <c r="F15" s="39">
        <v>50</v>
      </c>
      <c r="G15" s="39">
        <v>50</v>
      </c>
      <c r="H15" s="82">
        <f t="shared" si="0"/>
        <v>0.66666666666666663</v>
      </c>
      <c r="I15" s="39" t="s">
        <v>871</v>
      </c>
      <c r="J15" s="118">
        <v>50</v>
      </c>
    </row>
    <row r="16" spans="1:10" ht="47.25">
      <c r="A16" s="117" t="s">
        <v>1560</v>
      </c>
      <c r="B16" s="39" t="s">
        <v>589</v>
      </c>
      <c r="C16" s="39">
        <v>2</v>
      </c>
      <c r="D16" s="41" t="s">
        <v>1564</v>
      </c>
      <c r="E16" s="39">
        <v>150</v>
      </c>
      <c r="F16" s="39">
        <v>75</v>
      </c>
      <c r="G16" s="39">
        <v>75</v>
      </c>
      <c r="H16" s="82">
        <f t="shared" si="0"/>
        <v>0.5</v>
      </c>
      <c r="I16" s="39" t="s">
        <v>871</v>
      </c>
      <c r="J16" s="118">
        <v>75</v>
      </c>
    </row>
    <row r="17" spans="1:10" ht="31.5">
      <c r="A17" s="117" t="s">
        <v>1560</v>
      </c>
      <c r="B17" s="39" t="s">
        <v>46</v>
      </c>
      <c r="C17" s="39">
        <v>3</v>
      </c>
      <c r="D17" s="39" t="s">
        <v>1565</v>
      </c>
      <c r="E17" s="39">
        <v>400</v>
      </c>
      <c r="F17" s="39">
        <v>160</v>
      </c>
      <c r="G17" s="39">
        <v>160</v>
      </c>
      <c r="H17" s="82">
        <f t="shared" si="0"/>
        <v>0.4</v>
      </c>
      <c r="I17" s="39" t="s">
        <v>871</v>
      </c>
      <c r="J17" s="118">
        <v>160</v>
      </c>
    </row>
    <row r="18" spans="1:10" s="4" customFormat="1" ht="16.5" thickBot="1">
      <c r="A18" s="119"/>
      <c r="B18" s="120"/>
      <c r="C18" s="120"/>
      <c r="D18" s="120"/>
      <c r="E18" s="120">
        <f t="shared" ref="E18:G18" si="2">SUM(E14:E17)</f>
        <v>3625</v>
      </c>
      <c r="F18" s="120">
        <f t="shared" si="2"/>
        <v>435</v>
      </c>
      <c r="G18" s="120">
        <f t="shared" si="2"/>
        <v>285</v>
      </c>
      <c r="H18" s="121">
        <f t="shared" si="0"/>
        <v>7.862068965517241E-2</v>
      </c>
      <c r="I18" s="120"/>
      <c r="J18" s="122">
        <f>SUM(J14:J17)</f>
        <v>285</v>
      </c>
    </row>
    <row r="19" spans="1:10" s="11" customFormat="1">
      <c r="A19" s="37"/>
      <c r="B19" s="37"/>
      <c r="C19" s="37"/>
      <c r="D19" s="37"/>
      <c r="E19" s="37"/>
      <c r="F19" s="37"/>
      <c r="G19" s="37"/>
      <c r="H19" s="79"/>
      <c r="I19" s="37"/>
      <c r="J19" s="37"/>
    </row>
    <row r="21" spans="1:10">
      <c r="A21" s="39" t="s">
        <v>1566</v>
      </c>
      <c r="B21" s="39" t="s">
        <v>34</v>
      </c>
      <c r="C21" s="39">
        <v>1</v>
      </c>
      <c r="D21" s="39" t="s">
        <v>1567</v>
      </c>
      <c r="E21" s="39">
        <v>100</v>
      </c>
      <c r="F21" s="39">
        <v>70</v>
      </c>
      <c r="G21" s="39">
        <v>0</v>
      </c>
      <c r="H21" s="82">
        <f t="shared" si="0"/>
        <v>0</v>
      </c>
      <c r="I21" s="39" t="s">
        <v>1568</v>
      </c>
      <c r="J21" s="39">
        <v>0</v>
      </c>
    </row>
    <row r="22" spans="1:10" ht="31.5">
      <c r="A22" s="39" t="s">
        <v>1566</v>
      </c>
      <c r="B22" s="39" t="s">
        <v>87</v>
      </c>
      <c r="C22" s="39">
        <v>1</v>
      </c>
      <c r="D22" s="39" t="s">
        <v>1569</v>
      </c>
      <c r="E22" s="39">
        <v>500</v>
      </c>
      <c r="F22" s="39">
        <v>400</v>
      </c>
      <c r="G22" s="39">
        <v>100</v>
      </c>
      <c r="H22" s="82">
        <f t="shared" si="0"/>
        <v>0.2</v>
      </c>
      <c r="I22" s="39" t="s">
        <v>1570</v>
      </c>
      <c r="J22" s="39">
        <v>100</v>
      </c>
    </row>
    <row r="23" spans="1:10" ht="31.5">
      <c r="A23" s="39" t="s">
        <v>1566</v>
      </c>
      <c r="B23" s="39" t="s">
        <v>340</v>
      </c>
      <c r="C23" s="39">
        <v>1</v>
      </c>
      <c r="D23" s="39" t="s">
        <v>1571</v>
      </c>
      <c r="E23" s="39">
        <v>300</v>
      </c>
      <c r="F23" s="39">
        <v>150</v>
      </c>
      <c r="G23" s="39">
        <v>100</v>
      </c>
      <c r="H23" s="82">
        <f t="shared" si="0"/>
        <v>0.33333333333333331</v>
      </c>
      <c r="I23" s="39" t="s">
        <v>1572</v>
      </c>
      <c r="J23" s="39">
        <v>100</v>
      </c>
    </row>
    <row r="24" spans="1:10" ht="31.5">
      <c r="A24" s="39" t="s">
        <v>1566</v>
      </c>
      <c r="B24" s="39" t="s">
        <v>16</v>
      </c>
      <c r="C24" s="39">
        <v>1</v>
      </c>
      <c r="D24" s="39" t="s">
        <v>1573</v>
      </c>
      <c r="E24" s="39">
        <v>100</v>
      </c>
      <c r="F24" s="39">
        <v>60</v>
      </c>
      <c r="G24" s="39">
        <v>60</v>
      </c>
      <c r="H24" s="82">
        <f t="shared" si="0"/>
        <v>0.6</v>
      </c>
      <c r="I24" s="39" t="s">
        <v>871</v>
      </c>
      <c r="J24" s="39">
        <v>60</v>
      </c>
    </row>
    <row r="25" spans="1:10" ht="31.5">
      <c r="A25" s="39" t="s">
        <v>1566</v>
      </c>
      <c r="B25" s="39" t="s">
        <v>46</v>
      </c>
      <c r="C25" s="39">
        <v>1</v>
      </c>
      <c r="D25" s="39" t="s">
        <v>1574</v>
      </c>
      <c r="E25" s="39">
        <v>350</v>
      </c>
      <c r="F25" s="39">
        <v>280</v>
      </c>
      <c r="G25" s="39">
        <v>280</v>
      </c>
      <c r="H25" s="82">
        <f t="shared" si="0"/>
        <v>0.8</v>
      </c>
      <c r="I25" s="39" t="s">
        <v>3</v>
      </c>
      <c r="J25" s="39">
        <v>280</v>
      </c>
    </row>
    <row r="26" spans="1:10" ht="47.25">
      <c r="A26" s="39" t="s">
        <v>1566</v>
      </c>
      <c r="B26" s="39" t="s">
        <v>14</v>
      </c>
      <c r="C26" s="39">
        <v>2</v>
      </c>
      <c r="D26" s="41" t="s">
        <v>1575</v>
      </c>
      <c r="E26" s="39">
        <v>150</v>
      </c>
      <c r="F26" s="39">
        <v>100</v>
      </c>
      <c r="G26" s="39">
        <v>30</v>
      </c>
      <c r="H26" s="82">
        <f t="shared" si="0"/>
        <v>0.2</v>
      </c>
      <c r="I26" s="39" t="s">
        <v>871</v>
      </c>
      <c r="J26" s="39">
        <v>30</v>
      </c>
    </row>
    <row r="27" spans="1:10" ht="31.5">
      <c r="A27" s="39" t="s">
        <v>1566</v>
      </c>
      <c r="B27" s="39" t="s">
        <v>340</v>
      </c>
      <c r="C27" s="39">
        <v>2</v>
      </c>
      <c r="D27" s="39" t="s">
        <v>1576</v>
      </c>
      <c r="E27" s="39">
        <v>200</v>
      </c>
      <c r="F27" s="39">
        <v>100</v>
      </c>
      <c r="G27" s="39">
        <v>0</v>
      </c>
      <c r="H27" s="82">
        <f t="shared" si="0"/>
        <v>0</v>
      </c>
      <c r="I27" s="39" t="s">
        <v>871</v>
      </c>
      <c r="J27" s="39">
        <v>0</v>
      </c>
    </row>
    <row r="28" spans="1:10" ht="48" thickBot="1">
      <c r="A28" s="46" t="s">
        <v>1566</v>
      </c>
      <c r="B28" s="46" t="s">
        <v>14</v>
      </c>
      <c r="C28" s="46">
        <v>3</v>
      </c>
      <c r="D28" s="48" t="s">
        <v>1577</v>
      </c>
      <c r="E28" s="46">
        <v>30</v>
      </c>
      <c r="F28" s="46">
        <v>24</v>
      </c>
      <c r="G28" s="46">
        <v>10</v>
      </c>
      <c r="H28" s="84">
        <f t="shared" si="0"/>
        <v>0.33333333333333331</v>
      </c>
      <c r="I28" s="46" t="s">
        <v>871</v>
      </c>
      <c r="J28" s="46">
        <v>10</v>
      </c>
    </row>
    <row r="29" spans="1:10" s="71" customFormat="1" ht="16.5" thickBot="1">
      <c r="A29" s="70"/>
      <c r="B29" s="34"/>
      <c r="C29" s="34"/>
      <c r="D29" s="36"/>
      <c r="E29" s="34">
        <f t="shared" ref="E29:G29" si="3">SUM(E21:E28)</f>
        <v>1730</v>
      </c>
      <c r="F29" s="34">
        <f t="shared" si="3"/>
        <v>1184</v>
      </c>
      <c r="G29" s="34">
        <f t="shared" si="3"/>
        <v>580</v>
      </c>
      <c r="H29" s="86">
        <f t="shared" si="0"/>
        <v>0.33526011560693642</v>
      </c>
      <c r="I29" s="34"/>
      <c r="J29" s="34">
        <f>SUM(J21:J28)</f>
        <v>580</v>
      </c>
    </row>
    <row r="30" spans="1:10" s="11" customFormat="1">
      <c r="A30" s="37"/>
      <c r="B30" s="37"/>
      <c r="C30" s="37"/>
      <c r="D30" s="54"/>
      <c r="E30" s="37"/>
      <c r="F30" s="37"/>
      <c r="G30" s="37"/>
      <c r="H30" s="79"/>
      <c r="I30" s="37"/>
      <c r="J30" s="37"/>
    </row>
    <row r="31" spans="1:10">
      <c r="D31" s="29"/>
    </row>
    <row r="32" spans="1:10" ht="47.25">
      <c r="A32" s="39" t="s">
        <v>1578</v>
      </c>
      <c r="B32" s="39" t="s">
        <v>74</v>
      </c>
      <c r="C32" s="39">
        <v>1</v>
      </c>
      <c r="D32" s="39" t="s">
        <v>1579</v>
      </c>
      <c r="E32" s="39">
        <v>480</v>
      </c>
      <c r="F32" s="39">
        <v>260</v>
      </c>
      <c r="G32" s="39">
        <v>260</v>
      </c>
      <c r="H32" s="82">
        <f t="shared" si="0"/>
        <v>0.54166666666666663</v>
      </c>
      <c r="I32" s="39" t="s">
        <v>871</v>
      </c>
      <c r="J32" s="39">
        <v>260</v>
      </c>
    </row>
    <row r="33" spans="1:10">
      <c r="A33" s="39" t="s">
        <v>1578</v>
      </c>
      <c r="B33" s="39" t="s">
        <v>14</v>
      </c>
      <c r="C33" s="39">
        <v>1</v>
      </c>
      <c r="D33" s="39" t="s">
        <v>1580</v>
      </c>
      <c r="E33" s="39">
        <v>90</v>
      </c>
      <c r="F33" s="39">
        <v>50</v>
      </c>
      <c r="G33" s="39">
        <v>20</v>
      </c>
      <c r="H33" s="82">
        <f t="shared" si="0"/>
        <v>0.22222222222222221</v>
      </c>
      <c r="I33" s="39" t="s">
        <v>871</v>
      </c>
      <c r="J33" s="39">
        <v>20</v>
      </c>
    </row>
    <row r="34" spans="1:10">
      <c r="A34" s="39" t="s">
        <v>1578</v>
      </c>
      <c r="B34" s="39" t="s">
        <v>87</v>
      </c>
      <c r="C34" s="39">
        <v>1</v>
      </c>
      <c r="D34" s="39" t="s">
        <v>1581</v>
      </c>
      <c r="E34" s="39">
        <v>700</v>
      </c>
      <c r="F34" s="39">
        <v>100</v>
      </c>
      <c r="G34" s="39">
        <v>0</v>
      </c>
      <c r="H34" s="82">
        <f t="shared" si="0"/>
        <v>0</v>
      </c>
      <c r="I34" s="39" t="s">
        <v>1582</v>
      </c>
      <c r="J34" s="39">
        <v>0</v>
      </c>
    </row>
    <row r="35" spans="1:10" ht="31.5">
      <c r="A35" s="39" t="s">
        <v>1578</v>
      </c>
      <c r="B35" s="39" t="s">
        <v>340</v>
      </c>
      <c r="C35" s="39">
        <v>1</v>
      </c>
      <c r="D35" s="39" t="s">
        <v>1583</v>
      </c>
      <c r="E35" s="39">
        <v>280</v>
      </c>
      <c r="F35" s="39">
        <v>140</v>
      </c>
      <c r="G35" s="39">
        <v>100</v>
      </c>
      <c r="H35" s="82">
        <f t="shared" si="0"/>
        <v>0.35714285714285715</v>
      </c>
      <c r="I35" s="39" t="s">
        <v>871</v>
      </c>
      <c r="J35" s="39">
        <v>100</v>
      </c>
    </row>
    <row r="36" spans="1:10" ht="31.5">
      <c r="A36" s="39" t="s">
        <v>1578</v>
      </c>
      <c r="B36" s="39" t="s">
        <v>16</v>
      </c>
      <c r="C36" s="39">
        <v>1</v>
      </c>
      <c r="D36" s="39" t="s">
        <v>1584</v>
      </c>
      <c r="E36" s="39">
        <v>120</v>
      </c>
      <c r="F36" s="39">
        <v>80</v>
      </c>
      <c r="G36" s="39">
        <v>20</v>
      </c>
      <c r="H36" s="82">
        <f t="shared" si="0"/>
        <v>0.16666666666666666</v>
      </c>
      <c r="I36" s="39" t="s">
        <v>1585</v>
      </c>
      <c r="J36" s="39">
        <v>20</v>
      </c>
    </row>
    <row r="37" spans="1:10" ht="63">
      <c r="A37" s="39" t="s">
        <v>1578</v>
      </c>
      <c r="B37" s="39" t="s">
        <v>589</v>
      </c>
      <c r="C37" s="39">
        <v>1</v>
      </c>
      <c r="D37" s="41" t="s">
        <v>1586</v>
      </c>
      <c r="E37" s="39">
        <v>30</v>
      </c>
      <c r="F37" s="39">
        <v>15</v>
      </c>
      <c r="G37" s="39">
        <v>15</v>
      </c>
      <c r="H37" s="82">
        <f t="shared" si="0"/>
        <v>0.5</v>
      </c>
      <c r="I37" s="39" t="s">
        <v>871</v>
      </c>
      <c r="J37" s="39">
        <v>15</v>
      </c>
    </row>
    <row r="38" spans="1:10">
      <c r="A38" s="39" t="s">
        <v>1578</v>
      </c>
      <c r="B38" s="39" t="s">
        <v>46</v>
      </c>
      <c r="C38" s="39">
        <v>1</v>
      </c>
      <c r="D38" s="39" t="s">
        <v>1587</v>
      </c>
      <c r="E38" s="39">
        <v>500</v>
      </c>
      <c r="F38" s="39">
        <v>120</v>
      </c>
      <c r="G38" s="39">
        <v>0</v>
      </c>
      <c r="H38" s="82">
        <f t="shared" si="0"/>
        <v>0</v>
      </c>
      <c r="I38" s="39" t="s">
        <v>59</v>
      </c>
      <c r="J38" s="39">
        <v>0</v>
      </c>
    </row>
    <row r="39" spans="1:10" ht="63">
      <c r="A39" s="39" t="s">
        <v>1578</v>
      </c>
      <c r="B39" s="39" t="s">
        <v>74</v>
      </c>
      <c r="C39" s="39">
        <v>2</v>
      </c>
      <c r="D39" s="41" t="s">
        <v>1588</v>
      </c>
      <c r="E39" s="39">
        <v>300</v>
      </c>
      <c r="F39" s="39">
        <v>100</v>
      </c>
      <c r="G39" s="39">
        <v>100</v>
      </c>
      <c r="H39" s="82">
        <f t="shared" si="0"/>
        <v>0.33333333333333331</v>
      </c>
      <c r="I39" s="39" t="s">
        <v>871</v>
      </c>
      <c r="J39" s="39">
        <v>100</v>
      </c>
    </row>
    <row r="40" spans="1:10" ht="31.5">
      <c r="A40" s="39" t="s">
        <v>1578</v>
      </c>
      <c r="B40" s="39" t="s">
        <v>16</v>
      </c>
      <c r="C40" s="39">
        <v>2</v>
      </c>
      <c r="D40" s="39" t="s">
        <v>1589</v>
      </c>
      <c r="E40" s="39">
        <v>30</v>
      </c>
      <c r="F40" s="39">
        <v>15</v>
      </c>
      <c r="G40" s="39">
        <v>15</v>
      </c>
      <c r="H40" s="82">
        <f t="shared" si="0"/>
        <v>0.5</v>
      </c>
      <c r="I40" s="39" t="s">
        <v>871</v>
      </c>
      <c r="J40" s="39">
        <v>15</v>
      </c>
    </row>
    <row r="41" spans="1:10">
      <c r="A41" s="39" t="s">
        <v>1578</v>
      </c>
      <c r="B41" s="39" t="s">
        <v>46</v>
      </c>
      <c r="C41" s="39">
        <v>2</v>
      </c>
      <c r="D41" s="39" t="s">
        <v>1590</v>
      </c>
      <c r="E41" s="39">
        <v>60</v>
      </c>
      <c r="F41" s="39">
        <v>40</v>
      </c>
      <c r="G41" s="39">
        <v>40</v>
      </c>
      <c r="H41" s="82">
        <f t="shared" si="0"/>
        <v>0.66666666666666663</v>
      </c>
      <c r="I41" s="39" t="s">
        <v>871</v>
      </c>
      <c r="J41" s="39">
        <v>40</v>
      </c>
    </row>
    <row r="42" spans="1:10" ht="48" thickBot="1">
      <c r="A42" s="46" t="s">
        <v>1578</v>
      </c>
      <c r="B42" s="46" t="s">
        <v>881</v>
      </c>
      <c r="C42" s="46">
        <v>3</v>
      </c>
      <c r="D42" s="46" t="s">
        <v>1591</v>
      </c>
      <c r="E42" s="46">
        <v>320</v>
      </c>
      <c r="F42" s="46">
        <v>160</v>
      </c>
      <c r="G42" s="46">
        <v>0</v>
      </c>
      <c r="H42" s="84">
        <f t="shared" si="0"/>
        <v>0</v>
      </c>
      <c r="I42" s="46" t="s">
        <v>1592</v>
      </c>
      <c r="J42" s="46">
        <v>0</v>
      </c>
    </row>
    <row r="43" spans="1:10" s="71" customFormat="1" ht="16.5" thickBot="1">
      <c r="A43" s="74"/>
      <c r="B43" s="53"/>
      <c r="C43" s="53"/>
      <c r="D43" s="53"/>
      <c r="E43" s="53">
        <f t="shared" ref="E43:G43" si="4">SUM(E32:E42)</f>
        <v>2910</v>
      </c>
      <c r="F43" s="53">
        <f t="shared" si="4"/>
        <v>1080</v>
      </c>
      <c r="G43" s="53">
        <f t="shared" si="4"/>
        <v>570</v>
      </c>
      <c r="H43" s="85">
        <f t="shared" si="0"/>
        <v>0.19587628865979381</v>
      </c>
      <c r="I43" s="53"/>
      <c r="J43" s="53">
        <f>SUM(J32:J42)</f>
        <v>570</v>
      </c>
    </row>
    <row r="44" spans="1:10" s="11" customFormat="1">
      <c r="A44" s="37"/>
      <c r="B44" s="37"/>
      <c r="C44" s="37"/>
      <c r="D44" s="37"/>
      <c r="E44" s="37"/>
      <c r="F44" s="37"/>
      <c r="G44" s="37"/>
      <c r="H44" s="79"/>
      <c r="I44" s="37"/>
      <c r="J44" s="37"/>
    </row>
    <row r="46" spans="1:10">
      <c r="A46" s="39" t="s">
        <v>1593</v>
      </c>
      <c r="B46" s="39" t="s">
        <v>74</v>
      </c>
      <c r="C46" s="39">
        <v>1</v>
      </c>
      <c r="D46" s="39" t="s">
        <v>1594</v>
      </c>
      <c r="E46" s="39">
        <v>400</v>
      </c>
      <c r="F46" s="39">
        <v>160</v>
      </c>
      <c r="G46" s="39">
        <v>160</v>
      </c>
      <c r="H46" s="82">
        <f t="shared" si="0"/>
        <v>0.4</v>
      </c>
      <c r="I46" s="39" t="s">
        <v>871</v>
      </c>
      <c r="J46" s="39">
        <v>160</v>
      </c>
    </row>
    <row r="47" spans="1:10">
      <c r="A47" s="39" t="s">
        <v>1593</v>
      </c>
      <c r="B47" s="39" t="s">
        <v>14</v>
      </c>
      <c r="C47" s="39">
        <v>1</v>
      </c>
      <c r="D47" s="39" t="s">
        <v>1595</v>
      </c>
      <c r="E47" s="39">
        <v>100</v>
      </c>
      <c r="F47" s="39">
        <v>30</v>
      </c>
      <c r="G47" s="39">
        <v>30</v>
      </c>
      <c r="H47" s="82">
        <f t="shared" si="0"/>
        <v>0.3</v>
      </c>
      <c r="I47" s="39" t="s">
        <v>871</v>
      </c>
      <c r="J47" s="39">
        <v>30</v>
      </c>
    </row>
    <row r="48" spans="1:10">
      <c r="A48" s="39" t="s">
        <v>1593</v>
      </c>
      <c r="B48" s="39" t="s">
        <v>340</v>
      </c>
      <c r="C48" s="39">
        <v>1</v>
      </c>
      <c r="D48" s="39" t="s">
        <v>1596</v>
      </c>
      <c r="E48" s="39">
        <v>400</v>
      </c>
      <c r="F48" s="39">
        <v>150</v>
      </c>
      <c r="G48" s="39">
        <v>0</v>
      </c>
      <c r="H48" s="82">
        <f t="shared" si="0"/>
        <v>0</v>
      </c>
      <c r="I48" s="39" t="s">
        <v>871</v>
      </c>
      <c r="J48" s="39">
        <v>0</v>
      </c>
    </row>
    <row r="49" spans="1:10" ht="31.5">
      <c r="A49" s="39" t="s">
        <v>1593</v>
      </c>
      <c r="B49" s="39" t="s">
        <v>16</v>
      </c>
      <c r="C49" s="39">
        <v>1</v>
      </c>
      <c r="D49" s="39" t="s">
        <v>1597</v>
      </c>
      <c r="E49" s="39">
        <v>72</v>
      </c>
      <c r="F49" s="39">
        <v>28</v>
      </c>
      <c r="G49" s="39">
        <v>28</v>
      </c>
      <c r="H49" s="82">
        <f t="shared" si="0"/>
        <v>0.3888888888888889</v>
      </c>
      <c r="I49" s="39" t="s">
        <v>871</v>
      </c>
      <c r="J49" s="39">
        <v>28</v>
      </c>
    </row>
    <row r="50" spans="1:10">
      <c r="A50" s="39" t="s">
        <v>1593</v>
      </c>
      <c r="B50" s="39" t="s">
        <v>589</v>
      </c>
      <c r="C50" s="39">
        <v>1</v>
      </c>
      <c r="D50" s="39" t="s">
        <v>1598</v>
      </c>
      <c r="E50" s="39">
        <v>190</v>
      </c>
      <c r="F50" s="39">
        <v>76</v>
      </c>
      <c r="G50" s="39">
        <v>50</v>
      </c>
      <c r="H50" s="82">
        <f t="shared" si="0"/>
        <v>0.26315789473684209</v>
      </c>
      <c r="I50" s="39" t="s">
        <v>871</v>
      </c>
      <c r="J50" s="39">
        <v>50</v>
      </c>
    </row>
    <row r="51" spans="1:10" ht="31.5">
      <c r="A51" s="39" t="s">
        <v>1593</v>
      </c>
      <c r="B51" s="39" t="s">
        <v>46</v>
      </c>
      <c r="C51" s="39">
        <v>1</v>
      </c>
      <c r="D51" s="39" t="s">
        <v>1599</v>
      </c>
      <c r="E51" s="39">
        <v>300</v>
      </c>
      <c r="F51" s="39">
        <v>120</v>
      </c>
      <c r="G51" s="39">
        <v>120</v>
      </c>
      <c r="H51" s="82">
        <f t="shared" si="0"/>
        <v>0.4</v>
      </c>
      <c r="I51" s="39" t="s">
        <v>871</v>
      </c>
      <c r="J51" s="39">
        <v>120</v>
      </c>
    </row>
    <row r="52" spans="1:10" ht="31.5">
      <c r="A52" s="39" t="s">
        <v>1593</v>
      </c>
      <c r="B52" s="39" t="s">
        <v>340</v>
      </c>
      <c r="C52" s="39">
        <v>2</v>
      </c>
      <c r="D52" s="39" t="s">
        <v>1600</v>
      </c>
      <c r="E52" s="39">
        <v>250</v>
      </c>
      <c r="F52" s="39">
        <v>115</v>
      </c>
      <c r="G52" s="39">
        <v>115</v>
      </c>
      <c r="H52" s="82">
        <f t="shared" si="0"/>
        <v>0.46</v>
      </c>
      <c r="I52" s="39" t="s">
        <v>871</v>
      </c>
      <c r="J52" s="39">
        <v>115</v>
      </c>
    </row>
    <row r="53" spans="1:10" ht="16.5" thickBot="1">
      <c r="A53" s="46" t="s">
        <v>1593</v>
      </c>
      <c r="B53" s="46" t="s">
        <v>74</v>
      </c>
      <c r="C53" s="46">
        <v>5</v>
      </c>
      <c r="D53" s="46"/>
      <c r="E53" s="46">
        <v>0</v>
      </c>
      <c r="F53" s="46">
        <v>0</v>
      </c>
      <c r="G53" s="46">
        <v>0</v>
      </c>
      <c r="H53" s="84" t="str">
        <f t="shared" si="0"/>
        <v/>
      </c>
      <c r="I53" s="46" t="s">
        <v>59</v>
      </c>
      <c r="J53" s="46">
        <v>0</v>
      </c>
    </row>
    <row r="54" spans="1:10" s="71" customFormat="1" ht="16.5" thickBot="1">
      <c r="A54" s="74"/>
      <c r="B54" s="53"/>
      <c r="C54" s="53"/>
      <c r="D54" s="53"/>
      <c r="E54" s="53">
        <f t="shared" ref="E54:G54" si="5">SUM(E46:E53)</f>
        <v>1712</v>
      </c>
      <c r="F54" s="53">
        <f t="shared" si="5"/>
        <v>679</v>
      </c>
      <c r="G54" s="53">
        <f t="shared" si="5"/>
        <v>503</v>
      </c>
      <c r="H54" s="85">
        <f t="shared" si="0"/>
        <v>0.29380841121495327</v>
      </c>
      <c r="I54" s="53"/>
      <c r="J54" s="53">
        <f>SUM(J46:J53)</f>
        <v>503</v>
      </c>
    </row>
    <row r="55" spans="1:10" s="11" customFormat="1">
      <c r="A55" s="37"/>
      <c r="B55" s="37"/>
      <c r="C55" s="37"/>
      <c r="D55" s="37"/>
      <c r="E55" s="37"/>
      <c r="F55" s="37"/>
      <c r="G55" s="37"/>
      <c r="H55" s="79"/>
      <c r="I55" s="37"/>
      <c r="J55" s="37"/>
    </row>
    <row r="57" spans="1:10">
      <c r="A57" s="39" t="s">
        <v>1601</v>
      </c>
      <c r="B57" s="39" t="s">
        <v>87</v>
      </c>
      <c r="C57" s="39">
        <v>1</v>
      </c>
      <c r="D57" s="39" t="s">
        <v>1602</v>
      </c>
      <c r="E57" s="39">
        <v>60</v>
      </c>
      <c r="F57" s="39">
        <v>25</v>
      </c>
      <c r="G57" s="39">
        <v>25</v>
      </c>
      <c r="H57" s="82">
        <f t="shared" si="0"/>
        <v>0.41666666666666669</v>
      </c>
      <c r="I57" s="39" t="s">
        <v>871</v>
      </c>
      <c r="J57" s="39">
        <v>25</v>
      </c>
    </row>
    <row r="58" spans="1:10">
      <c r="A58" s="39" t="s">
        <v>1601</v>
      </c>
      <c r="B58" s="39" t="s">
        <v>16</v>
      </c>
      <c r="C58" s="39">
        <v>1</v>
      </c>
      <c r="D58" s="39" t="s">
        <v>1603</v>
      </c>
      <c r="E58" s="39">
        <v>10</v>
      </c>
      <c r="F58" s="39">
        <v>4</v>
      </c>
      <c r="G58" s="39">
        <v>10</v>
      </c>
      <c r="H58" s="82">
        <f t="shared" si="0"/>
        <v>1</v>
      </c>
      <c r="I58" s="39" t="s">
        <v>871</v>
      </c>
      <c r="J58" s="39">
        <v>10</v>
      </c>
    </row>
    <row r="59" spans="1:10" ht="16.5" thickBot="1">
      <c r="A59" s="46" t="s">
        <v>1601</v>
      </c>
      <c r="B59" s="46" t="s">
        <v>589</v>
      </c>
      <c r="C59" s="46">
        <v>1</v>
      </c>
      <c r="D59" s="46" t="s">
        <v>1604</v>
      </c>
      <c r="E59" s="46">
        <v>20</v>
      </c>
      <c r="F59" s="46">
        <v>8</v>
      </c>
      <c r="G59" s="46">
        <v>25</v>
      </c>
      <c r="H59" s="84">
        <f t="shared" si="0"/>
        <v>1.25</v>
      </c>
      <c r="I59" s="46" t="s">
        <v>871</v>
      </c>
      <c r="J59" s="46">
        <v>25</v>
      </c>
    </row>
    <row r="60" spans="1:10" s="71" customFormat="1" ht="16.5" thickBot="1">
      <c r="A60" s="74"/>
      <c r="B60" s="53"/>
      <c r="C60" s="53"/>
      <c r="D60" s="53"/>
      <c r="E60" s="53">
        <f t="shared" ref="E60:G60" si="6">SUM(E57:E59)</f>
        <v>90</v>
      </c>
      <c r="F60" s="53">
        <f t="shared" si="6"/>
        <v>37</v>
      </c>
      <c r="G60" s="53">
        <f t="shared" si="6"/>
        <v>60</v>
      </c>
      <c r="H60" s="85">
        <f t="shared" si="0"/>
        <v>0.66666666666666663</v>
      </c>
      <c r="I60" s="53"/>
      <c r="J60" s="53">
        <f>SUM(J57:J59)</f>
        <v>60</v>
      </c>
    </row>
    <row r="62" spans="1:10" ht="31.5">
      <c r="A62" s="39" t="s">
        <v>1605</v>
      </c>
      <c r="B62" s="39" t="s">
        <v>1</v>
      </c>
      <c r="C62" s="39">
        <v>1</v>
      </c>
      <c r="D62" s="39" t="s">
        <v>1606</v>
      </c>
      <c r="E62" s="39">
        <v>150</v>
      </c>
      <c r="F62" s="39">
        <v>150</v>
      </c>
      <c r="G62" s="39">
        <v>150</v>
      </c>
      <c r="H62" s="82">
        <f t="shared" si="0"/>
        <v>1</v>
      </c>
      <c r="I62" s="39" t="s">
        <v>3</v>
      </c>
      <c r="J62" s="39">
        <v>150</v>
      </c>
    </row>
    <row r="63" spans="1:10" ht="31.5">
      <c r="A63" s="39" t="s">
        <v>1605</v>
      </c>
      <c r="B63" s="39" t="s">
        <v>74</v>
      </c>
      <c r="C63" s="39">
        <v>1</v>
      </c>
      <c r="D63" s="39" t="s">
        <v>1607</v>
      </c>
      <c r="E63" s="39">
        <v>700</v>
      </c>
      <c r="F63" s="39">
        <v>200</v>
      </c>
      <c r="G63" s="39">
        <v>200</v>
      </c>
      <c r="H63" s="82">
        <f t="shared" si="0"/>
        <v>0.2857142857142857</v>
      </c>
      <c r="I63" s="39" t="s">
        <v>3</v>
      </c>
      <c r="J63" s="39">
        <v>200</v>
      </c>
    </row>
    <row r="64" spans="1:10" ht="47.25">
      <c r="A64" s="39" t="s">
        <v>1605</v>
      </c>
      <c r="B64" s="39" t="s">
        <v>87</v>
      </c>
      <c r="C64" s="39">
        <v>1</v>
      </c>
      <c r="D64" s="39" t="s">
        <v>1608</v>
      </c>
      <c r="E64" s="39">
        <v>2500</v>
      </c>
      <c r="F64" s="39">
        <v>200</v>
      </c>
      <c r="G64" s="39">
        <v>200</v>
      </c>
      <c r="H64" s="82">
        <f t="shared" si="0"/>
        <v>0.08</v>
      </c>
      <c r="I64" s="39" t="s">
        <v>3</v>
      </c>
      <c r="J64" s="39">
        <v>200</v>
      </c>
    </row>
    <row r="65" spans="1:10">
      <c r="A65" s="39" t="s">
        <v>1605</v>
      </c>
      <c r="B65" s="39" t="s">
        <v>340</v>
      </c>
      <c r="C65" s="39">
        <v>1</v>
      </c>
      <c r="D65" s="39" t="s">
        <v>1609</v>
      </c>
      <c r="E65" s="39">
        <v>300</v>
      </c>
      <c r="F65" s="39">
        <v>100</v>
      </c>
      <c r="G65" s="39">
        <v>100</v>
      </c>
      <c r="H65" s="82">
        <f t="shared" si="0"/>
        <v>0.33333333333333331</v>
      </c>
      <c r="I65" s="39" t="s">
        <v>3</v>
      </c>
      <c r="J65" s="39">
        <v>100</v>
      </c>
    </row>
    <row r="66" spans="1:10" ht="47.25">
      <c r="A66" s="39" t="s">
        <v>1605</v>
      </c>
      <c r="B66" s="39" t="s">
        <v>589</v>
      </c>
      <c r="C66" s="39">
        <v>1</v>
      </c>
      <c r="D66" s="39" t="s">
        <v>1610</v>
      </c>
      <c r="E66" s="39">
        <v>600</v>
      </c>
      <c r="F66" s="39">
        <v>420</v>
      </c>
      <c r="G66" s="39">
        <v>420</v>
      </c>
      <c r="H66" s="82">
        <f t="shared" si="0"/>
        <v>0.7</v>
      </c>
      <c r="I66" s="39" t="s">
        <v>3</v>
      </c>
      <c r="J66" s="39">
        <v>420</v>
      </c>
    </row>
    <row r="67" spans="1:10" ht="16.5" thickBot="1">
      <c r="A67" s="46" t="s">
        <v>1605</v>
      </c>
      <c r="B67" s="46" t="s">
        <v>46</v>
      </c>
      <c r="C67" s="46">
        <v>1</v>
      </c>
      <c r="D67" s="46" t="s">
        <v>1611</v>
      </c>
      <c r="E67" s="46">
        <v>322</v>
      </c>
      <c r="F67" s="46">
        <v>100</v>
      </c>
      <c r="G67" s="46">
        <v>100</v>
      </c>
      <c r="H67" s="84">
        <f t="shared" si="0"/>
        <v>0.3105590062111801</v>
      </c>
      <c r="I67" s="46" t="s">
        <v>3</v>
      </c>
      <c r="J67" s="46">
        <v>100</v>
      </c>
    </row>
    <row r="68" spans="1:10" s="71" customFormat="1" ht="16.5" thickBot="1">
      <c r="A68" s="74"/>
      <c r="B68" s="53"/>
      <c r="C68" s="53"/>
      <c r="D68" s="53"/>
      <c r="E68" s="53">
        <f t="shared" ref="E68:G68" si="7">SUM(E62:E67)</f>
        <v>4572</v>
      </c>
      <c r="F68" s="53">
        <f t="shared" si="7"/>
        <v>1170</v>
      </c>
      <c r="G68" s="53">
        <f t="shared" si="7"/>
        <v>1170</v>
      </c>
      <c r="H68" s="85">
        <f t="shared" si="0"/>
        <v>0.25590551181102361</v>
      </c>
      <c r="I68" s="53"/>
      <c r="J68" s="53">
        <f>SUM(J62:J67)</f>
        <v>1170</v>
      </c>
    </row>
    <row r="69" spans="1:10">
      <c r="H69" s="79"/>
    </row>
    <row r="70" spans="1:10" s="20" customFormat="1" ht="23.25">
      <c r="A70" s="111"/>
      <c r="B70" s="111"/>
      <c r="C70" s="111"/>
      <c r="D70" s="111"/>
      <c r="E70" s="32">
        <f>SUM(E68+E60+E54+E43+E29+E18+E11)</f>
        <v>16509</v>
      </c>
      <c r="F70" s="32">
        <f t="shared" ref="F70:G70" si="8">SUM(F68+F60+F54+F43+F29+F18+F11)</f>
        <v>5610</v>
      </c>
      <c r="G70" s="32">
        <f t="shared" si="8"/>
        <v>3838</v>
      </c>
      <c r="H70" s="81">
        <f t="shared" si="0"/>
        <v>0.23247925374038403</v>
      </c>
      <c r="I70" s="111"/>
      <c r="J70" s="32">
        <f>SUM(J68+J60+J54+J43+J29+J18+J11)</f>
        <v>3838</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78"/>
  <sheetViews>
    <sheetView workbookViewId="0">
      <pane ySplit="1" topLeftCell="A62" activePane="bottomLeft" state="frozen"/>
      <selection activeCell="D1" sqref="D1:D1048576"/>
      <selection pane="bottomLeft" activeCell="D1" sqref="D1:D1048576"/>
    </sheetView>
  </sheetViews>
  <sheetFormatPr defaultColWidth="10.875" defaultRowHeight="15.75"/>
  <cols>
    <col min="1" max="1" width="15.875" style="28" bestFit="1" customWidth="1"/>
    <col min="2" max="2" width="17.375" style="68" bestFit="1" customWidth="1"/>
    <col min="3" max="3" width="10.875" style="28"/>
    <col min="4" max="4" width="94.5" style="28" customWidth="1"/>
    <col min="5" max="7" width="15.375" style="28" bestFit="1" customWidth="1"/>
    <col min="8" max="8" width="10.875" style="80"/>
    <col min="9" max="9" width="37.875" style="28" customWidth="1"/>
    <col min="10" max="10" width="15.375" style="28" bestFit="1" customWidth="1"/>
    <col min="11" max="16384" width="10.875" style="1"/>
  </cols>
  <sheetData>
    <row r="1" spans="1:10" s="3" customFormat="1" ht="37.5">
      <c r="A1" s="26" t="s">
        <v>48</v>
      </c>
      <c r="B1" s="67" t="s">
        <v>49</v>
      </c>
      <c r="C1" s="26" t="s">
        <v>50</v>
      </c>
      <c r="D1" s="26" t="s">
        <v>51</v>
      </c>
      <c r="E1" s="26" t="s">
        <v>52</v>
      </c>
      <c r="F1" s="26" t="s">
        <v>53</v>
      </c>
      <c r="G1" s="26" t="s">
        <v>54</v>
      </c>
      <c r="H1" s="76" t="s">
        <v>868</v>
      </c>
      <c r="I1" s="26" t="s">
        <v>55</v>
      </c>
      <c r="J1" s="26" t="s">
        <v>56</v>
      </c>
    </row>
    <row r="2" spans="1:10" s="5" customFormat="1" ht="78.75">
      <c r="A2" s="39" t="s">
        <v>1612</v>
      </c>
      <c r="B2" s="88" t="s">
        <v>5</v>
      </c>
      <c r="C2" s="39">
        <v>1</v>
      </c>
      <c r="D2" s="41" t="s">
        <v>1613</v>
      </c>
      <c r="E2" s="39">
        <v>3720</v>
      </c>
      <c r="F2" s="39">
        <v>0</v>
      </c>
      <c r="G2" s="39">
        <v>0</v>
      </c>
      <c r="H2" s="82">
        <f t="shared" ref="H2:H3" si="0">IF(E2=0,"",G2/E2)</f>
        <v>0</v>
      </c>
      <c r="I2" s="39" t="s">
        <v>59</v>
      </c>
      <c r="J2" s="39">
        <v>0</v>
      </c>
    </row>
    <row r="3" spans="1:10" ht="63">
      <c r="A3" s="39" t="s">
        <v>1612</v>
      </c>
      <c r="B3" s="88" t="s">
        <v>340</v>
      </c>
      <c r="C3" s="39">
        <v>1</v>
      </c>
      <c r="D3" s="41" t="s">
        <v>1614</v>
      </c>
      <c r="E3" s="39">
        <v>3650</v>
      </c>
      <c r="F3" s="39">
        <v>1000</v>
      </c>
      <c r="G3" s="39">
        <v>1000</v>
      </c>
      <c r="H3" s="82">
        <f t="shared" si="0"/>
        <v>0.27397260273972601</v>
      </c>
      <c r="I3" s="39" t="s">
        <v>3</v>
      </c>
      <c r="J3" s="39">
        <v>1000</v>
      </c>
    </row>
    <row r="4" spans="1:10" ht="78.75">
      <c r="A4" s="39" t="s">
        <v>1612</v>
      </c>
      <c r="B4" s="88" t="s">
        <v>881</v>
      </c>
      <c r="C4" s="39">
        <v>1</v>
      </c>
      <c r="D4" s="41" t="s">
        <v>1615</v>
      </c>
      <c r="E4" s="39">
        <v>4400</v>
      </c>
      <c r="F4" s="39">
        <v>0</v>
      </c>
      <c r="G4" s="39">
        <v>0</v>
      </c>
      <c r="H4" s="82">
        <f>IF(E4=0,"",G4/E4)</f>
        <v>0</v>
      </c>
      <c r="I4" s="39" t="s">
        <v>59</v>
      </c>
      <c r="J4" s="39">
        <v>0</v>
      </c>
    </row>
    <row r="5" spans="1:10" ht="110.25">
      <c r="A5" s="39" t="s">
        <v>1612</v>
      </c>
      <c r="B5" s="88" t="s">
        <v>46</v>
      </c>
      <c r="C5" s="39">
        <v>1</v>
      </c>
      <c r="D5" s="41" t="s">
        <v>1616</v>
      </c>
      <c r="E5" s="39">
        <v>4500</v>
      </c>
      <c r="F5" s="39">
        <v>3000</v>
      </c>
      <c r="G5" s="39">
        <v>3000</v>
      </c>
      <c r="H5" s="82">
        <f t="shared" ref="H5:H76" si="1">IF(E5=0,"",G5/E5)</f>
        <v>0.66666666666666663</v>
      </c>
      <c r="I5" s="39" t="s">
        <v>3</v>
      </c>
      <c r="J5" s="39">
        <v>3000</v>
      </c>
    </row>
    <row r="6" spans="1:10" ht="78.75">
      <c r="A6" s="39" t="s">
        <v>1612</v>
      </c>
      <c r="B6" s="88" t="s">
        <v>1</v>
      </c>
      <c r="C6" s="39">
        <v>2</v>
      </c>
      <c r="D6" s="41" t="s">
        <v>1617</v>
      </c>
      <c r="E6" s="39">
        <v>100</v>
      </c>
      <c r="F6" s="39">
        <v>100</v>
      </c>
      <c r="G6" s="39">
        <v>100</v>
      </c>
      <c r="H6" s="82">
        <f t="shared" si="1"/>
        <v>1</v>
      </c>
      <c r="I6" s="39" t="s">
        <v>1230</v>
      </c>
      <c r="J6" s="39">
        <v>100</v>
      </c>
    </row>
    <row r="7" spans="1:10" ht="78.75">
      <c r="A7" s="39" t="s">
        <v>1612</v>
      </c>
      <c r="B7" s="88" t="s">
        <v>5</v>
      </c>
      <c r="C7" s="39">
        <v>2</v>
      </c>
      <c r="D7" s="41" t="s">
        <v>1618</v>
      </c>
      <c r="E7" s="39">
        <v>5400</v>
      </c>
      <c r="F7" s="39">
        <v>0</v>
      </c>
      <c r="G7" s="39">
        <v>0</v>
      </c>
      <c r="H7" s="82">
        <f t="shared" si="1"/>
        <v>0</v>
      </c>
      <c r="I7" s="39" t="s">
        <v>59</v>
      </c>
      <c r="J7" s="39">
        <v>0</v>
      </c>
    </row>
    <row r="8" spans="1:10" ht="31.5">
      <c r="A8" s="39" t="s">
        <v>1612</v>
      </c>
      <c r="B8" s="88" t="s">
        <v>306</v>
      </c>
      <c r="C8" s="39">
        <v>2</v>
      </c>
      <c r="D8" s="39" t="s">
        <v>1619</v>
      </c>
      <c r="E8" s="39">
        <v>75</v>
      </c>
      <c r="F8" s="39">
        <v>75</v>
      </c>
      <c r="G8" s="39">
        <v>50</v>
      </c>
      <c r="H8" s="82">
        <f t="shared" si="1"/>
        <v>0.66666666666666663</v>
      </c>
      <c r="I8" s="39" t="s">
        <v>3</v>
      </c>
      <c r="J8" s="39">
        <v>50</v>
      </c>
    </row>
    <row r="9" spans="1:10" ht="63.75" thickBot="1">
      <c r="A9" s="46" t="s">
        <v>1612</v>
      </c>
      <c r="B9" s="89" t="s">
        <v>5</v>
      </c>
      <c r="C9" s="46">
        <v>3</v>
      </c>
      <c r="D9" s="48" t="s">
        <v>1620</v>
      </c>
      <c r="E9" s="46">
        <v>820</v>
      </c>
      <c r="F9" s="46">
        <v>0</v>
      </c>
      <c r="G9" s="46">
        <v>0</v>
      </c>
      <c r="H9" s="84">
        <f t="shared" si="1"/>
        <v>0</v>
      </c>
      <c r="I9" s="46" t="s">
        <v>59</v>
      </c>
      <c r="J9" s="46">
        <v>0</v>
      </c>
    </row>
    <row r="10" spans="1:10" s="71" customFormat="1" ht="16.5" thickBot="1">
      <c r="A10" s="74"/>
      <c r="B10" s="124"/>
      <c r="C10" s="53"/>
      <c r="D10" s="50"/>
      <c r="E10" s="53">
        <f t="shared" ref="E10:G10" si="2">SUM(E2:E9)</f>
        <v>22665</v>
      </c>
      <c r="F10" s="53">
        <f t="shared" si="2"/>
        <v>4175</v>
      </c>
      <c r="G10" s="53">
        <f t="shared" si="2"/>
        <v>4150</v>
      </c>
      <c r="H10" s="85">
        <f t="shared" si="1"/>
        <v>0.18310169865431281</v>
      </c>
      <c r="I10" s="53"/>
      <c r="J10" s="53">
        <f>SUM(J2:J9)</f>
        <v>4150</v>
      </c>
    </row>
    <row r="11" spans="1:10" s="11" customFormat="1">
      <c r="A11" s="37"/>
      <c r="B11" s="69"/>
      <c r="C11" s="37"/>
      <c r="D11" s="54"/>
      <c r="E11" s="37"/>
      <c r="F11" s="37"/>
      <c r="G11" s="37"/>
      <c r="H11" s="79"/>
      <c r="I11" s="37"/>
      <c r="J11" s="37"/>
    </row>
    <row r="12" spans="1:10">
      <c r="D12" s="29"/>
    </row>
    <row r="13" spans="1:10" ht="47.25">
      <c r="A13" s="39" t="s">
        <v>1621</v>
      </c>
      <c r="B13" s="88" t="s">
        <v>46</v>
      </c>
      <c r="C13" s="39">
        <v>1</v>
      </c>
      <c r="D13" s="41" t="s">
        <v>1622</v>
      </c>
      <c r="E13" s="39">
        <v>425</v>
      </c>
      <c r="F13" s="39">
        <v>250</v>
      </c>
      <c r="G13" s="39">
        <v>250</v>
      </c>
      <c r="H13" s="82">
        <f t="shared" si="1"/>
        <v>0.58823529411764708</v>
      </c>
      <c r="I13" s="39" t="s">
        <v>3</v>
      </c>
      <c r="J13" s="39">
        <v>250</v>
      </c>
    </row>
    <row r="14" spans="1:10" ht="63">
      <c r="A14" s="39" t="s">
        <v>1621</v>
      </c>
      <c r="B14" s="88" t="s">
        <v>5</v>
      </c>
      <c r="C14" s="39">
        <v>2</v>
      </c>
      <c r="D14" s="41" t="s">
        <v>1623</v>
      </c>
      <c r="E14" s="39">
        <v>150</v>
      </c>
      <c r="F14" s="39">
        <v>75</v>
      </c>
      <c r="G14" s="39">
        <v>60</v>
      </c>
      <c r="H14" s="82">
        <f t="shared" si="1"/>
        <v>0.4</v>
      </c>
      <c r="I14" s="39" t="s">
        <v>3</v>
      </c>
      <c r="J14" s="39">
        <v>60</v>
      </c>
    </row>
    <row r="15" spans="1:10" ht="48" thickBot="1">
      <c r="A15" s="46" t="s">
        <v>1621</v>
      </c>
      <c r="B15" s="89" t="s">
        <v>46</v>
      </c>
      <c r="C15" s="46">
        <v>3</v>
      </c>
      <c r="D15" s="46" t="s">
        <v>1624</v>
      </c>
      <c r="E15" s="46">
        <v>26</v>
      </c>
      <c r="F15" s="46">
        <v>15.6</v>
      </c>
      <c r="G15" s="46">
        <v>0</v>
      </c>
      <c r="H15" s="84">
        <f t="shared" si="1"/>
        <v>0</v>
      </c>
      <c r="I15" s="46" t="s">
        <v>59</v>
      </c>
      <c r="J15" s="46">
        <v>0</v>
      </c>
    </row>
    <row r="16" spans="1:10" s="71" customFormat="1" ht="16.5" thickBot="1">
      <c r="A16" s="74"/>
      <c r="B16" s="124"/>
      <c r="C16" s="53"/>
      <c r="D16" s="53"/>
      <c r="E16" s="53">
        <f t="shared" ref="E16:G16" si="3">SUM(E13:E15)</f>
        <v>601</v>
      </c>
      <c r="F16" s="53">
        <f t="shared" si="3"/>
        <v>340.6</v>
      </c>
      <c r="G16" s="53">
        <f t="shared" si="3"/>
        <v>310</v>
      </c>
      <c r="H16" s="85">
        <f t="shared" si="1"/>
        <v>0.51580698835274541</v>
      </c>
      <c r="I16" s="53"/>
      <c r="J16" s="53">
        <f>SUM(J13:J15)</f>
        <v>310</v>
      </c>
    </row>
    <row r="17" spans="1:10" s="11" customFormat="1">
      <c r="A17" s="37"/>
      <c r="B17" s="69"/>
      <c r="C17" s="37"/>
      <c r="D17" s="37"/>
      <c r="E17" s="37"/>
      <c r="F17" s="37"/>
      <c r="G17" s="37"/>
      <c r="H17" s="79"/>
      <c r="I17" s="37"/>
      <c r="J17" s="37"/>
    </row>
    <row r="19" spans="1:10" ht="31.5">
      <c r="A19" s="39" t="s">
        <v>1625</v>
      </c>
      <c r="B19" s="88" t="s">
        <v>5</v>
      </c>
      <c r="C19" s="39">
        <v>1</v>
      </c>
      <c r="D19" s="39" t="s">
        <v>1626</v>
      </c>
      <c r="E19" s="39">
        <v>1300</v>
      </c>
      <c r="F19" s="39">
        <v>650</v>
      </c>
      <c r="G19" s="39">
        <v>200</v>
      </c>
      <c r="H19" s="82">
        <f t="shared" si="1"/>
        <v>0.15384615384615385</v>
      </c>
      <c r="I19" s="39" t="s">
        <v>3</v>
      </c>
      <c r="J19" s="39">
        <v>200</v>
      </c>
    </row>
    <row r="20" spans="1:10" ht="63">
      <c r="A20" s="39" t="s">
        <v>1625</v>
      </c>
      <c r="B20" s="88" t="s">
        <v>589</v>
      </c>
      <c r="C20" s="39">
        <v>1</v>
      </c>
      <c r="D20" s="41" t="s">
        <v>1627</v>
      </c>
      <c r="E20" s="39">
        <v>390</v>
      </c>
      <c r="F20" s="39">
        <v>234</v>
      </c>
      <c r="G20" s="39">
        <v>234</v>
      </c>
      <c r="H20" s="82">
        <f t="shared" si="1"/>
        <v>0.6</v>
      </c>
      <c r="I20" s="39" t="s">
        <v>3</v>
      </c>
      <c r="J20" s="39">
        <v>234</v>
      </c>
    </row>
    <row r="21" spans="1:10" ht="31.5">
      <c r="A21" s="39" t="s">
        <v>1625</v>
      </c>
      <c r="B21" s="88" t="s">
        <v>46</v>
      </c>
      <c r="C21" s="39">
        <v>1</v>
      </c>
      <c r="D21" s="39" t="s">
        <v>1628</v>
      </c>
      <c r="E21" s="39">
        <v>2739</v>
      </c>
      <c r="F21" s="39">
        <v>1643.4</v>
      </c>
      <c r="G21" s="39">
        <v>1500</v>
      </c>
      <c r="H21" s="82">
        <f t="shared" si="1"/>
        <v>0.547645125958379</v>
      </c>
      <c r="I21" s="39" t="s">
        <v>3</v>
      </c>
      <c r="J21" s="39">
        <v>1500</v>
      </c>
    </row>
    <row r="22" spans="1:10" ht="31.5">
      <c r="A22" s="39" t="s">
        <v>1625</v>
      </c>
      <c r="B22" s="88" t="s">
        <v>589</v>
      </c>
      <c r="C22" s="39">
        <v>2</v>
      </c>
      <c r="D22" s="39" t="s">
        <v>1629</v>
      </c>
      <c r="E22" s="39">
        <v>300</v>
      </c>
      <c r="F22" s="39">
        <v>180</v>
      </c>
      <c r="G22" s="39">
        <v>100</v>
      </c>
      <c r="H22" s="82">
        <f t="shared" si="1"/>
        <v>0.33333333333333331</v>
      </c>
      <c r="I22" s="39" t="s">
        <v>3</v>
      </c>
      <c r="J22" s="39">
        <v>100</v>
      </c>
    </row>
    <row r="23" spans="1:10" ht="31.5">
      <c r="A23" s="39" t="s">
        <v>1625</v>
      </c>
      <c r="B23" s="88" t="s">
        <v>46</v>
      </c>
      <c r="C23" s="39">
        <v>2</v>
      </c>
      <c r="D23" s="39" t="s">
        <v>1630</v>
      </c>
      <c r="E23" s="39">
        <v>420</v>
      </c>
      <c r="F23" s="39">
        <v>252</v>
      </c>
      <c r="G23" s="39">
        <v>200</v>
      </c>
      <c r="H23" s="82">
        <f t="shared" si="1"/>
        <v>0.47619047619047616</v>
      </c>
      <c r="I23" s="39" t="s">
        <v>3</v>
      </c>
      <c r="J23" s="39">
        <v>200</v>
      </c>
    </row>
    <row r="24" spans="1:10">
      <c r="A24" s="39" t="s">
        <v>1625</v>
      </c>
      <c r="B24" s="88" t="s">
        <v>16</v>
      </c>
      <c r="C24" s="39">
        <v>3</v>
      </c>
      <c r="D24" s="39" t="s">
        <v>1631</v>
      </c>
      <c r="E24" s="39">
        <v>80</v>
      </c>
      <c r="F24" s="39">
        <v>43</v>
      </c>
      <c r="G24" s="39">
        <v>40</v>
      </c>
      <c r="H24" s="82">
        <f t="shared" si="1"/>
        <v>0.5</v>
      </c>
      <c r="I24" s="39" t="s">
        <v>1216</v>
      </c>
      <c r="J24" s="39">
        <v>40</v>
      </c>
    </row>
    <row r="25" spans="1:10">
      <c r="A25" s="39" t="s">
        <v>1625</v>
      </c>
      <c r="B25" s="88" t="s">
        <v>37</v>
      </c>
      <c r="C25" s="39">
        <v>5</v>
      </c>
      <c r="D25" s="39" t="s">
        <v>1632</v>
      </c>
      <c r="E25" s="39">
        <v>50</v>
      </c>
      <c r="F25" s="39">
        <v>0</v>
      </c>
      <c r="G25" s="39">
        <v>0</v>
      </c>
      <c r="H25" s="82">
        <f t="shared" si="1"/>
        <v>0</v>
      </c>
      <c r="I25" s="39" t="s">
        <v>59</v>
      </c>
      <c r="J25" s="39">
        <v>0</v>
      </c>
    </row>
    <row r="26" spans="1:10" ht="32.25" thickBot="1">
      <c r="A26" s="46" t="s">
        <v>1625</v>
      </c>
      <c r="B26" s="89" t="s">
        <v>64</v>
      </c>
      <c r="C26" s="46">
        <v>5</v>
      </c>
      <c r="D26" s="46" t="s">
        <v>1633</v>
      </c>
      <c r="E26" s="46">
        <v>550</v>
      </c>
      <c r="F26" s="46">
        <v>0</v>
      </c>
      <c r="G26" s="46">
        <v>0</v>
      </c>
      <c r="H26" s="84">
        <f t="shared" si="1"/>
        <v>0</v>
      </c>
      <c r="I26" s="46" t="s">
        <v>59</v>
      </c>
      <c r="J26" s="46">
        <v>0</v>
      </c>
    </row>
    <row r="27" spans="1:10" s="71" customFormat="1" ht="16.5" thickBot="1">
      <c r="A27" s="74"/>
      <c r="B27" s="124"/>
      <c r="C27" s="53"/>
      <c r="D27" s="53"/>
      <c r="E27" s="53">
        <f t="shared" ref="E27:G27" si="4">SUM(E19:E26)</f>
        <v>5829</v>
      </c>
      <c r="F27" s="53">
        <f t="shared" si="4"/>
        <v>3002.4</v>
      </c>
      <c r="G27" s="53">
        <f t="shared" si="4"/>
        <v>2274</v>
      </c>
      <c r="H27" s="85">
        <f t="shared" si="1"/>
        <v>0.39011837364899637</v>
      </c>
      <c r="I27" s="53"/>
      <c r="J27" s="53">
        <f>SUM(J19:J26)</f>
        <v>2274</v>
      </c>
    </row>
    <row r="28" spans="1:10" s="11" customFormat="1">
      <c r="A28" s="37"/>
      <c r="B28" s="69"/>
      <c r="C28" s="37"/>
      <c r="D28" s="37"/>
      <c r="E28" s="37"/>
      <c r="F28" s="37"/>
      <c r="G28" s="37"/>
      <c r="H28" s="79"/>
      <c r="I28" s="37"/>
      <c r="J28" s="37"/>
    </row>
    <row r="30" spans="1:10">
      <c r="A30" s="39" t="s">
        <v>2067</v>
      </c>
      <c r="B30" s="88" t="s">
        <v>10</v>
      </c>
      <c r="C30" s="39">
        <v>1</v>
      </c>
      <c r="D30" s="39" t="s">
        <v>2068</v>
      </c>
      <c r="E30" s="39">
        <v>80</v>
      </c>
      <c r="F30" s="39">
        <v>80</v>
      </c>
      <c r="G30" s="39">
        <v>80</v>
      </c>
      <c r="H30" s="82">
        <f t="shared" si="1"/>
        <v>1</v>
      </c>
      <c r="I30" s="39" t="s">
        <v>59</v>
      </c>
      <c r="J30" s="39">
        <v>80</v>
      </c>
    </row>
    <row r="31" spans="1:10">
      <c r="A31" s="39" t="s">
        <v>2067</v>
      </c>
      <c r="B31" s="88" t="s">
        <v>34</v>
      </c>
      <c r="C31" s="39">
        <v>1</v>
      </c>
      <c r="D31" s="39" t="s">
        <v>2069</v>
      </c>
      <c r="E31" s="39">
        <v>60</v>
      </c>
      <c r="F31" s="39">
        <v>60</v>
      </c>
      <c r="G31" s="39">
        <v>60</v>
      </c>
      <c r="H31" s="82">
        <f t="shared" si="1"/>
        <v>1</v>
      </c>
      <c r="I31" s="39" t="s">
        <v>3</v>
      </c>
      <c r="J31" s="39">
        <v>60</v>
      </c>
    </row>
    <row r="32" spans="1:10">
      <c r="A32" s="39" t="s">
        <v>2067</v>
      </c>
      <c r="B32" s="88" t="s">
        <v>14</v>
      </c>
      <c r="C32" s="39">
        <v>2</v>
      </c>
      <c r="D32" s="39" t="s">
        <v>2070</v>
      </c>
      <c r="E32" s="39">
        <v>70</v>
      </c>
      <c r="F32" s="39">
        <v>70</v>
      </c>
      <c r="G32" s="39">
        <v>40</v>
      </c>
      <c r="H32" s="82">
        <f t="shared" si="1"/>
        <v>0.5714285714285714</v>
      </c>
      <c r="I32" s="39" t="s">
        <v>59</v>
      </c>
      <c r="J32" s="39">
        <v>40</v>
      </c>
    </row>
    <row r="33" spans="1:10">
      <c r="A33" s="39" t="s">
        <v>2067</v>
      </c>
      <c r="B33" s="88" t="s">
        <v>306</v>
      </c>
      <c r="C33" s="39">
        <v>2</v>
      </c>
      <c r="D33" s="39" t="s">
        <v>2071</v>
      </c>
      <c r="E33" s="39">
        <v>100</v>
      </c>
      <c r="F33" s="39">
        <v>100</v>
      </c>
      <c r="G33" s="39">
        <v>100</v>
      </c>
      <c r="H33" s="82">
        <f t="shared" si="1"/>
        <v>1</v>
      </c>
      <c r="I33" s="39" t="s">
        <v>59</v>
      </c>
      <c r="J33" s="39">
        <v>100</v>
      </c>
    </row>
    <row r="34" spans="1:10" ht="48" thickBot="1">
      <c r="A34" s="46" t="s">
        <v>2067</v>
      </c>
      <c r="B34" s="89" t="s">
        <v>46</v>
      </c>
      <c r="C34" s="46">
        <v>2</v>
      </c>
      <c r="D34" s="48" t="s">
        <v>2072</v>
      </c>
      <c r="E34" s="46">
        <v>840</v>
      </c>
      <c r="F34" s="46">
        <v>504</v>
      </c>
      <c r="G34" s="46">
        <v>400</v>
      </c>
      <c r="H34" s="84">
        <f t="shared" si="1"/>
        <v>0.47619047619047616</v>
      </c>
      <c r="I34" s="46" t="s">
        <v>59</v>
      </c>
      <c r="J34" s="46">
        <v>400</v>
      </c>
    </row>
    <row r="35" spans="1:10" s="71" customFormat="1" ht="16.5" thickBot="1">
      <c r="A35" s="74"/>
      <c r="B35" s="124"/>
      <c r="C35" s="53"/>
      <c r="D35" s="50"/>
      <c r="E35" s="53">
        <f t="shared" ref="E35:G35" si="5">SUM(E30:E34)</f>
        <v>1150</v>
      </c>
      <c r="F35" s="53">
        <f t="shared" si="5"/>
        <v>814</v>
      </c>
      <c r="G35" s="53">
        <f t="shared" si="5"/>
        <v>680</v>
      </c>
      <c r="H35" s="85">
        <f t="shared" si="1"/>
        <v>0.59130434782608698</v>
      </c>
      <c r="I35" s="53"/>
      <c r="J35" s="53">
        <f>SUM(J30:J34)</f>
        <v>680</v>
      </c>
    </row>
    <row r="36" spans="1:10" s="11" customFormat="1">
      <c r="A36" s="37"/>
      <c r="B36" s="69"/>
      <c r="C36" s="37"/>
      <c r="D36" s="54"/>
      <c r="E36" s="37"/>
      <c r="F36" s="37"/>
      <c r="G36" s="37"/>
      <c r="H36" s="79"/>
      <c r="I36" s="37"/>
      <c r="J36" s="37"/>
    </row>
    <row r="37" spans="1:10">
      <c r="D37" s="29"/>
    </row>
    <row r="38" spans="1:10" ht="47.25">
      <c r="A38" s="39" t="s">
        <v>2073</v>
      </c>
      <c r="B38" s="88" t="s">
        <v>5</v>
      </c>
      <c r="C38" s="39">
        <v>3</v>
      </c>
      <c r="D38" s="39" t="s">
        <v>2074</v>
      </c>
      <c r="E38" s="39">
        <v>150</v>
      </c>
      <c r="F38" s="39">
        <v>75</v>
      </c>
      <c r="G38" s="39">
        <v>40</v>
      </c>
      <c r="H38" s="82">
        <f t="shared" si="1"/>
        <v>0.26666666666666666</v>
      </c>
      <c r="I38" s="39" t="s">
        <v>59</v>
      </c>
      <c r="J38" s="39">
        <v>40</v>
      </c>
    </row>
    <row r="39" spans="1:10">
      <c r="A39" s="39" t="s">
        <v>2073</v>
      </c>
      <c r="B39" s="88" t="s">
        <v>16</v>
      </c>
      <c r="C39" s="39">
        <v>4</v>
      </c>
      <c r="D39" s="39" t="s">
        <v>2075</v>
      </c>
      <c r="E39" s="39">
        <v>20</v>
      </c>
      <c r="F39" s="39">
        <v>12</v>
      </c>
      <c r="G39" s="39">
        <v>0</v>
      </c>
      <c r="H39" s="82">
        <f t="shared" si="1"/>
        <v>0</v>
      </c>
      <c r="I39" s="39" t="s">
        <v>59</v>
      </c>
      <c r="J39" s="39">
        <v>0</v>
      </c>
    </row>
    <row r="40" spans="1:10" ht="47.25">
      <c r="A40" s="39" t="s">
        <v>2073</v>
      </c>
      <c r="B40" s="88" t="s">
        <v>589</v>
      </c>
      <c r="C40" s="39">
        <v>2</v>
      </c>
      <c r="D40" s="41" t="s">
        <v>2076</v>
      </c>
      <c r="E40" s="39">
        <v>70</v>
      </c>
      <c r="F40" s="39">
        <v>42</v>
      </c>
      <c r="G40" s="39">
        <v>25</v>
      </c>
      <c r="H40" s="82">
        <f t="shared" si="1"/>
        <v>0.35714285714285715</v>
      </c>
      <c r="I40" s="39" t="s">
        <v>59</v>
      </c>
      <c r="J40" s="39">
        <v>25</v>
      </c>
    </row>
    <row r="41" spans="1:10" ht="48" thickBot="1">
      <c r="A41" s="46" t="s">
        <v>2073</v>
      </c>
      <c r="B41" s="89" t="s">
        <v>46</v>
      </c>
      <c r="C41" s="46">
        <v>1</v>
      </c>
      <c r="D41" s="48" t="s">
        <v>2077</v>
      </c>
      <c r="E41" s="46">
        <v>450</v>
      </c>
      <c r="F41" s="46">
        <v>270</v>
      </c>
      <c r="G41" s="46">
        <v>200</v>
      </c>
      <c r="H41" s="84">
        <f t="shared" si="1"/>
        <v>0.44444444444444442</v>
      </c>
      <c r="I41" s="46" t="s">
        <v>2078</v>
      </c>
      <c r="J41" s="46">
        <v>200</v>
      </c>
    </row>
    <row r="42" spans="1:10" s="71" customFormat="1" ht="16.5" thickBot="1">
      <c r="A42" s="74"/>
      <c r="B42" s="124"/>
      <c r="C42" s="53"/>
      <c r="D42" s="50"/>
      <c r="E42" s="53">
        <f t="shared" ref="E42:G42" si="6">SUM(E38:E41)</f>
        <v>690</v>
      </c>
      <c r="F42" s="53">
        <f t="shared" si="6"/>
        <v>399</v>
      </c>
      <c r="G42" s="53">
        <f t="shared" si="6"/>
        <v>265</v>
      </c>
      <c r="H42" s="85">
        <f t="shared" si="1"/>
        <v>0.38405797101449274</v>
      </c>
      <c r="I42" s="53"/>
      <c r="J42" s="53">
        <f>SUM(J38:J41)</f>
        <v>265</v>
      </c>
    </row>
    <row r="43" spans="1:10" s="11" customFormat="1">
      <c r="A43" s="37"/>
      <c r="B43" s="69"/>
      <c r="C43" s="37"/>
      <c r="D43" s="54"/>
      <c r="E43" s="37"/>
      <c r="F43" s="37"/>
      <c r="G43" s="37"/>
      <c r="H43" s="79"/>
      <c r="I43" s="37"/>
      <c r="J43" s="37"/>
    </row>
    <row r="44" spans="1:10">
      <c r="D44" s="29"/>
    </row>
    <row r="45" spans="1:10" ht="31.5">
      <c r="A45" s="39" t="s">
        <v>2079</v>
      </c>
      <c r="B45" s="88" t="s">
        <v>5</v>
      </c>
      <c r="C45" s="39">
        <v>2</v>
      </c>
      <c r="D45" s="39" t="s">
        <v>2080</v>
      </c>
      <c r="E45" s="39">
        <v>300</v>
      </c>
      <c r="F45" s="39">
        <v>0</v>
      </c>
      <c r="G45" s="39">
        <v>0</v>
      </c>
      <c r="H45" s="82">
        <f t="shared" si="1"/>
        <v>0</v>
      </c>
      <c r="I45" s="39" t="s">
        <v>59</v>
      </c>
      <c r="J45" s="39">
        <v>0</v>
      </c>
    </row>
    <row r="46" spans="1:10" ht="31.5">
      <c r="A46" s="39" t="s">
        <v>2079</v>
      </c>
      <c r="B46" s="88" t="s">
        <v>5</v>
      </c>
      <c r="C46" s="39">
        <v>3</v>
      </c>
      <c r="D46" s="39" t="s">
        <v>2081</v>
      </c>
      <c r="E46" s="39">
        <v>190</v>
      </c>
      <c r="F46" s="39">
        <v>0</v>
      </c>
      <c r="G46" s="39">
        <v>0</v>
      </c>
      <c r="H46" s="82">
        <f t="shared" si="1"/>
        <v>0</v>
      </c>
      <c r="I46" s="39" t="s">
        <v>59</v>
      </c>
      <c r="J46" s="39">
        <v>0</v>
      </c>
    </row>
    <row r="47" spans="1:10" ht="63">
      <c r="A47" s="39" t="s">
        <v>2079</v>
      </c>
      <c r="B47" s="88" t="s">
        <v>14</v>
      </c>
      <c r="C47" s="39">
        <v>1</v>
      </c>
      <c r="D47" s="41" t="s">
        <v>2082</v>
      </c>
      <c r="E47" s="39">
        <v>48</v>
      </c>
      <c r="F47" s="39">
        <v>48</v>
      </c>
      <c r="G47" s="39">
        <v>24</v>
      </c>
      <c r="H47" s="82">
        <f t="shared" si="1"/>
        <v>0.5</v>
      </c>
      <c r="I47" s="39" t="s">
        <v>59</v>
      </c>
      <c r="J47" s="39">
        <v>24</v>
      </c>
    </row>
    <row r="48" spans="1:10" ht="47.25">
      <c r="A48" s="39" t="s">
        <v>2079</v>
      </c>
      <c r="B48" s="88" t="s">
        <v>14</v>
      </c>
      <c r="C48" s="39">
        <v>2</v>
      </c>
      <c r="D48" s="39" t="s">
        <v>2083</v>
      </c>
      <c r="E48" s="39">
        <v>1600</v>
      </c>
      <c r="F48" s="39">
        <v>0</v>
      </c>
      <c r="G48" s="39">
        <v>0</v>
      </c>
      <c r="H48" s="82">
        <f t="shared" si="1"/>
        <v>0</v>
      </c>
      <c r="I48" s="39" t="s">
        <v>59</v>
      </c>
      <c r="J48" s="39">
        <v>0</v>
      </c>
    </row>
    <row r="49" spans="1:10" ht="63">
      <c r="A49" s="39" t="s">
        <v>2079</v>
      </c>
      <c r="B49" s="88" t="s">
        <v>87</v>
      </c>
      <c r="C49" s="39">
        <v>2</v>
      </c>
      <c r="D49" s="41" t="s">
        <v>2084</v>
      </c>
      <c r="E49" s="39">
        <v>262.5</v>
      </c>
      <c r="F49" s="39">
        <v>197</v>
      </c>
      <c r="G49" s="39">
        <v>197</v>
      </c>
      <c r="H49" s="82">
        <f t="shared" si="1"/>
        <v>0.75047619047619052</v>
      </c>
      <c r="I49" s="39" t="s">
        <v>59</v>
      </c>
      <c r="J49" s="39">
        <v>197</v>
      </c>
    </row>
    <row r="50" spans="1:10" ht="94.5">
      <c r="A50" s="39" t="s">
        <v>2079</v>
      </c>
      <c r="B50" s="88" t="s">
        <v>306</v>
      </c>
      <c r="C50" s="39">
        <v>2</v>
      </c>
      <c r="D50" s="41" t="s">
        <v>2085</v>
      </c>
      <c r="E50" s="39">
        <v>380</v>
      </c>
      <c r="F50" s="39">
        <v>380</v>
      </c>
      <c r="G50" s="39">
        <v>380</v>
      </c>
      <c r="H50" s="82">
        <f t="shared" si="1"/>
        <v>1</v>
      </c>
      <c r="I50" s="39" t="s">
        <v>59</v>
      </c>
      <c r="J50" s="39">
        <v>380</v>
      </c>
    </row>
    <row r="51" spans="1:10" ht="173.25">
      <c r="A51" s="39" t="s">
        <v>2079</v>
      </c>
      <c r="B51" s="88" t="s">
        <v>46</v>
      </c>
      <c r="C51" s="39">
        <v>1</v>
      </c>
      <c r="D51" s="41" t="s">
        <v>2086</v>
      </c>
      <c r="E51" s="39">
        <v>3122</v>
      </c>
      <c r="F51" s="39">
        <v>1875</v>
      </c>
      <c r="G51" s="39">
        <v>1250</v>
      </c>
      <c r="H51" s="82">
        <f t="shared" si="1"/>
        <v>0.40038436899423446</v>
      </c>
      <c r="I51" s="39" t="s">
        <v>3</v>
      </c>
      <c r="J51" s="39">
        <v>1250</v>
      </c>
    </row>
    <row r="52" spans="1:10" ht="48" thickBot="1">
      <c r="A52" s="46" t="s">
        <v>2079</v>
      </c>
      <c r="B52" s="89" t="s">
        <v>46</v>
      </c>
      <c r="C52" s="46">
        <v>2</v>
      </c>
      <c r="D52" s="48" t="s">
        <v>2087</v>
      </c>
      <c r="E52" s="46">
        <v>750</v>
      </c>
      <c r="F52" s="46">
        <v>0</v>
      </c>
      <c r="G52" s="46">
        <v>0</v>
      </c>
      <c r="H52" s="84">
        <f t="shared" si="1"/>
        <v>0</v>
      </c>
      <c r="I52" s="46" t="s">
        <v>59</v>
      </c>
      <c r="J52" s="46">
        <v>0</v>
      </c>
    </row>
    <row r="53" spans="1:10" s="71" customFormat="1" ht="16.5" thickBot="1">
      <c r="A53" s="74"/>
      <c r="B53" s="124"/>
      <c r="C53" s="53"/>
      <c r="D53" s="50"/>
      <c r="E53" s="53">
        <f t="shared" ref="E53:G53" si="7">SUM(E45:E52)</f>
        <v>6652.5</v>
      </c>
      <c r="F53" s="53">
        <f t="shared" si="7"/>
        <v>2500</v>
      </c>
      <c r="G53" s="53">
        <f t="shared" si="7"/>
        <v>1851</v>
      </c>
      <c r="H53" s="85">
        <f t="shared" si="1"/>
        <v>0.27824126268320182</v>
      </c>
      <c r="I53" s="53"/>
      <c r="J53" s="53">
        <f>SUM(J45:J52)</f>
        <v>1851</v>
      </c>
    </row>
    <row r="54" spans="1:10" s="11" customFormat="1">
      <c r="A54" s="37"/>
      <c r="B54" s="69"/>
      <c r="C54" s="37" t="s">
        <v>2366</v>
      </c>
      <c r="D54" s="54"/>
      <c r="E54" s="37"/>
      <c r="F54" s="37"/>
      <c r="G54" s="37"/>
      <c r="H54" s="79"/>
      <c r="I54" s="37"/>
      <c r="J54" s="37"/>
    </row>
    <row r="55" spans="1:10">
      <c r="D55" s="29"/>
    </row>
    <row r="56" spans="1:10" ht="63.75" thickBot="1">
      <c r="A56" s="46" t="s">
        <v>2088</v>
      </c>
      <c r="B56" s="89" t="s">
        <v>46</v>
      </c>
      <c r="C56" s="46">
        <v>1</v>
      </c>
      <c r="D56" s="46" t="s">
        <v>2089</v>
      </c>
      <c r="E56" s="46">
        <v>200</v>
      </c>
      <c r="F56" s="46">
        <v>100</v>
      </c>
      <c r="G56" s="46">
        <v>25</v>
      </c>
      <c r="H56" s="84">
        <f t="shared" si="1"/>
        <v>0.125</v>
      </c>
      <c r="I56" s="46" t="s">
        <v>2090</v>
      </c>
      <c r="J56" s="46">
        <v>25</v>
      </c>
    </row>
    <row r="57" spans="1:10" s="71" customFormat="1" ht="16.5" thickBot="1">
      <c r="A57" s="74"/>
      <c r="B57" s="124"/>
      <c r="C57" s="53"/>
      <c r="D57" s="53"/>
      <c r="E57" s="53">
        <f t="shared" ref="E57:G57" si="8">SUM(E56)</f>
        <v>200</v>
      </c>
      <c r="F57" s="53">
        <f t="shared" si="8"/>
        <v>100</v>
      </c>
      <c r="G57" s="53">
        <f t="shared" si="8"/>
        <v>25</v>
      </c>
      <c r="H57" s="85">
        <f t="shared" si="1"/>
        <v>0.125</v>
      </c>
      <c r="I57" s="53"/>
      <c r="J57" s="53">
        <f>SUM(J56)</f>
        <v>25</v>
      </c>
    </row>
    <row r="58" spans="1:10" s="11" customFormat="1">
      <c r="A58" s="37"/>
      <c r="B58" s="69"/>
      <c r="C58" s="37"/>
      <c r="D58" s="37"/>
      <c r="E58" s="37"/>
      <c r="F58" s="37"/>
      <c r="G58" s="37"/>
      <c r="H58" s="79"/>
      <c r="I58" s="37"/>
      <c r="J58" s="37"/>
    </row>
    <row r="60" spans="1:10">
      <c r="A60" s="39" t="s">
        <v>2091</v>
      </c>
      <c r="B60" s="88" t="s">
        <v>10</v>
      </c>
      <c r="C60" s="39">
        <v>2</v>
      </c>
      <c r="D60" s="39" t="s">
        <v>2092</v>
      </c>
      <c r="E60" s="39">
        <v>60</v>
      </c>
      <c r="F60" s="39">
        <v>60</v>
      </c>
      <c r="G60" s="39">
        <v>60</v>
      </c>
      <c r="H60" s="82">
        <f t="shared" si="1"/>
        <v>1</v>
      </c>
      <c r="I60" s="39" t="s">
        <v>3</v>
      </c>
      <c r="J60" s="39">
        <v>60</v>
      </c>
    </row>
    <row r="61" spans="1:10">
      <c r="A61" s="39" t="s">
        <v>2091</v>
      </c>
      <c r="B61" s="88" t="s">
        <v>14</v>
      </c>
      <c r="C61" s="39">
        <v>3</v>
      </c>
      <c r="D61" s="39" t="s">
        <v>2093</v>
      </c>
      <c r="E61" s="39">
        <v>150</v>
      </c>
      <c r="F61" s="39">
        <v>100</v>
      </c>
      <c r="G61" s="39">
        <v>0</v>
      </c>
      <c r="H61" s="82">
        <f t="shared" si="1"/>
        <v>0</v>
      </c>
      <c r="I61" s="39" t="s">
        <v>59</v>
      </c>
      <c r="J61" s="39">
        <v>0</v>
      </c>
    </row>
    <row r="62" spans="1:10">
      <c r="A62" s="39" t="s">
        <v>2091</v>
      </c>
      <c r="B62" s="88" t="s">
        <v>14</v>
      </c>
      <c r="C62" s="39">
        <v>5</v>
      </c>
      <c r="D62" s="39" t="s">
        <v>2094</v>
      </c>
      <c r="E62" s="39">
        <v>1500</v>
      </c>
      <c r="F62" s="39">
        <v>0</v>
      </c>
      <c r="G62" s="39">
        <v>0</v>
      </c>
      <c r="H62" s="82">
        <f t="shared" si="1"/>
        <v>0</v>
      </c>
      <c r="I62" s="39" t="s">
        <v>59</v>
      </c>
      <c r="J62" s="39">
        <v>0</v>
      </c>
    </row>
    <row r="63" spans="1:10">
      <c r="A63" s="39" t="s">
        <v>2091</v>
      </c>
      <c r="B63" s="88" t="s">
        <v>306</v>
      </c>
      <c r="C63" s="39">
        <v>2</v>
      </c>
      <c r="D63" s="39" t="s">
        <v>2095</v>
      </c>
      <c r="E63" s="39">
        <v>100</v>
      </c>
      <c r="F63" s="39">
        <v>50</v>
      </c>
      <c r="G63" s="39">
        <v>50</v>
      </c>
      <c r="H63" s="82">
        <f t="shared" si="1"/>
        <v>0.5</v>
      </c>
      <c r="I63" s="39" t="s">
        <v>59</v>
      </c>
      <c r="J63" s="39">
        <v>50</v>
      </c>
    </row>
    <row r="64" spans="1:10" ht="16.5" thickBot="1">
      <c r="A64" s="46" t="s">
        <v>2091</v>
      </c>
      <c r="B64" s="89" t="s">
        <v>46</v>
      </c>
      <c r="C64" s="46">
        <v>1</v>
      </c>
      <c r="D64" s="46" t="s">
        <v>2096</v>
      </c>
      <c r="E64" s="46">
        <v>600</v>
      </c>
      <c r="F64" s="46">
        <v>300</v>
      </c>
      <c r="G64" s="46">
        <v>300</v>
      </c>
      <c r="H64" s="84">
        <f t="shared" si="1"/>
        <v>0.5</v>
      </c>
      <c r="I64" s="46" t="s">
        <v>59</v>
      </c>
      <c r="J64" s="46">
        <v>300</v>
      </c>
    </row>
    <row r="65" spans="1:10" s="71" customFormat="1" ht="16.5" thickBot="1">
      <c r="A65" s="74"/>
      <c r="B65" s="124"/>
      <c r="C65" s="53"/>
      <c r="D65" s="53"/>
      <c r="E65" s="53">
        <f t="shared" ref="E65:G65" si="9">SUM(E60:E64)</f>
        <v>2410</v>
      </c>
      <c r="F65" s="53">
        <f t="shared" si="9"/>
        <v>510</v>
      </c>
      <c r="G65" s="53">
        <f t="shared" si="9"/>
        <v>410</v>
      </c>
      <c r="H65" s="85">
        <f t="shared" si="1"/>
        <v>0.17012448132780084</v>
      </c>
      <c r="I65" s="53"/>
      <c r="J65" s="53">
        <f>SUM(J60:J64)</f>
        <v>410</v>
      </c>
    </row>
    <row r="66" spans="1:10" s="11" customFormat="1">
      <c r="A66" s="37"/>
      <c r="B66" s="69"/>
      <c r="C66" s="37"/>
      <c r="D66" s="37"/>
      <c r="E66" s="37"/>
      <c r="F66" s="37"/>
      <c r="G66" s="37"/>
      <c r="H66" s="79"/>
      <c r="I66" s="37"/>
      <c r="J66" s="37"/>
    </row>
    <row r="68" spans="1:10">
      <c r="A68" s="39" t="s">
        <v>2097</v>
      </c>
      <c r="B68" s="88" t="s">
        <v>87</v>
      </c>
      <c r="C68" s="39">
        <v>1</v>
      </c>
      <c r="D68" s="39" t="s">
        <v>2098</v>
      </c>
      <c r="E68" s="39">
        <v>250</v>
      </c>
      <c r="F68" s="39">
        <v>187.5</v>
      </c>
      <c r="G68" s="39">
        <v>150</v>
      </c>
      <c r="H68" s="82">
        <f t="shared" si="1"/>
        <v>0.6</v>
      </c>
      <c r="I68" s="39" t="s">
        <v>59</v>
      </c>
      <c r="J68" s="39">
        <v>150</v>
      </c>
    </row>
    <row r="69" spans="1:10">
      <c r="A69" s="39" t="s">
        <v>2097</v>
      </c>
      <c r="B69" s="88" t="s">
        <v>87</v>
      </c>
      <c r="C69" s="39">
        <v>2</v>
      </c>
      <c r="D69" s="39" t="s">
        <v>2099</v>
      </c>
      <c r="E69" s="39">
        <v>45</v>
      </c>
      <c r="F69" s="39">
        <v>33.75</v>
      </c>
      <c r="G69" s="39">
        <v>30</v>
      </c>
      <c r="H69" s="82">
        <f t="shared" si="1"/>
        <v>0.66666666666666663</v>
      </c>
      <c r="I69" s="39" t="s">
        <v>59</v>
      </c>
      <c r="J69" s="39">
        <v>30</v>
      </c>
    </row>
    <row r="70" spans="1:10">
      <c r="A70" s="39" t="s">
        <v>2097</v>
      </c>
      <c r="B70" s="88" t="s">
        <v>87</v>
      </c>
      <c r="C70" s="39">
        <v>3</v>
      </c>
      <c r="D70" s="39" t="s">
        <v>2100</v>
      </c>
      <c r="E70" s="39">
        <v>45</v>
      </c>
      <c r="F70" s="39">
        <v>33.75</v>
      </c>
      <c r="G70" s="39">
        <v>30</v>
      </c>
      <c r="H70" s="82">
        <f t="shared" si="1"/>
        <v>0.66666666666666663</v>
      </c>
      <c r="I70" s="39" t="s">
        <v>59</v>
      </c>
      <c r="J70" s="39">
        <v>30</v>
      </c>
    </row>
    <row r="71" spans="1:10">
      <c r="A71" s="39" t="s">
        <v>2097</v>
      </c>
      <c r="B71" s="88" t="s">
        <v>306</v>
      </c>
      <c r="C71" s="39">
        <v>2</v>
      </c>
      <c r="D71" s="39" t="s">
        <v>2101</v>
      </c>
      <c r="E71" s="39">
        <v>20</v>
      </c>
      <c r="F71" s="39">
        <v>15</v>
      </c>
      <c r="G71" s="39">
        <v>15</v>
      </c>
      <c r="H71" s="82">
        <f t="shared" si="1"/>
        <v>0.75</v>
      </c>
      <c r="I71" s="39" t="s">
        <v>59</v>
      </c>
      <c r="J71" s="39">
        <v>15</v>
      </c>
    </row>
    <row r="72" spans="1:10">
      <c r="A72" s="39" t="s">
        <v>2097</v>
      </c>
      <c r="B72" s="88" t="s">
        <v>306</v>
      </c>
      <c r="C72" s="39">
        <v>3</v>
      </c>
      <c r="D72" s="39" t="s">
        <v>2102</v>
      </c>
      <c r="E72" s="39">
        <v>20</v>
      </c>
      <c r="F72" s="39">
        <v>15</v>
      </c>
      <c r="G72" s="39">
        <v>15</v>
      </c>
      <c r="H72" s="82">
        <f t="shared" si="1"/>
        <v>0.75</v>
      </c>
      <c r="I72" s="39" t="s">
        <v>59</v>
      </c>
      <c r="J72" s="39">
        <v>15</v>
      </c>
    </row>
    <row r="73" spans="1:10">
      <c r="A73" s="39" t="s">
        <v>2097</v>
      </c>
      <c r="B73" s="88" t="s">
        <v>46</v>
      </c>
      <c r="C73" s="39">
        <v>1</v>
      </c>
      <c r="D73" s="39" t="s">
        <v>2103</v>
      </c>
      <c r="E73" s="39">
        <v>200</v>
      </c>
      <c r="F73" s="39">
        <v>100</v>
      </c>
      <c r="G73" s="39">
        <v>100</v>
      </c>
      <c r="H73" s="82">
        <f t="shared" si="1"/>
        <v>0.5</v>
      </c>
      <c r="I73" s="39" t="s">
        <v>59</v>
      </c>
      <c r="J73" s="39">
        <v>100</v>
      </c>
    </row>
    <row r="74" spans="1:10">
      <c r="A74" s="39" t="s">
        <v>2097</v>
      </c>
      <c r="B74" s="88" t="s">
        <v>46</v>
      </c>
      <c r="C74" s="39">
        <v>2</v>
      </c>
      <c r="D74" s="39" t="s">
        <v>2104</v>
      </c>
      <c r="E74" s="39">
        <v>26</v>
      </c>
      <c r="F74" s="39">
        <v>13</v>
      </c>
      <c r="G74" s="39">
        <v>0</v>
      </c>
      <c r="H74" s="82">
        <f t="shared" si="1"/>
        <v>0</v>
      </c>
      <c r="I74" s="39" t="s">
        <v>59</v>
      </c>
      <c r="J74" s="39">
        <v>0</v>
      </c>
    </row>
    <row r="75" spans="1:10" ht="16.5" thickBot="1">
      <c r="A75" s="46" t="s">
        <v>2097</v>
      </c>
      <c r="B75" s="89" t="s">
        <v>46</v>
      </c>
      <c r="C75" s="46">
        <v>4</v>
      </c>
      <c r="D75" s="46" t="s">
        <v>2105</v>
      </c>
      <c r="E75" s="46">
        <v>4</v>
      </c>
      <c r="F75" s="46">
        <v>2</v>
      </c>
      <c r="G75" s="46">
        <v>0</v>
      </c>
      <c r="H75" s="84">
        <f t="shared" si="1"/>
        <v>0</v>
      </c>
      <c r="I75" s="46" t="s">
        <v>3</v>
      </c>
      <c r="J75" s="46">
        <v>0</v>
      </c>
    </row>
    <row r="76" spans="1:10" s="71" customFormat="1" ht="16.5" thickBot="1">
      <c r="A76" s="74"/>
      <c r="B76" s="124"/>
      <c r="C76" s="53"/>
      <c r="D76" s="53"/>
      <c r="E76" s="53">
        <f t="shared" ref="E76:G76" si="10">SUM(E68:E75)</f>
        <v>610</v>
      </c>
      <c r="F76" s="53">
        <f t="shared" si="10"/>
        <v>400</v>
      </c>
      <c r="G76" s="53">
        <f t="shared" si="10"/>
        <v>340</v>
      </c>
      <c r="H76" s="125">
        <f t="shared" si="1"/>
        <v>0.55737704918032782</v>
      </c>
      <c r="I76" s="53"/>
      <c r="J76" s="53">
        <f>SUM(J68:J75)</f>
        <v>340</v>
      </c>
    </row>
    <row r="78" spans="1:10" s="21" customFormat="1" ht="23.25">
      <c r="A78" s="104"/>
      <c r="B78" s="123"/>
      <c r="C78" s="104"/>
      <c r="D78" s="104"/>
      <c r="E78" s="32">
        <f>SUM(E76+E65+E57+E53+E42+E35+E27+E16+E10)</f>
        <v>40807.5</v>
      </c>
      <c r="F78" s="32">
        <f t="shared" ref="F78:G78" si="11">SUM(F76+F65+F57+F53+F42+F35+F27+F16+F10)</f>
        <v>12241</v>
      </c>
      <c r="G78" s="32">
        <f t="shared" si="11"/>
        <v>10305</v>
      </c>
      <c r="H78" s="90">
        <f t="shared" ref="H78" si="12">IF(E78=0,"",G78/E78)</f>
        <v>0.2525271089873185</v>
      </c>
      <c r="I78" s="104"/>
      <c r="J78" s="32">
        <f>SUM(J76+J65+J57+J53+J42+J35+J27+J16+J10)</f>
        <v>10305</v>
      </c>
    </row>
  </sheetData>
  <pageMargins left="0.75" right="0.75" top="1" bottom="1" header="0.5" footer="0.5"/>
  <pageSetup paperSize="9"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A&amp;E</vt:lpstr>
      <vt:lpstr>ACC</vt:lpstr>
      <vt:lpstr>CGCU</vt:lpstr>
      <vt:lpstr>ICSMSU</vt:lpstr>
      <vt:lpstr>Media</vt:lpstr>
      <vt:lpstr>OSC</vt:lpstr>
      <vt:lpstr>RCC</vt:lpstr>
      <vt:lpstr>RCSU</vt:lpstr>
      <vt:lpstr>RSMU</vt:lpstr>
      <vt:lpstr>SCC</vt:lpstr>
      <vt:lpstr>Silwood</vt:lpstr>
      <vt:lpstr>Sheet1</vt:lpstr>
    </vt:vector>
  </TitlesOfParts>
  <Company>Imperial College Union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Pall</dc:creator>
  <cp:lastModifiedBy>rcoxhead</cp:lastModifiedBy>
  <cp:lastPrinted>2011-02-26T12:28:19Z</cp:lastPrinted>
  <dcterms:created xsi:type="dcterms:W3CDTF">2011-02-22T17:25:04Z</dcterms:created>
  <dcterms:modified xsi:type="dcterms:W3CDTF">2011-03-16T10:49:07Z</dcterms:modified>
</cp:coreProperties>
</file>