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U:\Student Experience and Services\Student Activities\CSPB\CSPB 2016 - 2017\CSPB 6\"/>
    </mc:Choice>
  </mc:AlternateContent>
  <bookViews>
    <workbookView xWindow="0" yWindow="0" windowWidth="14985" windowHeight="9315" activeTab="4"/>
  </bookViews>
  <sheets>
    <sheet name="OldData" sheetId="1" r:id="rId1"/>
    <sheet name="1516allocation" sheetId="3" r:id="rId2"/>
    <sheet name="SGI" sheetId="5" r:id="rId3"/>
    <sheet name="PIVOT" sheetId="7" r:id="rId4"/>
    <sheet name="DATA" sheetId="6" r:id="rId5"/>
    <sheet name="Sheet7" sheetId="9" r:id="rId6"/>
    <sheet name="LastYearCompare" sheetId="8" r:id="rId7"/>
  </sheets>
  <definedNames>
    <definedName name="_xlnm._FilterDatabase" localSheetId="4" hidden="1">DATA!$A$1:$AF$1242</definedName>
    <definedName name="_xlnm._FilterDatabase" localSheetId="6" hidden="1">LastYearCompare!$A$1:$K$257</definedName>
  </definedNames>
  <calcPr calcId="171027"/>
  <pivotCaches>
    <pivotCache cacheId="0" r:id="rId8"/>
  </pivotCaches>
</workbook>
</file>

<file path=xl/calcChain.xml><?xml version="1.0" encoding="utf-8"?>
<calcChain xmlns="http://schemas.openxmlformats.org/spreadsheetml/2006/main">
  <c r="B1252" i="6" l="1"/>
  <c r="B1251" i="6"/>
  <c r="H11" i="8" l="1"/>
  <c r="M11" i="8" s="1"/>
  <c r="O11" i="8" s="1"/>
  <c r="H78" i="8"/>
  <c r="M78" i="8" s="1"/>
  <c r="H81" i="8"/>
  <c r="M81" i="8" s="1"/>
  <c r="H87" i="8"/>
  <c r="H88" i="8"/>
  <c r="H95" i="8"/>
  <c r="H99" i="8"/>
  <c r="M99" i="8" s="1"/>
  <c r="H104" i="8"/>
  <c r="M104" i="8" s="1"/>
  <c r="H109" i="8"/>
  <c r="M109" i="8" s="1"/>
  <c r="O109" i="8" s="1"/>
  <c r="H110" i="8"/>
  <c r="M110" i="8" s="1"/>
  <c r="H111" i="8"/>
  <c r="H116" i="8"/>
  <c r="H119" i="8"/>
  <c r="H123" i="8"/>
  <c r="H124" i="8"/>
  <c r="H125" i="8"/>
  <c r="M125" i="8" s="1"/>
  <c r="H126" i="8"/>
  <c r="M126" i="8" s="1"/>
  <c r="H127" i="8"/>
  <c r="H129" i="8"/>
  <c r="H131" i="8"/>
  <c r="M131" i="8" s="1"/>
  <c r="O131" i="8" s="1"/>
  <c r="H134" i="8"/>
  <c r="M134" i="8" s="1"/>
  <c r="H137" i="8"/>
  <c r="H148" i="8"/>
  <c r="M148" i="8" s="1"/>
  <c r="L148" i="8" s="1"/>
  <c r="H150" i="8"/>
  <c r="M150" i="8" s="1"/>
  <c r="H151" i="8"/>
  <c r="H152" i="8"/>
  <c r="H153" i="8"/>
  <c r="H155" i="8"/>
  <c r="H157" i="8"/>
  <c r="H162" i="8"/>
  <c r="H163" i="8"/>
  <c r="H164" i="8"/>
  <c r="H169" i="8"/>
  <c r="H187" i="8"/>
  <c r="M187" i="8" s="1"/>
  <c r="H213" i="8"/>
  <c r="M213" i="8" s="1"/>
  <c r="H234" i="8"/>
  <c r="H243" i="8"/>
  <c r="M243" i="8" s="1"/>
  <c r="H246" i="8"/>
  <c r="M246" i="8" s="1"/>
  <c r="O246" i="8" s="1"/>
  <c r="H250" i="8"/>
  <c r="M250" i="8" s="1"/>
  <c r="H252" i="8"/>
  <c r="H257" i="8"/>
  <c r="M257" i="8" s="1"/>
  <c r="F77" i="8"/>
  <c r="G77" i="8" s="1"/>
  <c r="K77" i="8" s="1"/>
  <c r="F60" i="8"/>
  <c r="G60" i="8" s="1"/>
  <c r="K60" i="8" s="1"/>
  <c r="D110" i="6"/>
  <c r="D111" i="6"/>
  <c r="D112" i="6"/>
  <c r="D113" i="6"/>
  <c r="D114" i="6"/>
  <c r="D115" i="6"/>
  <c r="D116" i="6"/>
  <c r="D117" i="6"/>
  <c r="D118" i="6"/>
  <c r="D119" i="6"/>
  <c r="D120" i="6"/>
  <c r="D2"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3" i="6"/>
  <c r="D4"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5" i="6"/>
  <c r="D6" i="6"/>
  <c r="D7" i="6"/>
  <c r="D8" i="6"/>
  <c r="D226" i="6"/>
  <c r="D227" i="6"/>
  <c r="D228" i="6"/>
  <c r="D229" i="6"/>
  <c r="D230" i="6"/>
  <c r="D231" i="6"/>
  <c r="D232" i="6"/>
  <c r="D233" i="6"/>
  <c r="D234" i="6"/>
  <c r="D235" i="6"/>
  <c r="D236" i="6"/>
  <c r="D237" i="6"/>
  <c r="D238" i="6"/>
  <c r="D239" i="6"/>
  <c r="D240" i="6"/>
  <c r="D241" i="6"/>
  <c r="D242" i="6"/>
  <c r="D243" i="6"/>
  <c r="D244" i="6"/>
  <c r="D245" i="6"/>
  <c r="D246" i="6"/>
  <c r="D9"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10" i="6"/>
  <c r="D301" i="6"/>
  <c r="D302" i="6"/>
  <c r="D303" i="6"/>
  <c r="D304" i="6"/>
  <c r="D305" i="6"/>
  <c r="D306" i="6"/>
  <c r="D307" i="6"/>
  <c r="D308" i="6"/>
  <c r="D309" i="6"/>
  <c r="D310" i="6"/>
  <c r="D11"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12"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13"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14" i="6"/>
  <c r="D15" i="6"/>
  <c r="D16" i="6"/>
  <c r="D17" i="6"/>
  <c r="D18" i="6"/>
  <c r="D19"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20" i="6"/>
  <c r="D21" i="6"/>
  <c r="D22" i="6"/>
  <c r="D746" i="6"/>
  <c r="D747" i="6"/>
  <c r="D23" i="6"/>
  <c r="D748" i="6"/>
  <c r="D749" i="6"/>
  <c r="D750" i="6"/>
  <c r="D24"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2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26" i="6"/>
  <c r="D809" i="6"/>
  <c r="D27" i="6"/>
  <c r="D28" i="6"/>
  <c r="D810" i="6"/>
  <c r="D811" i="6"/>
  <c r="D812" i="6"/>
  <c r="D813" i="6"/>
  <c r="D814" i="6"/>
  <c r="D815" i="6"/>
  <c r="D816" i="6"/>
  <c r="D817" i="6"/>
  <c r="D818" i="6"/>
  <c r="D819" i="6"/>
  <c r="D820" i="6"/>
  <c r="D821" i="6"/>
  <c r="D822" i="6"/>
  <c r="D823" i="6"/>
  <c r="D824" i="6"/>
  <c r="D825" i="6"/>
  <c r="D826" i="6"/>
  <c r="D827" i="6"/>
  <c r="D828" i="6"/>
  <c r="D829" i="6"/>
  <c r="D830" i="6"/>
  <c r="D831" i="6"/>
  <c r="D29" i="6"/>
  <c r="D30" i="6"/>
  <c r="D832" i="6"/>
  <c r="D833" i="6"/>
  <c r="D834" i="6"/>
  <c r="D835" i="6"/>
  <c r="D31"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32" i="6"/>
  <c r="D33" i="6"/>
  <c r="D34" i="6"/>
  <c r="D35" i="6"/>
  <c r="D36" i="6"/>
  <c r="D37" i="6"/>
  <c r="D38" i="6"/>
  <c r="D39" i="6"/>
  <c r="D40" i="6"/>
  <c r="D4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42" i="6"/>
  <c r="D43" i="6"/>
  <c r="D916" i="6"/>
  <c r="D917" i="6"/>
  <c r="D918" i="6"/>
  <c r="D919" i="6"/>
  <c r="D920" i="6"/>
  <c r="D921" i="6"/>
  <c r="D922" i="6"/>
  <c r="D923" i="6"/>
  <c r="D924" i="6"/>
  <c r="D925" i="6"/>
  <c r="D926" i="6"/>
  <c r="D927" i="6"/>
  <c r="D928" i="6"/>
  <c r="D929" i="6"/>
  <c r="D930" i="6"/>
  <c r="D44" i="6"/>
  <c r="D45" i="6"/>
  <c r="D46" i="6"/>
  <c r="D47" i="6"/>
  <c r="D48" i="6"/>
  <c r="D49" i="6"/>
  <c r="D50" i="6"/>
  <c r="D51" i="6"/>
  <c r="D52" i="6"/>
  <c r="D53" i="6"/>
  <c r="D931" i="6"/>
  <c r="D932" i="6"/>
  <c r="D933" i="6"/>
  <c r="D934" i="6"/>
  <c r="D935" i="6"/>
  <c r="D936" i="6"/>
  <c r="D937" i="6"/>
  <c r="D938" i="6"/>
  <c r="D939" i="6"/>
  <c r="D940" i="6"/>
  <c r="D941" i="6"/>
  <c r="D942" i="6"/>
  <c r="D943" i="6"/>
  <c r="D944" i="6"/>
  <c r="D945" i="6"/>
  <c r="D946" i="6"/>
  <c r="D947" i="6"/>
  <c r="D948" i="6"/>
  <c r="D949" i="6"/>
  <c r="D950" i="6"/>
  <c r="D951" i="6"/>
  <c r="D952" i="6"/>
  <c r="D953" i="6"/>
  <c r="D54" i="6"/>
  <c r="D55" i="6"/>
  <c r="D954" i="6"/>
  <c r="D56" i="6"/>
  <c r="D57" i="6"/>
  <c r="D58" i="6"/>
  <c r="D955" i="6"/>
  <c r="D956" i="6"/>
  <c r="D957" i="6"/>
  <c r="D958" i="6"/>
  <c r="D959" i="6"/>
  <c r="D960" i="6"/>
  <c r="D961" i="6"/>
  <c r="D962" i="6"/>
  <c r="D963" i="6"/>
  <c r="D964" i="6"/>
  <c r="D965" i="6"/>
  <c r="D966" i="6"/>
  <c r="D59" i="6"/>
  <c r="D60"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61" i="6"/>
  <c r="D993" i="6"/>
  <c r="D994" i="6"/>
  <c r="D995" i="6"/>
  <c r="D996" i="6"/>
  <c r="D997" i="6"/>
  <c r="D998" i="6"/>
  <c r="D62" i="6"/>
  <c r="D999" i="6"/>
  <c r="D1000" i="6"/>
  <c r="D1001" i="6"/>
  <c r="D1002" i="6"/>
  <c r="D1003" i="6"/>
  <c r="D1004" i="6"/>
  <c r="D1005" i="6"/>
  <c r="D1006" i="6"/>
  <c r="D1007" i="6"/>
  <c r="D1008" i="6"/>
  <c r="D1009" i="6"/>
  <c r="D1010" i="6"/>
  <c r="D1011" i="6"/>
  <c r="D1012" i="6"/>
  <c r="D1013" i="6"/>
  <c r="D1014" i="6"/>
  <c r="D1015" i="6"/>
  <c r="D1016" i="6"/>
  <c r="D1017" i="6"/>
  <c r="D1018" i="6"/>
  <c r="D1019" i="6"/>
  <c r="D1020" i="6"/>
  <c r="D63" i="6"/>
  <c r="D64" i="6"/>
  <c r="D65" i="6"/>
  <c r="D66" i="6"/>
  <c r="D67" i="6"/>
  <c r="D68" i="6"/>
  <c r="D69" i="6"/>
  <c r="D70" i="6"/>
  <c r="D71" i="6"/>
  <c r="D72" i="6"/>
  <c r="D73"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74" i="6"/>
  <c r="D1084" i="6"/>
  <c r="D1085" i="6"/>
  <c r="D1086" i="6"/>
  <c r="D1087" i="6"/>
  <c r="D1088" i="6"/>
  <c r="D1089" i="6"/>
  <c r="D1090" i="6"/>
  <c r="D1091" i="6"/>
  <c r="D1092" i="6"/>
  <c r="D1093" i="6"/>
  <c r="D1094" i="6"/>
  <c r="D1095" i="6"/>
  <c r="D1096" i="6"/>
  <c r="D1097" i="6"/>
  <c r="D1098" i="6"/>
  <c r="D1099" i="6"/>
  <c r="D1100" i="6"/>
  <c r="D1101" i="6"/>
  <c r="D1102" i="6"/>
  <c r="D1103" i="6"/>
  <c r="D1104" i="6"/>
  <c r="D1105" i="6"/>
  <c r="D1106" i="6"/>
  <c r="D1107" i="6"/>
  <c r="D1108" i="6"/>
  <c r="D75" i="6"/>
  <c r="D76" i="6"/>
  <c r="D1109" i="6"/>
  <c r="D1110" i="6"/>
  <c r="D1111" i="6"/>
  <c r="D77" i="6"/>
  <c r="D1112" i="6"/>
  <c r="D78" i="6"/>
  <c r="D79" i="6"/>
  <c r="D1113" i="6"/>
  <c r="D80" i="6"/>
  <c r="D1114" i="6"/>
  <c r="D1115" i="6"/>
  <c r="D1116" i="6"/>
  <c r="D1117" i="6"/>
  <c r="D1118" i="6"/>
  <c r="D1119" i="6"/>
  <c r="D1120" i="6"/>
  <c r="D1121" i="6"/>
  <c r="D1122" i="6"/>
  <c r="D1123" i="6"/>
  <c r="D81" i="6"/>
  <c r="D1124" i="6"/>
  <c r="D1125" i="6"/>
  <c r="D1126" i="6"/>
  <c r="D1127" i="6"/>
  <c r="D1128" i="6"/>
  <c r="D82" i="6"/>
  <c r="D1129" i="6"/>
  <c r="D1130" i="6"/>
  <c r="D1131" i="6"/>
  <c r="D1132" i="6"/>
  <c r="D1133" i="6"/>
  <c r="D1134" i="6"/>
  <c r="D1135" i="6"/>
  <c r="D1136" i="6"/>
  <c r="D1137" i="6"/>
  <c r="D1138" i="6"/>
  <c r="D1139" i="6"/>
  <c r="D1140" i="6"/>
  <c r="D1141" i="6"/>
  <c r="D1142" i="6"/>
  <c r="D1143" i="6"/>
  <c r="D1144" i="6"/>
  <c r="D1145" i="6"/>
  <c r="D1146" i="6"/>
  <c r="D1147" i="6"/>
  <c r="D1148" i="6"/>
  <c r="D1149" i="6"/>
  <c r="D1150" i="6"/>
  <c r="D83" i="6"/>
  <c r="D1151" i="6"/>
  <c r="D1152" i="6"/>
  <c r="D1153" i="6"/>
  <c r="D1154" i="6"/>
  <c r="D1155" i="6"/>
  <c r="D1156" i="6"/>
  <c r="D1157" i="6"/>
  <c r="D84" i="6"/>
  <c r="D85" i="6"/>
  <c r="D1158" i="6"/>
  <c r="D1159" i="6"/>
  <c r="D1160" i="6"/>
  <c r="D1161" i="6"/>
  <c r="D1162" i="6"/>
  <c r="D1163" i="6"/>
  <c r="D1164" i="6"/>
  <c r="D1165" i="6"/>
  <c r="D1166" i="6"/>
  <c r="D1167" i="6"/>
  <c r="D1168" i="6"/>
  <c r="D1169" i="6"/>
  <c r="D1170" i="6"/>
  <c r="D1171" i="6"/>
  <c r="D1172" i="6"/>
  <c r="D86" i="6"/>
  <c r="D87" i="6"/>
  <c r="D88" i="6"/>
  <c r="D1173" i="6"/>
  <c r="D1174" i="6"/>
  <c r="D1175" i="6"/>
  <c r="D1176" i="6"/>
  <c r="D89" i="6"/>
  <c r="D1177" i="6"/>
  <c r="D1178" i="6"/>
  <c r="D1179" i="6"/>
  <c r="D1180" i="6"/>
  <c r="D1181" i="6"/>
  <c r="D1182" i="6"/>
  <c r="D1183" i="6"/>
  <c r="D1184" i="6"/>
  <c r="D1185" i="6"/>
  <c r="D1186" i="6"/>
  <c r="D1187" i="6"/>
  <c r="D1188" i="6"/>
  <c r="D1189" i="6"/>
  <c r="D90" i="6"/>
  <c r="D1190" i="6"/>
  <c r="D1191" i="6"/>
  <c r="D1192" i="6"/>
  <c r="D1193" i="6"/>
  <c r="D1194" i="6"/>
  <c r="D1195" i="6"/>
  <c r="D1196" i="6"/>
  <c r="D91" i="6"/>
  <c r="D92" i="6"/>
  <c r="D1197" i="6"/>
  <c r="D1198" i="6"/>
  <c r="D1199" i="6"/>
  <c r="D1200" i="6"/>
  <c r="D1201" i="6"/>
  <c r="D1202" i="6"/>
  <c r="D93"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94" i="6"/>
  <c r="D1229" i="6"/>
  <c r="D1230" i="6"/>
  <c r="D1231" i="6"/>
  <c r="D1232" i="6"/>
  <c r="D1233" i="6"/>
  <c r="D1234" i="6"/>
  <c r="D1235" i="6"/>
  <c r="D1236" i="6"/>
  <c r="D95" i="6"/>
  <c r="D96" i="6"/>
  <c r="D1237" i="6"/>
  <c r="D1238" i="6"/>
  <c r="D1239" i="6"/>
  <c r="D1240" i="6"/>
  <c r="D1241" i="6"/>
  <c r="D1242" i="6"/>
  <c r="D97" i="6"/>
  <c r="D98" i="6"/>
  <c r="D99" i="6"/>
  <c r="D100" i="6"/>
  <c r="D101" i="6"/>
  <c r="D102" i="6"/>
  <c r="D103" i="6"/>
  <c r="D104" i="6"/>
  <c r="D105" i="6"/>
  <c r="D106" i="6"/>
  <c r="D107" i="6"/>
  <c r="D108" i="6"/>
  <c r="D109" i="6"/>
  <c r="F3" i="8"/>
  <c r="G3" i="8" s="1"/>
  <c r="F4" i="8"/>
  <c r="G4" i="8" s="1"/>
  <c r="K4" i="8" s="1"/>
  <c r="F5" i="8"/>
  <c r="G5" i="8" s="1"/>
  <c r="F6" i="8"/>
  <c r="G6" i="8" s="1"/>
  <c r="F7" i="8"/>
  <c r="G7" i="8" s="1"/>
  <c r="K7" i="8" s="1"/>
  <c r="F8" i="8"/>
  <c r="G8" i="8" s="1"/>
  <c r="K8" i="8" s="1"/>
  <c r="F9" i="8"/>
  <c r="G9" i="8" s="1"/>
  <c r="F10" i="8"/>
  <c r="G10" i="8" s="1"/>
  <c r="F11" i="8"/>
  <c r="G11" i="8" s="1"/>
  <c r="F12" i="8"/>
  <c r="G12" i="8" s="1"/>
  <c r="K12" i="8" s="1"/>
  <c r="F13" i="8"/>
  <c r="G13" i="8" s="1"/>
  <c r="K13" i="8" s="1"/>
  <c r="F14" i="8"/>
  <c r="G14" i="8" s="1"/>
  <c r="K14" i="8" s="1"/>
  <c r="F15" i="8"/>
  <c r="G15" i="8" s="1"/>
  <c r="K15" i="8" s="1"/>
  <c r="F16" i="8"/>
  <c r="G16" i="8" s="1"/>
  <c r="K16" i="8" s="1"/>
  <c r="F17" i="8"/>
  <c r="G17" i="8" s="1"/>
  <c r="H17" i="8" s="1"/>
  <c r="M17" i="8" s="1"/>
  <c r="F18" i="8"/>
  <c r="G18" i="8" s="1"/>
  <c r="H18" i="8" s="1"/>
  <c r="M18" i="8" s="1"/>
  <c r="N18" i="8" s="1"/>
  <c r="P18" i="8" s="1"/>
  <c r="F19" i="8"/>
  <c r="G19" i="8" s="1"/>
  <c r="F20" i="8"/>
  <c r="G20" i="8" s="1"/>
  <c r="K20" i="8" s="1"/>
  <c r="F21" i="8"/>
  <c r="G21" i="8" s="1"/>
  <c r="F22" i="8"/>
  <c r="G22" i="8" s="1"/>
  <c r="F23" i="8"/>
  <c r="G23" i="8" s="1"/>
  <c r="F24" i="8"/>
  <c r="G24" i="8" s="1"/>
  <c r="K24" i="8" s="1"/>
  <c r="F25" i="8"/>
  <c r="G25" i="8" s="1"/>
  <c r="F26" i="8"/>
  <c r="G26" i="8" s="1"/>
  <c r="F27" i="8"/>
  <c r="G27" i="8" s="1"/>
  <c r="K27" i="8" s="1"/>
  <c r="F28" i="8"/>
  <c r="G28" i="8" s="1"/>
  <c r="K28" i="8" s="1"/>
  <c r="F29" i="8"/>
  <c r="G29" i="8" s="1"/>
  <c r="F30" i="8"/>
  <c r="G30" i="8" s="1"/>
  <c r="F31" i="8"/>
  <c r="G31" i="8" s="1"/>
  <c r="K31" i="8" s="1"/>
  <c r="F32" i="8"/>
  <c r="G32" i="8" s="1"/>
  <c r="K32" i="8" s="1"/>
  <c r="F33" i="8"/>
  <c r="G33" i="8" s="1"/>
  <c r="H33" i="8" s="1"/>
  <c r="M33" i="8" s="1"/>
  <c r="F34" i="8"/>
  <c r="G34" i="8" s="1"/>
  <c r="H34" i="8" s="1"/>
  <c r="M34" i="8" s="1"/>
  <c r="F35" i="8"/>
  <c r="G35" i="8" s="1"/>
  <c r="F36" i="8"/>
  <c r="G36" i="8" s="1"/>
  <c r="K36" i="8" s="1"/>
  <c r="F37" i="8"/>
  <c r="G37" i="8" s="1"/>
  <c r="K37" i="8" s="1"/>
  <c r="F38" i="8"/>
  <c r="G38" i="8" s="1"/>
  <c r="K38" i="8" s="1"/>
  <c r="F39" i="8"/>
  <c r="G39" i="8" s="1"/>
  <c r="K39" i="8" s="1"/>
  <c r="F40" i="8"/>
  <c r="G40" i="8" s="1"/>
  <c r="K40" i="8" s="1"/>
  <c r="F41" i="8"/>
  <c r="G41" i="8" s="1"/>
  <c r="F42" i="8"/>
  <c r="G42" i="8" s="1"/>
  <c r="F43" i="8"/>
  <c r="G43" i="8" s="1"/>
  <c r="K43" i="8" s="1"/>
  <c r="F44" i="8"/>
  <c r="G44" i="8" s="1"/>
  <c r="K44" i="8" s="1"/>
  <c r="F45" i="8"/>
  <c r="G45" i="8" s="1"/>
  <c r="K45" i="8" s="1"/>
  <c r="F46" i="8"/>
  <c r="G46" i="8" s="1"/>
  <c r="F47" i="8"/>
  <c r="G47" i="8" s="1"/>
  <c r="H47" i="8" s="1"/>
  <c r="F48" i="8"/>
  <c r="G48" i="8" s="1"/>
  <c r="K48" i="8" s="1"/>
  <c r="F49" i="8"/>
  <c r="G49" i="8" s="1"/>
  <c r="H49" i="8" s="1"/>
  <c r="M49" i="8" s="1"/>
  <c r="N49" i="8" s="1"/>
  <c r="P49" i="8" s="1"/>
  <c r="F50" i="8"/>
  <c r="G50" i="8" s="1"/>
  <c r="H50" i="8" s="1"/>
  <c r="M50" i="8" s="1"/>
  <c r="F51" i="8"/>
  <c r="G51" i="8" s="1"/>
  <c r="F52" i="8"/>
  <c r="G52" i="8" s="1"/>
  <c r="K52" i="8" s="1"/>
  <c r="F53" i="8"/>
  <c r="G53" i="8" s="1"/>
  <c r="G54" i="8"/>
  <c r="K54" i="8" s="1"/>
  <c r="F55" i="8"/>
  <c r="G55" i="8" s="1"/>
  <c r="K55" i="8" s="1"/>
  <c r="F56" i="8"/>
  <c r="G56" i="8" s="1"/>
  <c r="K56" i="8" s="1"/>
  <c r="F57" i="8"/>
  <c r="G57" i="8" s="1"/>
  <c r="F58" i="8"/>
  <c r="G58" i="8" s="1"/>
  <c r="H58" i="8" s="1"/>
  <c r="M58" i="8" s="1"/>
  <c r="N58" i="8" s="1"/>
  <c r="P58" i="8" s="1"/>
  <c r="F59" i="8"/>
  <c r="G59" i="8" s="1"/>
  <c r="K59" i="8" s="1"/>
  <c r="F61" i="8"/>
  <c r="G61" i="8" s="1"/>
  <c r="K61" i="8" s="1"/>
  <c r="F62" i="8"/>
  <c r="G62" i="8" s="1"/>
  <c r="K62" i="8" s="1"/>
  <c r="F63" i="8"/>
  <c r="G63" i="8" s="1"/>
  <c r="H63" i="8" s="1"/>
  <c r="F64" i="8"/>
  <c r="G64" i="8" s="1"/>
  <c r="K64" i="8" s="1"/>
  <c r="F65" i="8"/>
  <c r="G65" i="8" s="1"/>
  <c r="H65" i="8" s="1"/>
  <c r="M65" i="8" s="1"/>
  <c r="N65" i="8" s="1"/>
  <c r="P65" i="8" s="1"/>
  <c r="F66" i="8"/>
  <c r="G66" i="8" s="1"/>
  <c r="F67" i="8"/>
  <c r="G67" i="8" s="1"/>
  <c r="F68" i="8"/>
  <c r="G68" i="8" s="1"/>
  <c r="K68" i="8" s="1"/>
  <c r="F69" i="8"/>
  <c r="G69" i="8" s="1"/>
  <c r="K69" i="8" s="1"/>
  <c r="F70" i="8"/>
  <c r="G70" i="8" s="1"/>
  <c r="F71" i="8"/>
  <c r="G71" i="8" s="1"/>
  <c r="F72" i="8"/>
  <c r="G72" i="8" s="1"/>
  <c r="K72" i="8" s="1"/>
  <c r="F73" i="8"/>
  <c r="G73" i="8" s="1"/>
  <c r="F74" i="8"/>
  <c r="G74" i="8" s="1"/>
  <c r="H74" i="8" s="1"/>
  <c r="M74" i="8" s="1"/>
  <c r="N74" i="8" s="1"/>
  <c r="P74" i="8" s="1"/>
  <c r="F75" i="8"/>
  <c r="G75" i="8" s="1"/>
  <c r="K75" i="8" s="1"/>
  <c r="F76" i="8"/>
  <c r="G76" i="8" s="1"/>
  <c r="K76" i="8" s="1"/>
  <c r="F78" i="8"/>
  <c r="G78" i="8" s="1"/>
  <c r="F79" i="8"/>
  <c r="G79" i="8" s="1"/>
  <c r="H79" i="8" s="1"/>
  <c r="F80" i="8"/>
  <c r="G80" i="8" s="1"/>
  <c r="K80" i="8" s="1"/>
  <c r="F81" i="8"/>
  <c r="G81" i="8" s="1"/>
  <c r="K81" i="8" s="1"/>
  <c r="F82" i="8"/>
  <c r="G82" i="8" s="1"/>
  <c r="G83" i="8"/>
  <c r="K83" i="8" s="1"/>
  <c r="F84" i="8"/>
  <c r="G84" i="8" s="1"/>
  <c r="K84" i="8" s="1"/>
  <c r="F85" i="8"/>
  <c r="G85" i="8" s="1"/>
  <c r="K85" i="8" s="1"/>
  <c r="F86" i="8"/>
  <c r="G86" i="8" s="1"/>
  <c r="K86" i="8" s="1"/>
  <c r="F87" i="8"/>
  <c r="G87" i="8" s="1"/>
  <c r="K87" i="8" s="1"/>
  <c r="F88" i="8"/>
  <c r="G88" i="8" s="1"/>
  <c r="F89" i="8"/>
  <c r="G89" i="8" s="1"/>
  <c r="H89" i="8" s="1"/>
  <c r="M89" i="8" s="1"/>
  <c r="F90" i="8"/>
  <c r="G90" i="8" s="1"/>
  <c r="H90" i="8" s="1"/>
  <c r="M90" i="8" s="1"/>
  <c r="F91" i="8"/>
  <c r="G91" i="8" s="1"/>
  <c r="F92" i="8"/>
  <c r="G92" i="8" s="1"/>
  <c r="K92" i="8" s="1"/>
  <c r="F93" i="8"/>
  <c r="G93" i="8" s="1"/>
  <c r="K93" i="8" s="1"/>
  <c r="F94" i="8"/>
  <c r="G94" i="8" s="1"/>
  <c r="F95" i="8"/>
  <c r="G95" i="8" s="1"/>
  <c r="K95" i="8" s="1"/>
  <c r="F97" i="8"/>
  <c r="G97" i="8" s="1"/>
  <c r="F98" i="8"/>
  <c r="G98" i="8" s="1"/>
  <c r="F99" i="8"/>
  <c r="G99" i="8" s="1"/>
  <c r="F100" i="8"/>
  <c r="G100" i="8" s="1"/>
  <c r="K100" i="8" s="1"/>
  <c r="F101" i="8"/>
  <c r="G101" i="8" s="1"/>
  <c r="K101" i="8" s="1"/>
  <c r="F102" i="8"/>
  <c r="G102" i="8" s="1"/>
  <c r="K102" i="8" s="1"/>
  <c r="F103" i="8"/>
  <c r="G103" i="8" s="1"/>
  <c r="F104" i="8"/>
  <c r="G104" i="8" s="1"/>
  <c r="K104" i="8" s="1"/>
  <c r="F105" i="8"/>
  <c r="G105" i="8" s="1"/>
  <c r="H105" i="8" s="1"/>
  <c r="M105" i="8" s="1"/>
  <c r="F106" i="8"/>
  <c r="G106" i="8" s="1"/>
  <c r="H106" i="8" s="1"/>
  <c r="M106" i="8" s="1"/>
  <c r="F107" i="8"/>
  <c r="G107" i="8" s="1"/>
  <c r="F108" i="8"/>
  <c r="G108" i="8" s="1"/>
  <c r="K108" i="8" s="1"/>
  <c r="F109" i="8"/>
  <c r="G109" i="8" s="1"/>
  <c r="F110" i="8"/>
  <c r="G110" i="8" s="1"/>
  <c r="K110" i="8" s="1"/>
  <c r="F111" i="8"/>
  <c r="G111" i="8" s="1"/>
  <c r="K111" i="8" s="1"/>
  <c r="F112" i="8"/>
  <c r="G112" i="8" s="1"/>
  <c r="H112" i="8" s="1"/>
  <c r="M112" i="8" s="1"/>
  <c r="N112" i="8" s="1"/>
  <c r="P112" i="8" s="1"/>
  <c r="F113" i="8"/>
  <c r="G113" i="8" s="1"/>
  <c r="F114" i="8"/>
  <c r="G114" i="8" s="1"/>
  <c r="F115" i="8"/>
  <c r="G115" i="8" s="1"/>
  <c r="K115" i="8" s="1"/>
  <c r="F116" i="8"/>
  <c r="G116" i="8" s="1"/>
  <c r="F117" i="8"/>
  <c r="G117" i="8" s="1"/>
  <c r="F118" i="8"/>
  <c r="G118" i="8" s="1"/>
  <c r="F119" i="8"/>
  <c r="G119" i="8" s="1"/>
  <c r="K119" i="8" s="1"/>
  <c r="F120" i="8"/>
  <c r="G120" i="8" s="1"/>
  <c r="F121" i="8"/>
  <c r="G121" i="8" s="1"/>
  <c r="H121" i="8" s="1"/>
  <c r="M121" i="8" s="1"/>
  <c r="F122" i="8"/>
  <c r="G122" i="8" s="1"/>
  <c r="H122" i="8" s="1"/>
  <c r="M122" i="8" s="1"/>
  <c r="N122" i="8" s="1"/>
  <c r="P122" i="8" s="1"/>
  <c r="F123" i="8"/>
  <c r="G123" i="8" s="1"/>
  <c r="F124" i="8"/>
  <c r="G124" i="8" s="1"/>
  <c r="F125" i="8"/>
  <c r="G125" i="8" s="1"/>
  <c r="K125" i="8" s="1"/>
  <c r="F126" i="8"/>
  <c r="G126" i="8" s="1"/>
  <c r="K126" i="8" s="1"/>
  <c r="F127" i="8"/>
  <c r="G127" i="8" s="1"/>
  <c r="K127" i="8" s="1"/>
  <c r="F128" i="8"/>
  <c r="G128" i="8" s="1"/>
  <c r="H128" i="8" s="1"/>
  <c r="M128" i="8" s="1"/>
  <c r="N128" i="8" s="1"/>
  <c r="P128" i="8" s="1"/>
  <c r="F129" i="8"/>
  <c r="G129" i="8" s="1"/>
  <c r="F130" i="8"/>
  <c r="G130" i="8" s="1"/>
  <c r="F131" i="8"/>
  <c r="G131" i="8" s="1"/>
  <c r="F132" i="8"/>
  <c r="G132" i="8" s="1"/>
  <c r="K132" i="8" s="1"/>
  <c r="F133" i="8"/>
  <c r="G133" i="8" s="1"/>
  <c r="K133" i="8" s="1"/>
  <c r="F134" i="8"/>
  <c r="G134" i="8" s="1"/>
  <c r="F135" i="8"/>
  <c r="G135" i="8" s="1"/>
  <c r="K135" i="8" s="1"/>
  <c r="F136" i="8"/>
  <c r="G136" i="8" s="1"/>
  <c r="F137" i="8"/>
  <c r="G137" i="8" s="1"/>
  <c r="K137" i="8" s="1"/>
  <c r="F138" i="8"/>
  <c r="G138" i="8" s="1"/>
  <c r="H138" i="8" s="1"/>
  <c r="M138" i="8" s="1"/>
  <c r="N138" i="8" s="1"/>
  <c r="P138" i="8" s="1"/>
  <c r="F139" i="8"/>
  <c r="G139" i="8" s="1"/>
  <c r="K139" i="8" s="1"/>
  <c r="F140" i="8"/>
  <c r="G140" i="8" s="1"/>
  <c r="K140" i="8" s="1"/>
  <c r="F141" i="8"/>
  <c r="G141" i="8" s="1"/>
  <c r="K141" i="8" s="1"/>
  <c r="F142" i="8"/>
  <c r="G142" i="8" s="1"/>
  <c r="K142" i="8" s="1"/>
  <c r="F143" i="8"/>
  <c r="G143" i="8" s="1"/>
  <c r="H143" i="8" s="1"/>
  <c r="F144" i="8"/>
  <c r="G144" i="8" s="1"/>
  <c r="H144" i="8" s="1"/>
  <c r="M144" i="8" s="1"/>
  <c r="F145" i="8"/>
  <c r="G145" i="8" s="1"/>
  <c r="F146" i="8"/>
  <c r="G146" i="8" s="1"/>
  <c r="F147" i="8"/>
  <c r="G147" i="8" s="1"/>
  <c r="K147" i="8" s="1"/>
  <c r="F148" i="8"/>
  <c r="G148" i="8" s="1"/>
  <c r="F149" i="8"/>
  <c r="G149" i="8" s="1"/>
  <c r="K149" i="8" s="1"/>
  <c r="F150" i="8"/>
  <c r="G150" i="8" s="1"/>
  <c r="K150" i="8" s="1"/>
  <c r="F151" i="8"/>
  <c r="G151" i="8" s="1"/>
  <c r="K151" i="8" s="1"/>
  <c r="F152" i="8"/>
  <c r="G152" i="8" s="1"/>
  <c r="F153" i="8"/>
  <c r="G153" i="8" s="1"/>
  <c r="K153" i="8" s="1"/>
  <c r="F154" i="8"/>
  <c r="G154" i="8" s="1"/>
  <c r="H154" i="8" s="1"/>
  <c r="M154" i="8" s="1"/>
  <c r="F155" i="8"/>
  <c r="G155" i="8" s="1"/>
  <c r="F156" i="8"/>
  <c r="G156" i="8" s="1"/>
  <c r="K156" i="8" s="1"/>
  <c r="F157" i="8"/>
  <c r="G157" i="8" s="1"/>
  <c r="K157" i="8" s="1"/>
  <c r="F158" i="8"/>
  <c r="G158" i="8" s="1"/>
  <c r="F159" i="8"/>
  <c r="G159" i="8" s="1"/>
  <c r="H159" i="8" s="1"/>
  <c r="F160" i="8"/>
  <c r="G160" i="8" s="1"/>
  <c r="F161" i="8"/>
  <c r="G161" i="8" s="1"/>
  <c r="F162" i="8"/>
  <c r="G162" i="8" s="1"/>
  <c r="F163" i="8"/>
  <c r="G163" i="8" s="1"/>
  <c r="K163" i="8" s="1"/>
  <c r="F164" i="8"/>
  <c r="G164" i="8" s="1"/>
  <c r="F165" i="8"/>
  <c r="G165" i="8" s="1"/>
  <c r="H165" i="8" s="1"/>
  <c r="M165" i="8" s="1"/>
  <c r="O165" i="8" s="1"/>
  <c r="F166" i="8"/>
  <c r="G166" i="8" s="1"/>
  <c r="F167" i="8"/>
  <c r="G167" i="8" s="1"/>
  <c r="H167" i="8" s="1"/>
  <c r="F168" i="8"/>
  <c r="G168" i="8" s="1"/>
  <c r="H168" i="8" s="1"/>
  <c r="M168" i="8" s="1"/>
  <c r="N168" i="8" s="1"/>
  <c r="P168" i="8" s="1"/>
  <c r="F169" i="8"/>
  <c r="G169" i="8" s="1"/>
  <c r="K169" i="8" s="1"/>
  <c r="F170" i="8"/>
  <c r="G170" i="8" s="1"/>
  <c r="F171" i="8"/>
  <c r="G171" i="8" s="1"/>
  <c r="K171" i="8" s="1"/>
  <c r="F172" i="8"/>
  <c r="G172" i="8" s="1"/>
  <c r="K172" i="8" s="1"/>
  <c r="F173" i="8"/>
  <c r="G173" i="8" s="1"/>
  <c r="H173" i="8" s="1"/>
  <c r="M173" i="8" s="1"/>
  <c r="F174" i="8"/>
  <c r="G174" i="8" s="1"/>
  <c r="K174" i="8" s="1"/>
  <c r="F175" i="8"/>
  <c r="G175" i="8" s="1"/>
  <c r="H175" i="8" s="1"/>
  <c r="F176" i="8"/>
  <c r="G176" i="8" s="1"/>
  <c r="H176" i="8" s="1"/>
  <c r="M176" i="8" s="1"/>
  <c r="N176" i="8" s="1"/>
  <c r="P176" i="8" s="1"/>
  <c r="F177" i="8"/>
  <c r="G177" i="8" s="1"/>
  <c r="H177" i="8" s="1"/>
  <c r="M177" i="8" s="1"/>
  <c r="N177" i="8" s="1"/>
  <c r="P177" i="8" s="1"/>
  <c r="F178" i="8"/>
  <c r="G178" i="8" s="1"/>
  <c r="F179" i="8"/>
  <c r="G179" i="8" s="1"/>
  <c r="K179" i="8" s="1"/>
  <c r="F180" i="8"/>
  <c r="G180" i="8" s="1"/>
  <c r="K180" i="8" s="1"/>
  <c r="F181" i="8"/>
  <c r="G181" i="8" s="1"/>
  <c r="F182" i="8"/>
  <c r="G182" i="8" s="1"/>
  <c r="F183" i="8"/>
  <c r="G183" i="8" s="1"/>
  <c r="H183" i="8" s="1"/>
  <c r="F184" i="8"/>
  <c r="G184" i="8" s="1"/>
  <c r="H184" i="8" s="1"/>
  <c r="M184" i="8" s="1"/>
  <c r="N184" i="8" s="1"/>
  <c r="P184" i="8" s="1"/>
  <c r="F185" i="8"/>
  <c r="G185" i="8" s="1"/>
  <c r="H185" i="8" s="1"/>
  <c r="M185" i="8" s="1"/>
  <c r="N185" i="8" s="1"/>
  <c r="P185" i="8" s="1"/>
  <c r="F186" i="8"/>
  <c r="G186" i="8" s="1"/>
  <c r="H186" i="8" s="1"/>
  <c r="M186" i="8" s="1"/>
  <c r="F187" i="8"/>
  <c r="G187" i="8" s="1"/>
  <c r="F188" i="8"/>
  <c r="G188" i="8" s="1"/>
  <c r="K188" i="8" s="1"/>
  <c r="F189" i="8"/>
  <c r="G189" i="8" s="1"/>
  <c r="K189" i="8" s="1"/>
  <c r="F190" i="8"/>
  <c r="G190" i="8" s="1"/>
  <c r="K190" i="8" s="1"/>
  <c r="F191" i="8"/>
  <c r="G191" i="8" s="1"/>
  <c r="F192" i="8"/>
  <c r="G192" i="8" s="1"/>
  <c r="H192" i="8" s="1"/>
  <c r="M192" i="8" s="1"/>
  <c r="N192" i="8" s="1"/>
  <c r="P192" i="8" s="1"/>
  <c r="F193" i="8"/>
  <c r="G193" i="8" s="1"/>
  <c r="H193" i="8" s="1"/>
  <c r="M193" i="8" s="1"/>
  <c r="N193" i="8" s="1"/>
  <c r="P193" i="8" s="1"/>
  <c r="F194" i="8"/>
  <c r="G194" i="8" s="1"/>
  <c r="H194" i="8" s="1"/>
  <c r="M194" i="8" s="1"/>
  <c r="F195" i="8"/>
  <c r="G195" i="8" s="1"/>
  <c r="H195" i="8" s="1"/>
  <c r="M195" i="8" s="1"/>
  <c r="F196" i="8"/>
  <c r="G196" i="8" s="1"/>
  <c r="K196" i="8" s="1"/>
  <c r="F197" i="8"/>
  <c r="G197" i="8" s="1"/>
  <c r="F198" i="8"/>
  <c r="G198" i="8" s="1"/>
  <c r="K198" i="8" s="1"/>
  <c r="F199" i="8"/>
  <c r="G199" i="8" s="1"/>
  <c r="F200" i="8"/>
  <c r="G200" i="8" s="1"/>
  <c r="F201" i="8"/>
  <c r="G201" i="8" s="1"/>
  <c r="H201" i="8" s="1"/>
  <c r="M201" i="8" s="1"/>
  <c r="O201" i="8" s="1"/>
  <c r="F202" i="8"/>
  <c r="G202" i="8" s="1"/>
  <c r="H202" i="8" s="1"/>
  <c r="M202" i="8" s="1"/>
  <c r="F203" i="8"/>
  <c r="G203" i="8" s="1"/>
  <c r="H203" i="8" s="1"/>
  <c r="M203" i="8" s="1"/>
  <c r="F204" i="8"/>
  <c r="G204" i="8" s="1"/>
  <c r="K204" i="8" s="1"/>
  <c r="F205" i="8"/>
  <c r="G205" i="8" s="1"/>
  <c r="K205" i="8" s="1"/>
  <c r="F206" i="8"/>
  <c r="G206" i="8" s="1"/>
  <c r="K206" i="8" s="1"/>
  <c r="F207" i="8"/>
  <c r="G207" i="8" s="1"/>
  <c r="F208" i="8"/>
  <c r="G208" i="8" s="1"/>
  <c r="F209" i="8"/>
  <c r="G209" i="8" s="1"/>
  <c r="F210" i="8"/>
  <c r="G210" i="8" s="1"/>
  <c r="H210" i="8" s="1"/>
  <c r="M210" i="8" s="1"/>
  <c r="F211" i="8"/>
  <c r="G211" i="8" s="1"/>
  <c r="K211" i="8" s="1"/>
  <c r="F212" i="8"/>
  <c r="G212" i="8" s="1"/>
  <c r="K212" i="8" s="1"/>
  <c r="F213" i="8"/>
  <c r="G213" i="8" s="1"/>
  <c r="K213" i="8" s="1"/>
  <c r="F214" i="8"/>
  <c r="G214" i="8" s="1"/>
  <c r="F215" i="8"/>
  <c r="G215" i="8" s="1"/>
  <c r="F216" i="8"/>
  <c r="G216" i="8" s="1"/>
  <c r="F217" i="8"/>
  <c r="G217" i="8" s="1"/>
  <c r="F218" i="8"/>
  <c r="G218" i="8" s="1"/>
  <c r="F219" i="8"/>
  <c r="G219" i="8" s="1"/>
  <c r="K219" i="8" s="1"/>
  <c r="F220" i="8"/>
  <c r="G220" i="8" s="1"/>
  <c r="K220" i="8" s="1"/>
  <c r="F221" i="8"/>
  <c r="G221" i="8" s="1"/>
  <c r="K221" i="8" s="1"/>
  <c r="F222" i="8"/>
  <c r="G222" i="8" s="1"/>
  <c r="K222" i="8" s="1"/>
  <c r="F223" i="8"/>
  <c r="G223" i="8" s="1"/>
  <c r="H223" i="8" s="1"/>
  <c r="F224" i="8"/>
  <c r="G224" i="8" s="1"/>
  <c r="F225" i="8"/>
  <c r="G225" i="8" s="1"/>
  <c r="F226" i="8"/>
  <c r="G226" i="8" s="1"/>
  <c r="F227" i="8"/>
  <c r="G227" i="8" s="1"/>
  <c r="F228" i="8"/>
  <c r="G228" i="8" s="1"/>
  <c r="K228" i="8" s="1"/>
  <c r="F229" i="8"/>
  <c r="G229" i="8" s="1"/>
  <c r="H229" i="8" s="1"/>
  <c r="M229" i="8" s="1"/>
  <c r="F230" i="8"/>
  <c r="G230" i="8" s="1"/>
  <c r="K230" i="8" s="1"/>
  <c r="F231" i="8"/>
  <c r="G231" i="8" s="1"/>
  <c r="H231" i="8" s="1"/>
  <c r="F232" i="8"/>
  <c r="G232" i="8" s="1"/>
  <c r="H232" i="8" s="1"/>
  <c r="M232" i="8" s="1"/>
  <c r="N232" i="8" s="1"/>
  <c r="P232" i="8" s="1"/>
  <c r="F233" i="8"/>
  <c r="G233" i="8" s="1"/>
  <c r="F234" i="8"/>
  <c r="G234" i="8" s="1"/>
  <c r="K234" i="8" s="1"/>
  <c r="F235" i="8"/>
  <c r="G235" i="8" s="1"/>
  <c r="F236" i="8"/>
  <c r="G236" i="8" s="1"/>
  <c r="K236" i="8" s="1"/>
  <c r="F237" i="8"/>
  <c r="G237" i="8" s="1"/>
  <c r="H237" i="8" s="1"/>
  <c r="M237" i="8" s="1"/>
  <c r="F238" i="8"/>
  <c r="G238" i="8" s="1"/>
  <c r="K238" i="8" s="1"/>
  <c r="F239" i="8"/>
  <c r="G239" i="8" s="1"/>
  <c r="H239" i="8" s="1"/>
  <c r="F240" i="8"/>
  <c r="G240" i="8" s="1"/>
  <c r="H240" i="8" s="1"/>
  <c r="M240" i="8" s="1"/>
  <c r="N240" i="8" s="1"/>
  <c r="P240" i="8" s="1"/>
  <c r="F241" i="8"/>
  <c r="G241" i="8" s="1"/>
  <c r="H241" i="8" s="1"/>
  <c r="M241" i="8" s="1"/>
  <c r="N241" i="8" s="1"/>
  <c r="P241" i="8" s="1"/>
  <c r="F242" i="8"/>
  <c r="G242" i="8" s="1"/>
  <c r="F243" i="8"/>
  <c r="G243" i="8" s="1"/>
  <c r="F244" i="8"/>
  <c r="G244" i="8" s="1"/>
  <c r="K244" i="8" s="1"/>
  <c r="F245" i="8"/>
  <c r="G245" i="8" s="1"/>
  <c r="K245" i="8" s="1"/>
  <c r="F246" i="8"/>
  <c r="G246" i="8" s="1"/>
  <c r="F247" i="8"/>
  <c r="G247" i="8" s="1"/>
  <c r="K247" i="8" s="1"/>
  <c r="F248" i="8"/>
  <c r="G248" i="8" s="1"/>
  <c r="H248" i="8" s="1"/>
  <c r="M248" i="8" s="1"/>
  <c r="N248" i="8" s="1"/>
  <c r="P248" i="8" s="1"/>
  <c r="F249" i="8"/>
  <c r="G249" i="8" s="1"/>
  <c r="H249" i="8" s="1"/>
  <c r="M249" i="8" s="1"/>
  <c r="F250" i="8"/>
  <c r="G250" i="8" s="1"/>
  <c r="K250" i="8" s="1"/>
  <c r="F251" i="8"/>
  <c r="G251" i="8" s="1"/>
  <c r="K251" i="8" s="1"/>
  <c r="F252" i="8"/>
  <c r="G252" i="8" s="1"/>
  <c r="F253" i="8"/>
  <c r="G253" i="8" s="1"/>
  <c r="F254" i="8"/>
  <c r="G254" i="8" s="1"/>
  <c r="F255" i="8"/>
  <c r="G255" i="8" s="1"/>
  <c r="K255" i="8" s="1"/>
  <c r="F256" i="8"/>
  <c r="G256" i="8" s="1"/>
  <c r="H256" i="8" s="1"/>
  <c r="M256" i="8" s="1"/>
  <c r="N256" i="8" s="1"/>
  <c r="P256" i="8" s="1"/>
  <c r="F257" i="8"/>
  <c r="G257" i="8" s="1"/>
  <c r="K257" i="8" s="1"/>
  <c r="F96" i="8"/>
  <c r="G96" i="8" s="1"/>
  <c r="K96" i="8" s="1"/>
  <c r="F2" i="8"/>
  <c r="G2" i="8" s="1"/>
  <c r="R43" i="1"/>
  <c r="R61" i="1"/>
  <c r="R62" i="1"/>
  <c r="R752" i="1"/>
  <c r="R753" i="1"/>
  <c r="R758" i="1"/>
  <c r="R179" i="1"/>
  <c r="R147" i="1"/>
  <c r="R122" i="1"/>
  <c r="R123" i="1"/>
  <c r="R124" i="1"/>
  <c r="R125" i="1"/>
  <c r="R173" i="1"/>
  <c r="R213" i="1"/>
  <c r="R245" i="1"/>
  <c r="R282" i="1"/>
  <c r="R283" i="1"/>
  <c r="R304" i="1"/>
  <c r="R444" i="1"/>
  <c r="R452" i="1"/>
  <c r="R453" i="1"/>
  <c r="R664" i="1"/>
  <c r="R665" i="1"/>
  <c r="R667" i="1"/>
  <c r="R692" i="1"/>
  <c r="R726" i="1"/>
  <c r="R728" i="1"/>
  <c r="R729" i="1"/>
  <c r="R1074" i="1"/>
  <c r="R1075" i="1"/>
  <c r="R1076" i="1"/>
  <c r="R1080" i="1"/>
  <c r="R1081" i="1"/>
  <c r="R1082" i="1"/>
  <c r="R1083" i="1"/>
  <c r="R1085" i="1"/>
  <c r="R1096" i="1"/>
  <c r="R1099" i="1"/>
  <c r="R1100" i="1"/>
  <c r="R1101" i="1"/>
  <c r="R1102" i="1"/>
  <c r="R1118" i="1"/>
  <c r="R1125" i="1"/>
  <c r="R826" i="1"/>
  <c r="R1133" i="1"/>
  <c r="R1134" i="1"/>
  <c r="R1136" i="1"/>
  <c r="R1139" i="1"/>
  <c r="R1150" i="1"/>
  <c r="R1151" i="1"/>
  <c r="R1152" i="1"/>
  <c r="R1157" i="1"/>
  <c r="R1171" i="1"/>
  <c r="R1179" i="1"/>
  <c r="R1180" i="1"/>
  <c r="R1182" i="1"/>
  <c r="R1187" i="1"/>
  <c r="R1188" i="1"/>
  <c r="R1189" i="1"/>
  <c r="R1194" i="1"/>
  <c r="R1198" i="1"/>
  <c r="R1212" i="1"/>
  <c r="R1214" i="1"/>
  <c r="R1223" i="1"/>
  <c r="R1224" i="1"/>
  <c r="R745" i="1"/>
  <c r="R105" i="1"/>
  <c r="R167" i="1"/>
  <c r="R159" i="1"/>
  <c r="R155" i="1"/>
  <c r="R117" i="1"/>
  <c r="R126" i="1"/>
  <c r="R189" i="1"/>
  <c r="R174" i="1"/>
  <c r="R201" i="1"/>
  <c r="R214" i="1"/>
  <c r="R230" i="1"/>
  <c r="R232" i="1"/>
  <c r="R247" i="1"/>
  <c r="R284" i="1"/>
  <c r="R305" i="1"/>
  <c r="R315" i="1"/>
  <c r="R334" i="1"/>
  <c r="R338" i="1"/>
  <c r="R379" i="1"/>
  <c r="R387" i="1"/>
  <c r="R657" i="1"/>
  <c r="R658" i="1"/>
  <c r="R659" i="1"/>
  <c r="R666" i="1"/>
  <c r="R717" i="1"/>
  <c r="R1086" i="1"/>
  <c r="R1087" i="1"/>
  <c r="R1091" i="1"/>
  <c r="R1172" i="1"/>
  <c r="R1183" i="1"/>
  <c r="R1191" i="1"/>
  <c r="R1205" i="1"/>
  <c r="R48" i="1"/>
  <c r="R57" i="1"/>
  <c r="R58" i="1"/>
  <c r="R59" i="1"/>
  <c r="R2" i="1"/>
  <c r="R3" i="1"/>
  <c r="R4" i="1"/>
  <c r="R5" i="1"/>
  <c r="R6" i="1"/>
  <c r="R7" i="1"/>
  <c r="R8" i="1"/>
  <c r="R9" i="1"/>
  <c r="R10" i="1"/>
  <c r="R11" i="1"/>
  <c r="R12" i="1"/>
  <c r="R13"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4" i="1"/>
  <c r="R45" i="1"/>
  <c r="R46" i="1"/>
  <c r="R47" i="1"/>
  <c r="R49" i="1"/>
  <c r="R50" i="1"/>
  <c r="R51" i="1"/>
  <c r="R52" i="1"/>
  <c r="R53" i="1"/>
  <c r="R54" i="1"/>
  <c r="R55" i="1"/>
  <c r="R56" i="1"/>
  <c r="R60"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743" i="1"/>
  <c r="R744" i="1"/>
  <c r="R746" i="1"/>
  <c r="R747" i="1"/>
  <c r="R748" i="1"/>
  <c r="R749" i="1"/>
  <c r="R750" i="1"/>
  <c r="R751" i="1"/>
  <c r="R754" i="1"/>
  <c r="R755" i="1"/>
  <c r="R756" i="1"/>
  <c r="R757" i="1"/>
  <c r="R759" i="1"/>
  <c r="R760" i="1"/>
  <c r="R761" i="1"/>
  <c r="R127" i="1"/>
  <c r="R128" i="1"/>
  <c r="R129" i="1"/>
  <c r="R130" i="1"/>
  <c r="R168" i="1"/>
  <c r="R169" i="1"/>
  <c r="R139" i="1"/>
  <c r="R140" i="1"/>
  <c r="R141" i="1"/>
  <c r="R142" i="1"/>
  <c r="R143" i="1"/>
  <c r="R144" i="1"/>
  <c r="R145" i="1"/>
  <c r="R146" i="1"/>
  <c r="R180" i="1"/>
  <c r="R181" i="1"/>
  <c r="R182" i="1"/>
  <c r="R183" i="1"/>
  <c r="R184" i="1"/>
  <c r="R131" i="1"/>
  <c r="R132" i="1"/>
  <c r="R133" i="1"/>
  <c r="R134" i="1"/>
  <c r="R135" i="1"/>
  <c r="R136" i="1"/>
  <c r="R137" i="1"/>
  <c r="R138" i="1"/>
  <c r="R185" i="1"/>
  <c r="R170" i="1"/>
  <c r="R171" i="1"/>
  <c r="R172" i="1"/>
  <c r="R106" i="1"/>
  <c r="R107" i="1"/>
  <c r="R108" i="1"/>
  <c r="R109" i="1"/>
  <c r="R110" i="1"/>
  <c r="R111" i="1"/>
  <c r="R148" i="1"/>
  <c r="R149" i="1"/>
  <c r="R150" i="1"/>
  <c r="R151" i="1"/>
  <c r="R152" i="1"/>
  <c r="R153" i="1"/>
  <c r="R112" i="1"/>
  <c r="R160" i="1"/>
  <c r="R161" i="1"/>
  <c r="R162" i="1"/>
  <c r="R163" i="1"/>
  <c r="R164" i="1"/>
  <c r="R165" i="1"/>
  <c r="R113" i="1"/>
  <c r="R114" i="1"/>
  <c r="R115" i="1"/>
  <c r="R116" i="1"/>
  <c r="R186" i="1"/>
  <c r="R187" i="1"/>
  <c r="R188" i="1"/>
  <c r="R156" i="1"/>
  <c r="R157" i="1"/>
  <c r="R158" i="1"/>
  <c r="R91" i="1"/>
  <c r="R92" i="1"/>
  <c r="R93" i="1"/>
  <c r="R94" i="1"/>
  <c r="R95" i="1"/>
  <c r="R96" i="1"/>
  <c r="R97" i="1"/>
  <c r="R98" i="1"/>
  <c r="R118" i="1"/>
  <c r="R119" i="1"/>
  <c r="R120" i="1"/>
  <c r="R121" i="1"/>
  <c r="R99" i="1"/>
  <c r="R100" i="1"/>
  <c r="R101" i="1"/>
  <c r="R102" i="1"/>
  <c r="R103" i="1"/>
  <c r="R104" i="1"/>
  <c r="R154" i="1"/>
  <c r="R190" i="1"/>
  <c r="R191" i="1"/>
  <c r="R192" i="1"/>
  <c r="R193" i="1"/>
  <c r="R194" i="1"/>
  <c r="R195" i="1"/>
  <c r="R175" i="1"/>
  <c r="R176" i="1"/>
  <c r="R177" i="1"/>
  <c r="R178" i="1"/>
  <c r="R196" i="1"/>
  <c r="R197" i="1"/>
  <c r="R198" i="1"/>
  <c r="R199" i="1"/>
  <c r="R200" i="1"/>
  <c r="R207" i="1"/>
  <c r="R208" i="1"/>
  <c r="R209" i="1"/>
  <c r="R210" i="1"/>
  <c r="R211" i="1"/>
  <c r="R212" i="1"/>
  <c r="R202" i="1"/>
  <c r="R203" i="1"/>
  <c r="R204" i="1"/>
  <c r="R205" i="1"/>
  <c r="R206" i="1"/>
  <c r="R215" i="1"/>
  <c r="R216" i="1"/>
  <c r="R217" i="1"/>
  <c r="R218" i="1"/>
  <c r="R219" i="1"/>
  <c r="R220" i="1"/>
  <c r="R221" i="1"/>
  <c r="R222" i="1"/>
  <c r="R223" i="1"/>
  <c r="R224" i="1"/>
  <c r="R225" i="1"/>
  <c r="R226" i="1"/>
  <c r="R227" i="1"/>
  <c r="R228" i="1"/>
  <c r="R229" i="1"/>
  <c r="R231" i="1"/>
  <c r="R233" i="1"/>
  <c r="R234" i="1"/>
  <c r="R235" i="1"/>
  <c r="R236" i="1"/>
  <c r="R237" i="1"/>
  <c r="R238" i="1"/>
  <c r="R239" i="1"/>
  <c r="R240" i="1"/>
  <c r="R241" i="1"/>
  <c r="R242" i="1"/>
  <c r="R243" i="1"/>
  <c r="R244" i="1"/>
  <c r="R246"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5" i="1"/>
  <c r="R286" i="1"/>
  <c r="R287" i="1"/>
  <c r="R288" i="1"/>
  <c r="R289" i="1"/>
  <c r="R290" i="1"/>
  <c r="R291" i="1"/>
  <c r="R292" i="1"/>
  <c r="R293" i="1"/>
  <c r="R294" i="1"/>
  <c r="R295" i="1"/>
  <c r="R296" i="1"/>
  <c r="R297" i="1"/>
  <c r="R298" i="1"/>
  <c r="R299" i="1"/>
  <c r="R300" i="1"/>
  <c r="R301" i="1"/>
  <c r="R302" i="1"/>
  <c r="R303" i="1"/>
  <c r="R306" i="1"/>
  <c r="R307" i="1"/>
  <c r="R308" i="1"/>
  <c r="R309" i="1"/>
  <c r="R310" i="1"/>
  <c r="R311" i="1"/>
  <c r="R312" i="1"/>
  <c r="R313" i="1"/>
  <c r="R314" i="1"/>
  <c r="R316" i="1"/>
  <c r="R317" i="1"/>
  <c r="R318" i="1"/>
  <c r="R319" i="1"/>
  <c r="R320" i="1"/>
  <c r="R321" i="1"/>
  <c r="R322" i="1"/>
  <c r="R323" i="1"/>
  <c r="R324" i="1"/>
  <c r="R325" i="1"/>
  <c r="R326" i="1"/>
  <c r="R327" i="1"/>
  <c r="R328" i="1"/>
  <c r="R329" i="1"/>
  <c r="R330" i="1"/>
  <c r="R331" i="1"/>
  <c r="R332" i="1"/>
  <c r="R333" i="1"/>
  <c r="R335" i="1"/>
  <c r="R336" i="1"/>
  <c r="R337"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80" i="1"/>
  <c r="R381" i="1"/>
  <c r="R382" i="1"/>
  <c r="R383" i="1"/>
  <c r="R384" i="1"/>
  <c r="R385" i="1"/>
  <c r="R386" i="1"/>
  <c r="R388" i="1"/>
  <c r="R389" i="1"/>
  <c r="R390" i="1"/>
  <c r="R391" i="1"/>
  <c r="R392" i="1"/>
  <c r="R393" i="1"/>
  <c r="R394" i="1"/>
  <c r="R395" i="1"/>
  <c r="R396" i="1"/>
  <c r="R397" i="1"/>
  <c r="R166"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8" i="1"/>
  <c r="R429" i="1"/>
  <c r="R430" i="1"/>
  <c r="R431" i="1"/>
  <c r="R432" i="1"/>
  <c r="R433" i="1"/>
  <c r="R434" i="1"/>
  <c r="R435" i="1"/>
  <c r="R436" i="1"/>
  <c r="R437" i="1"/>
  <c r="R438" i="1"/>
  <c r="R439" i="1"/>
  <c r="R440" i="1"/>
  <c r="R441" i="1"/>
  <c r="R442" i="1"/>
  <c r="R443" i="1"/>
  <c r="R445" i="1"/>
  <c r="R446" i="1"/>
  <c r="R447" i="1"/>
  <c r="R448" i="1"/>
  <c r="R449" i="1"/>
  <c r="R450" i="1"/>
  <c r="R451"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60" i="1"/>
  <c r="R661" i="1"/>
  <c r="R662" i="1"/>
  <c r="R663" i="1"/>
  <c r="R668" i="1"/>
  <c r="R669" i="1"/>
  <c r="R670" i="1"/>
  <c r="R671" i="1"/>
  <c r="R672" i="1"/>
  <c r="R673" i="1"/>
  <c r="R674" i="1"/>
  <c r="R675" i="1"/>
  <c r="R676" i="1"/>
  <c r="R677" i="1"/>
  <c r="R678" i="1"/>
  <c r="R679" i="1"/>
  <c r="R680" i="1"/>
  <c r="R681" i="1"/>
  <c r="R682" i="1"/>
  <c r="R683" i="1"/>
  <c r="R684" i="1"/>
  <c r="R685" i="1"/>
  <c r="R686" i="1"/>
  <c r="R687" i="1"/>
  <c r="R688" i="1"/>
  <c r="R689" i="1"/>
  <c r="R690" i="1"/>
  <c r="R691" i="1"/>
  <c r="R693" i="1"/>
  <c r="R694" i="1"/>
  <c r="R695" i="1"/>
  <c r="R696" i="1"/>
  <c r="R697" i="1"/>
  <c r="R698" i="1"/>
  <c r="R699" i="1"/>
  <c r="R700" i="1"/>
  <c r="R701" i="1"/>
  <c r="R702" i="1"/>
  <c r="R703" i="1"/>
  <c r="R704" i="1"/>
  <c r="R705" i="1"/>
  <c r="R706" i="1"/>
  <c r="R707" i="1"/>
  <c r="R708" i="1"/>
  <c r="R709" i="1"/>
  <c r="R710" i="1"/>
  <c r="R711" i="1"/>
  <c r="R712" i="1"/>
  <c r="R713" i="1"/>
  <c r="R714" i="1"/>
  <c r="R715" i="1"/>
  <c r="R716" i="1"/>
  <c r="R718" i="1"/>
  <c r="R719" i="1"/>
  <c r="R720" i="1"/>
  <c r="R721" i="1"/>
  <c r="R722" i="1"/>
  <c r="R723" i="1"/>
  <c r="R724" i="1"/>
  <c r="R725" i="1"/>
  <c r="R727" i="1"/>
  <c r="R730" i="1"/>
  <c r="R731" i="1"/>
  <c r="R732" i="1"/>
  <c r="R733" i="1"/>
  <c r="R734" i="1"/>
  <c r="R735" i="1"/>
  <c r="R736" i="1"/>
  <c r="R737" i="1"/>
  <c r="R738"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7" i="1"/>
  <c r="R1078" i="1"/>
  <c r="R1079" i="1"/>
  <c r="R1084" i="1"/>
  <c r="R1088" i="1"/>
  <c r="R1089" i="1"/>
  <c r="R1090" i="1"/>
  <c r="R1092" i="1"/>
  <c r="R1093" i="1"/>
  <c r="R1094" i="1"/>
  <c r="R1095" i="1"/>
  <c r="R1097" i="1"/>
  <c r="R1098" i="1"/>
  <c r="R1103" i="1"/>
  <c r="R1104" i="1"/>
  <c r="R1105" i="1"/>
  <c r="R1106" i="1"/>
  <c r="R1107" i="1"/>
  <c r="R1108" i="1"/>
  <c r="R1109" i="1"/>
  <c r="R1110" i="1"/>
  <c r="R1111" i="1"/>
  <c r="R1112" i="1"/>
  <c r="R1113" i="1"/>
  <c r="R1114" i="1"/>
  <c r="R1115" i="1"/>
  <c r="R1116" i="1"/>
  <c r="R1117" i="1"/>
  <c r="R1119" i="1"/>
  <c r="R1120" i="1"/>
  <c r="R1121" i="1"/>
  <c r="R1122" i="1"/>
  <c r="R1123" i="1"/>
  <c r="R1124" i="1"/>
  <c r="R1126" i="1"/>
  <c r="R1127" i="1"/>
  <c r="R1128" i="1"/>
  <c r="R1129" i="1"/>
  <c r="R1130" i="1"/>
  <c r="R1131" i="1"/>
  <c r="R1132" i="1"/>
  <c r="R1231" i="1"/>
  <c r="R1232" i="1"/>
  <c r="R1233" i="1"/>
  <c r="R1234" i="1"/>
  <c r="R1235" i="1"/>
  <c r="R1236" i="1"/>
  <c r="R1237" i="1"/>
  <c r="R1238" i="1"/>
  <c r="R1239" i="1"/>
  <c r="R1240" i="1"/>
  <c r="R1241" i="1"/>
  <c r="R1242" i="1"/>
  <c r="R739" i="1"/>
  <c r="R740" i="1"/>
  <c r="R741" i="1"/>
  <c r="R742" i="1"/>
  <c r="R827" i="1"/>
  <c r="R828" i="1"/>
  <c r="R829" i="1"/>
  <c r="R830" i="1"/>
  <c r="R831" i="1"/>
  <c r="R1135" i="1"/>
  <c r="R1137" i="1"/>
  <c r="R1138" i="1"/>
  <c r="R1140" i="1"/>
  <c r="R1141" i="1"/>
  <c r="R1142" i="1"/>
  <c r="R1143" i="1"/>
  <c r="R1144" i="1"/>
  <c r="R1145" i="1"/>
  <c r="R1146" i="1"/>
  <c r="R1147" i="1"/>
  <c r="R1148" i="1"/>
  <c r="R1149" i="1"/>
  <c r="R1153" i="1"/>
  <c r="R1154" i="1"/>
  <c r="R1155" i="1"/>
  <c r="R1156" i="1"/>
  <c r="R1158" i="1"/>
  <c r="R1159" i="1"/>
  <c r="R1160" i="1"/>
  <c r="R1161" i="1"/>
  <c r="R1162" i="1"/>
  <c r="R1163" i="1"/>
  <c r="R1164" i="1"/>
  <c r="R1165" i="1"/>
  <c r="R1166" i="1"/>
  <c r="R1167" i="1"/>
  <c r="R1168" i="1"/>
  <c r="R1169" i="1"/>
  <c r="R1170" i="1"/>
  <c r="R1173" i="1"/>
  <c r="R1174" i="1"/>
  <c r="R1175" i="1"/>
  <c r="R1176" i="1"/>
  <c r="R1177" i="1"/>
  <c r="R1178" i="1"/>
  <c r="R1181" i="1"/>
  <c r="R1184" i="1"/>
  <c r="R1185" i="1"/>
  <c r="R1186" i="1"/>
  <c r="R1190" i="1"/>
  <c r="R1192" i="1"/>
  <c r="R1193" i="1"/>
  <c r="R1195" i="1"/>
  <c r="R1196" i="1"/>
  <c r="R1197" i="1"/>
  <c r="R1199" i="1"/>
  <c r="R1200" i="1"/>
  <c r="R1201" i="1"/>
  <c r="R1202" i="1"/>
  <c r="R1203" i="1"/>
  <c r="R1204" i="1"/>
  <c r="R1206" i="1"/>
  <c r="R1207" i="1"/>
  <c r="R1208" i="1"/>
  <c r="R1209" i="1"/>
  <c r="R1210" i="1"/>
  <c r="R1211" i="1"/>
  <c r="R1213" i="1"/>
  <c r="R1215" i="1"/>
  <c r="R1216" i="1"/>
  <c r="R1217" i="1"/>
  <c r="R1218" i="1"/>
  <c r="R1219" i="1"/>
  <c r="R1220" i="1"/>
  <c r="R1221" i="1"/>
  <c r="R1222" i="1"/>
  <c r="R1225" i="1"/>
  <c r="R1226" i="1"/>
  <c r="R1227" i="1"/>
  <c r="R1228" i="1"/>
  <c r="R1229" i="1"/>
  <c r="R1230" i="1"/>
  <c r="R14" i="1"/>
  <c r="C3" i="1"/>
  <c r="C4" i="1"/>
  <c r="C5" i="1"/>
  <c r="C6" i="1"/>
  <c r="C7" i="1"/>
  <c r="C8" i="1"/>
  <c r="C9" i="1"/>
  <c r="C10" i="1"/>
  <c r="C11" i="1"/>
  <c r="C12" i="1"/>
  <c r="C13" i="1"/>
  <c r="C15" i="1"/>
  <c r="C16" i="1"/>
  <c r="C17" i="1"/>
  <c r="C18" i="1"/>
  <c r="C14" i="1"/>
  <c r="C19" i="1"/>
  <c r="C20" i="1"/>
  <c r="C21" i="1"/>
  <c r="C22" i="1"/>
  <c r="C23" i="1"/>
  <c r="C24" i="1"/>
  <c r="C25" i="1"/>
  <c r="C26" i="1"/>
  <c r="C27" i="1"/>
  <c r="C28" i="1"/>
  <c r="C29" i="1"/>
  <c r="C30" i="1"/>
  <c r="C31" i="1"/>
  <c r="C32" i="1"/>
  <c r="C33" i="1"/>
  <c r="C34" i="1"/>
  <c r="C35" i="1"/>
  <c r="C36" i="1"/>
  <c r="C37" i="1"/>
  <c r="C38" i="1"/>
  <c r="C39" i="1"/>
  <c r="C40" i="1"/>
  <c r="C41" i="1"/>
  <c r="C42" i="1"/>
  <c r="C44" i="1"/>
  <c r="C43" i="1"/>
  <c r="C45" i="1"/>
  <c r="C46" i="1"/>
  <c r="C47" i="1"/>
  <c r="C49" i="1"/>
  <c r="C50" i="1"/>
  <c r="C51" i="1"/>
  <c r="C48" i="1"/>
  <c r="C52" i="1"/>
  <c r="C53" i="1"/>
  <c r="C54" i="1"/>
  <c r="C55" i="1"/>
  <c r="C56" i="1"/>
  <c r="C57" i="1"/>
  <c r="C60" i="1"/>
  <c r="C58" i="1"/>
  <c r="C59" i="1"/>
  <c r="C63" i="1"/>
  <c r="C64" i="1"/>
  <c r="C61" i="1"/>
  <c r="C62" i="1"/>
  <c r="C65" i="1"/>
  <c r="C66" i="1"/>
  <c r="C67" i="1"/>
  <c r="C68" i="1"/>
  <c r="C69" i="1"/>
  <c r="C70" i="1"/>
  <c r="C71" i="1"/>
  <c r="C72" i="1"/>
  <c r="C73" i="1"/>
  <c r="C74" i="1"/>
  <c r="C75" i="1"/>
  <c r="C76" i="1"/>
  <c r="C77" i="1"/>
  <c r="C78" i="1"/>
  <c r="C79" i="1"/>
  <c r="C80" i="1"/>
  <c r="C81" i="1"/>
  <c r="C82" i="1"/>
  <c r="C83" i="1"/>
  <c r="C84" i="1"/>
  <c r="C85" i="1"/>
  <c r="C86" i="1"/>
  <c r="C87" i="1"/>
  <c r="C88" i="1"/>
  <c r="C89" i="1"/>
  <c r="C90" i="1"/>
  <c r="C743" i="1"/>
  <c r="C744" i="1"/>
  <c r="C746" i="1"/>
  <c r="C745" i="1"/>
  <c r="C747" i="1"/>
  <c r="C748" i="1"/>
  <c r="C749" i="1"/>
  <c r="C750" i="1"/>
  <c r="C751" i="1"/>
  <c r="C754" i="1"/>
  <c r="C755" i="1"/>
  <c r="C756" i="1"/>
  <c r="C757" i="1"/>
  <c r="C752" i="1"/>
  <c r="C753" i="1"/>
  <c r="C759" i="1"/>
  <c r="C758" i="1"/>
  <c r="C760" i="1"/>
  <c r="C761" i="1"/>
  <c r="C127" i="1"/>
  <c r="C128" i="1"/>
  <c r="C129" i="1"/>
  <c r="C130" i="1"/>
  <c r="C168" i="1"/>
  <c r="C169" i="1"/>
  <c r="C139" i="1"/>
  <c r="C140" i="1"/>
  <c r="C141" i="1"/>
  <c r="C142" i="1"/>
  <c r="C143" i="1"/>
  <c r="C144" i="1"/>
  <c r="C145" i="1"/>
  <c r="C146" i="1"/>
  <c r="C180" i="1"/>
  <c r="C181" i="1"/>
  <c r="C182" i="1"/>
  <c r="C183" i="1"/>
  <c r="C184" i="1"/>
  <c r="C179" i="1"/>
  <c r="C131" i="1"/>
  <c r="C132" i="1"/>
  <c r="C133" i="1"/>
  <c r="C134" i="1"/>
  <c r="C135" i="1"/>
  <c r="C136" i="1"/>
  <c r="C137" i="1"/>
  <c r="C138" i="1"/>
  <c r="C185" i="1"/>
  <c r="C170" i="1"/>
  <c r="C171" i="1"/>
  <c r="C172" i="1"/>
  <c r="C106" i="1"/>
  <c r="C107" i="1"/>
  <c r="C108" i="1"/>
  <c r="C109" i="1"/>
  <c r="C110" i="1"/>
  <c r="C111" i="1"/>
  <c r="C105" i="1"/>
  <c r="C167" i="1"/>
  <c r="C148" i="1"/>
  <c r="C149" i="1"/>
  <c r="C147" i="1"/>
  <c r="C150" i="1"/>
  <c r="C151" i="1"/>
  <c r="C152" i="1"/>
  <c r="C153" i="1"/>
  <c r="C112" i="1"/>
  <c r="C160" i="1"/>
  <c r="C161" i="1"/>
  <c r="C162" i="1"/>
  <c r="C163" i="1"/>
  <c r="C164" i="1"/>
  <c r="C165" i="1"/>
  <c r="C159" i="1"/>
  <c r="C113" i="1"/>
  <c r="C114" i="1"/>
  <c r="C115" i="1"/>
  <c r="C116" i="1"/>
  <c r="C186" i="1"/>
  <c r="C187" i="1"/>
  <c r="C122" i="1"/>
  <c r="C123" i="1"/>
  <c r="C124" i="1"/>
  <c r="C125" i="1"/>
  <c r="C188" i="1"/>
  <c r="C156" i="1"/>
  <c r="C157" i="1"/>
  <c r="C158" i="1"/>
  <c r="C155" i="1"/>
  <c r="C91" i="1"/>
  <c r="C92" i="1"/>
  <c r="C93" i="1"/>
  <c r="C94" i="1"/>
  <c r="C95" i="1"/>
  <c r="C96" i="1"/>
  <c r="C97" i="1"/>
  <c r="C98" i="1"/>
  <c r="C118" i="1"/>
  <c r="C119" i="1"/>
  <c r="C120" i="1"/>
  <c r="C121" i="1"/>
  <c r="C99" i="1"/>
  <c r="C117" i="1"/>
  <c r="C126" i="1"/>
  <c r="C100" i="1"/>
  <c r="C101" i="1"/>
  <c r="C102" i="1"/>
  <c r="C103" i="1"/>
  <c r="C104" i="1"/>
  <c r="C173" i="1"/>
  <c r="C154" i="1"/>
  <c r="C190" i="1"/>
  <c r="C191" i="1"/>
  <c r="C192" i="1"/>
  <c r="C193" i="1"/>
  <c r="C194" i="1"/>
  <c r="C195" i="1"/>
  <c r="C189" i="1"/>
  <c r="C175" i="1"/>
  <c r="C176" i="1"/>
  <c r="C177" i="1"/>
  <c r="C178" i="1"/>
  <c r="C174" i="1"/>
  <c r="C196" i="1"/>
  <c r="C197" i="1"/>
  <c r="C198" i="1"/>
  <c r="C199" i="1"/>
  <c r="C200" i="1"/>
  <c r="C207" i="1"/>
  <c r="C208" i="1"/>
  <c r="C209" i="1"/>
  <c r="C210" i="1"/>
  <c r="C211" i="1"/>
  <c r="C212" i="1"/>
  <c r="C202" i="1"/>
  <c r="C201" i="1"/>
  <c r="C203" i="1"/>
  <c r="C204" i="1"/>
  <c r="C205" i="1"/>
  <c r="C206"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5" i="1"/>
  <c r="C284" i="1"/>
  <c r="C286" i="1"/>
  <c r="C287" i="1"/>
  <c r="C288" i="1"/>
  <c r="C289" i="1"/>
  <c r="C290" i="1"/>
  <c r="C291" i="1"/>
  <c r="C292" i="1"/>
  <c r="C293" i="1"/>
  <c r="C294" i="1"/>
  <c r="C295" i="1"/>
  <c r="C296" i="1"/>
  <c r="C297" i="1"/>
  <c r="C298" i="1"/>
  <c r="C299" i="1"/>
  <c r="C300" i="1"/>
  <c r="C301" i="1"/>
  <c r="C302" i="1"/>
  <c r="C303" i="1"/>
  <c r="C306" i="1"/>
  <c r="C307" i="1"/>
  <c r="C308" i="1"/>
  <c r="C309" i="1"/>
  <c r="C310" i="1"/>
  <c r="C311" i="1"/>
  <c r="C304" i="1"/>
  <c r="C312" i="1"/>
  <c r="C305" i="1"/>
  <c r="C313" i="1"/>
  <c r="C314" i="1"/>
  <c r="C316" i="1"/>
  <c r="C317" i="1"/>
  <c r="C318" i="1"/>
  <c r="C319" i="1"/>
  <c r="C320" i="1"/>
  <c r="C321" i="1"/>
  <c r="C315" i="1"/>
  <c r="C322" i="1"/>
  <c r="C323" i="1"/>
  <c r="C324" i="1"/>
  <c r="C325" i="1"/>
  <c r="C326" i="1"/>
  <c r="C327" i="1"/>
  <c r="C328" i="1"/>
  <c r="C329" i="1"/>
  <c r="C330" i="1"/>
  <c r="C331" i="1"/>
  <c r="C332" i="1"/>
  <c r="C333" i="1"/>
  <c r="C335" i="1"/>
  <c r="C336" i="1"/>
  <c r="C337" i="1"/>
  <c r="C334" i="1"/>
  <c r="C339" i="1"/>
  <c r="C340" i="1"/>
  <c r="C341" i="1"/>
  <c r="C342" i="1"/>
  <c r="C343" i="1"/>
  <c r="C344" i="1"/>
  <c r="C345" i="1"/>
  <c r="C338"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80" i="1"/>
  <c r="C381" i="1"/>
  <c r="C379" i="1"/>
  <c r="C382" i="1"/>
  <c r="C383" i="1"/>
  <c r="C384" i="1"/>
  <c r="C385" i="1"/>
  <c r="C386" i="1"/>
  <c r="C388" i="1"/>
  <c r="C389" i="1"/>
  <c r="C390" i="1"/>
  <c r="C387" i="1"/>
  <c r="C391" i="1"/>
  <c r="C392" i="1"/>
  <c r="C393" i="1"/>
  <c r="C394" i="1"/>
  <c r="C395" i="1"/>
  <c r="C396" i="1"/>
  <c r="C397" i="1"/>
  <c r="C166"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60" i="1"/>
  <c r="C658" i="1"/>
  <c r="C661" i="1"/>
  <c r="C662" i="1"/>
  <c r="C663" i="1"/>
  <c r="C659"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8" i="1"/>
  <c r="C719" i="1"/>
  <c r="C720" i="1"/>
  <c r="C721" i="1"/>
  <c r="C722" i="1"/>
  <c r="C723" i="1"/>
  <c r="C724" i="1"/>
  <c r="C717" i="1"/>
  <c r="C725" i="1"/>
  <c r="C726" i="1"/>
  <c r="C727" i="1"/>
  <c r="C730" i="1"/>
  <c r="C731" i="1"/>
  <c r="C732" i="1"/>
  <c r="C733" i="1"/>
  <c r="C728" i="1"/>
  <c r="C734" i="1"/>
  <c r="C729" i="1"/>
  <c r="C735" i="1"/>
  <c r="C736" i="1"/>
  <c r="C737" i="1"/>
  <c r="C738"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7" i="1"/>
  <c r="C1074" i="1"/>
  <c r="C1078" i="1"/>
  <c r="C1075" i="1"/>
  <c r="C1076" i="1"/>
  <c r="C1079" i="1"/>
  <c r="C1084" i="1"/>
  <c r="C1080" i="1"/>
  <c r="C1081" i="1"/>
  <c r="C1082" i="1"/>
  <c r="C1083" i="1"/>
  <c r="C1088" i="1"/>
  <c r="C1085" i="1"/>
  <c r="C1089" i="1"/>
  <c r="C1086" i="1"/>
  <c r="C1087" i="1"/>
  <c r="C1090" i="1"/>
  <c r="C1092" i="1"/>
  <c r="C1093" i="1"/>
  <c r="C1091" i="1"/>
  <c r="C1094" i="1"/>
  <c r="C1095" i="1"/>
  <c r="C1096" i="1"/>
  <c r="C1097" i="1"/>
  <c r="C1098" i="1"/>
  <c r="C1099" i="1"/>
  <c r="C1103" i="1"/>
  <c r="C1100" i="1"/>
  <c r="C1104" i="1"/>
  <c r="C1101" i="1"/>
  <c r="C1102" i="1"/>
  <c r="C1105" i="1"/>
  <c r="C1106" i="1"/>
  <c r="C1107" i="1"/>
  <c r="C1108" i="1"/>
  <c r="C1109" i="1"/>
  <c r="C1110" i="1"/>
  <c r="C1111" i="1"/>
  <c r="C1112" i="1"/>
  <c r="C1113" i="1"/>
  <c r="C1114" i="1"/>
  <c r="C1115" i="1"/>
  <c r="C1116" i="1"/>
  <c r="C1117" i="1"/>
  <c r="C1119" i="1"/>
  <c r="C1120" i="1"/>
  <c r="C1118" i="1"/>
  <c r="C1121" i="1"/>
  <c r="C1122" i="1"/>
  <c r="C1123" i="1"/>
  <c r="C1124" i="1"/>
  <c r="C1125" i="1"/>
  <c r="C1126" i="1"/>
  <c r="C1127" i="1"/>
  <c r="C1128" i="1"/>
  <c r="C1129" i="1"/>
  <c r="C1130" i="1"/>
  <c r="C1131" i="1"/>
  <c r="C1132" i="1"/>
  <c r="C1231" i="1"/>
  <c r="C1232" i="1"/>
  <c r="C1233" i="1"/>
  <c r="C1234" i="1"/>
  <c r="C1235" i="1"/>
  <c r="C1236" i="1"/>
  <c r="C1237" i="1"/>
  <c r="C1238" i="1"/>
  <c r="C1239" i="1"/>
  <c r="C1240" i="1"/>
  <c r="C1241" i="1"/>
  <c r="C1242" i="1"/>
  <c r="C739" i="1"/>
  <c r="C740" i="1"/>
  <c r="C741" i="1"/>
  <c r="C742" i="1"/>
  <c r="C827" i="1"/>
  <c r="C826" i="1"/>
  <c r="C828" i="1"/>
  <c r="C829" i="1"/>
  <c r="C830" i="1"/>
  <c r="C831" i="1"/>
  <c r="C1133" i="1"/>
  <c r="C1135" i="1"/>
  <c r="C1134" i="1"/>
  <c r="C1137" i="1"/>
  <c r="C1136" i="1"/>
  <c r="C1138" i="1"/>
  <c r="C1139" i="1"/>
  <c r="C1140" i="1"/>
  <c r="C1141" i="1"/>
  <c r="C1142" i="1"/>
  <c r="C1143" i="1"/>
  <c r="C1144" i="1"/>
  <c r="C1145" i="1"/>
  <c r="C1146" i="1"/>
  <c r="C1147" i="1"/>
  <c r="C1148" i="1"/>
  <c r="C1149" i="1"/>
  <c r="C1153" i="1"/>
  <c r="C1154" i="1"/>
  <c r="C1150" i="1"/>
  <c r="C1155" i="1"/>
  <c r="C1151" i="1"/>
  <c r="C1152" i="1"/>
  <c r="C1156" i="1"/>
  <c r="C1158" i="1"/>
  <c r="C1157" i="1"/>
  <c r="C1159" i="1"/>
  <c r="C1160" i="1"/>
  <c r="C1161" i="1"/>
  <c r="C1162" i="1"/>
  <c r="C1163" i="1"/>
  <c r="C1164" i="1"/>
  <c r="C1165" i="1"/>
  <c r="C1166" i="1"/>
  <c r="C1167" i="1"/>
  <c r="C1168" i="1"/>
  <c r="C1169" i="1"/>
  <c r="C1170" i="1"/>
  <c r="C1173" i="1"/>
  <c r="C1172" i="1"/>
  <c r="C1174" i="1"/>
  <c r="C1171" i="1"/>
  <c r="C1175" i="1"/>
  <c r="C1176" i="1"/>
  <c r="C1177" i="1"/>
  <c r="C1178" i="1"/>
  <c r="C1179" i="1"/>
  <c r="C1180" i="1"/>
  <c r="C1181" i="1"/>
  <c r="C1182" i="1"/>
  <c r="C1184" i="1"/>
  <c r="C1185" i="1"/>
  <c r="C1186" i="1"/>
  <c r="C1183" i="1"/>
  <c r="C1190" i="1"/>
  <c r="C1187" i="1"/>
  <c r="C1188" i="1"/>
  <c r="C1189" i="1"/>
  <c r="C1192" i="1"/>
  <c r="C1191" i="1"/>
  <c r="C1193" i="1"/>
  <c r="C1195" i="1"/>
  <c r="C1194" i="1"/>
  <c r="C1196" i="1"/>
  <c r="C1197" i="1"/>
  <c r="C1199" i="1"/>
  <c r="C1198" i="1"/>
  <c r="C1200" i="1"/>
  <c r="C1201" i="1"/>
  <c r="C1202" i="1"/>
  <c r="C1203" i="1"/>
  <c r="C1204" i="1"/>
  <c r="C1206" i="1"/>
  <c r="C1207" i="1"/>
  <c r="C1208" i="1"/>
  <c r="C1209" i="1"/>
  <c r="C1205" i="1"/>
  <c r="C1210" i="1"/>
  <c r="C1211" i="1"/>
  <c r="C1212" i="1"/>
  <c r="C1213" i="1"/>
  <c r="C1215" i="1"/>
  <c r="C1214" i="1"/>
  <c r="C1216" i="1"/>
  <c r="C1217" i="1"/>
  <c r="C1218" i="1"/>
  <c r="C1219" i="1"/>
  <c r="C1220" i="1"/>
  <c r="C1221" i="1"/>
  <c r="C1222" i="1"/>
  <c r="C1225" i="1"/>
  <c r="C1223" i="1"/>
  <c r="C1226" i="1"/>
  <c r="C1227" i="1"/>
  <c r="C1224" i="1"/>
  <c r="C1228" i="1"/>
  <c r="C1229" i="1"/>
  <c r="C1230" i="1"/>
  <c r="C2" i="1"/>
  <c r="H2" i="8" l="1"/>
  <c r="S5" i="8"/>
  <c r="H251" i="8"/>
  <c r="M251" i="8" s="1"/>
  <c r="O251" i="8" s="1"/>
  <c r="H189" i="8"/>
  <c r="M189" i="8" s="1"/>
  <c r="N104" i="8"/>
  <c r="P104" i="8" s="1"/>
  <c r="H77" i="8"/>
  <c r="M77" i="8" s="1"/>
  <c r="L77" i="8" s="1"/>
  <c r="H31" i="8"/>
  <c r="L184" i="8"/>
  <c r="K154" i="8"/>
  <c r="K89" i="8"/>
  <c r="H83" i="8"/>
  <c r="M83" i="8" s="1"/>
  <c r="H69" i="8"/>
  <c r="M69" i="8" s="1"/>
  <c r="L131" i="8"/>
  <c r="K210" i="8"/>
  <c r="K143" i="8"/>
  <c r="H247" i="8"/>
  <c r="H222" i="8"/>
  <c r="M222" i="8" s="1"/>
  <c r="O222" i="8" s="1"/>
  <c r="M157" i="8"/>
  <c r="O157" i="8" s="1"/>
  <c r="H135" i="8"/>
  <c r="H54" i="8"/>
  <c r="M54" i="8" s="1"/>
  <c r="K192" i="8"/>
  <c r="K122" i="8"/>
  <c r="H37" i="8"/>
  <c r="M37" i="8" s="1"/>
  <c r="L37" i="8" s="1"/>
  <c r="L246" i="8"/>
  <c r="L65" i="8"/>
  <c r="K175" i="8"/>
  <c r="K90" i="8"/>
  <c r="O173" i="8"/>
  <c r="L173" i="8"/>
  <c r="H221" i="8"/>
  <c r="M221" i="8" s="1"/>
  <c r="O221" i="8" s="1"/>
  <c r="L232" i="8"/>
  <c r="K248" i="8"/>
  <c r="M137" i="8"/>
  <c r="L201" i="8"/>
  <c r="L112" i="8"/>
  <c r="K193" i="8"/>
  <c r="K144" i="8"/>
  <c r="K63" i="8"/>
  <c r="I164" i="8"/>
  <c r="H174" i="8"/>
  <c r="M174" i="8" s="1"/>
  <c r="L168" i="8"/>
  <c r="L58" i="8"/>
  <c r="K229" i="8"/>
  <c r="K173" i="8"/>
  <c r="K121" i="8"/>
  <c r="K58" i="8"/>
  <c r="M88" i="8"/>
  <c r="L88" i="8" s="1"/>
  <c r="I155" i="8"/>
  <c r="M234" i="8"/>
  <c r="N234" i="8" s="1"/>
  <c r="P234" i="8" s="1"/>
  <c r="H86" i="8"/>
  <c r="M86" i="8" s="1"/>
  <c r="L86" i="8" s="1"/>
  <c r="H62" i="8"/>
  <c r="M62" i="8" s="1"/>
  <c r="L62" i="8" s="1"/>
  <c r="K223" i="8"/>
  <c r="K168" i="8"/>
  <c r="K112" i="8"/>
  <c r="K241" i="8"/>
  <c r="K240" i="8"/>
  <c r="H230" i="8"/>
  <c r="M230" i="8" s="1"/>
  <c r="O230" i="8" s="1"/>
  <c r="M169" i="8"/>
  <c r="O169" i="8" s="1"/>
  <c r="H85" i="8"/>
  <c r="M85" i="8" s="1"/>
  <c r="O85" i="8" s="1"/>
  <c r="L248" i="8"/>
  <c r="L138" i="8"/>
  <c r="K167" i="8"/>
  <c r="K34" i="8"/>
  <c r="N249" i="8"/>
  <c r="P249" i="8" s="1"/>
  <c r="L249" i="8"/>
  <c r="N121" i="8"/>
  <c r="P121" i="8" s="1"/>
  <c r="L121" i="8"/>
  <c r="O237" i="8"/>
  <c r="L237" i="8"/>
  <c r="N154" i="8"/>
  <c r="P154" i="8" s="1"/>
  <c r="L154" i="8"/>
  <c r="O106" i="8"/>
  <c r="L106" i="8"/>
  <c r="I116" i="8"/>
  <c r="K116" i="8"/>
  <c r="H25" i="8"/>
  <c r="M25" i="8" s="1"/>
  <c r="K25" i="8"/>
  <c r="I243" i="8"/>
  <c r="K243" i="8"/>
  <c r="H227" i="8"/>
  <c r="M227" i="8" s="1"/>
  <c r="N227" i="8" s="1"/>
  <c r="P227" i="8" s="1"/>
  <c r="K227" i="8"/>
  <c r="I187" i="8"/>
  <c r="K187" i="8"/>
  <c r="I123" i="8"/>
  <c r="K123" i="8"/>
  <c r="H107" i="8"/>
  <c r="M107" i="8" s="1"/>
  <c r="K107" i="8"/>
  <c r="H82" i="8"/>
  <c r="M82" i="8" s="1"/>
  <c r="K82" i="8"/>
  <c r="H139" i="8"/>
  <c r="M139" i="8" s="1"/>
  <c r="N210" i="8"/>
  <c r="P210" i="8" s="1"/>
  <c r="L210" i="8"/>
  <c r="H178" i="8"/>
  <c r="M178" i="8" s="1"/>
  <c r="K178" i="8"/>
  <c r="H98" i="8"/>
  <c r="M98" i="8" s="1"/>
  <c r="K98" i="8"/>
  <c r="L221" i="8"/>
  <c r="H15" i="8"/>
  <c r="M15" i="8" s="1"/>
  <c r="H225" i="8"/>
  <c r="M225" i="8" s="1"/>
  <c r="K225" i="8"/>
  <c r="H217" i="8"/>
  <c r="M217" i="8" s="1"/>
  <c r="K217" i="8"/>
  <c r="H209" i="8"/>
  <c r="M209" i="8" s="1"/>
  <c r="O209" i="8" s="1"/>
  <c r="K209" i="8"/>
  <c r="H161" i="8"/>
  <c r="M161" i="8" s="1"/>
  <c r="O161" i="8" s="1"/>
  <c r="K161" i="8"/>
  <c r="H97" i="8"/>
  <c r="M97" i="8" s="1"/>
  <c r="K97" i="8"/>
  <c r="K46" i="8"/>
  <c r="H46" i="8"/>
  <c r="M46" i="8" s="1"/>
  <c r="N46" i="8" s="1"/>
  <c r="P46" i="8" s="1"/>
  <c r="K6" i="8"/>
  <c r="H6" i="8"/>
  <c r="M6" i="8" s="1"/>
  <c r="N6" i="8" s="1"/>
  <c r="P6" i="8" s="1"/>
  <c r="M153" i="8"/>
  <c r="H14" i="8"/>
  <c r="M14" i="8" s="1"/>
  <c r="N14" i="8" s="1"/>
  <c r="P14" i="8" s="1"/>
  <c r="K2" i="8"/>
  <c r="K203" i="8"/>
  <c r="K185" i="8"/>
  <c r="H224" i="8"/>
  <c r="M224" i="8" s="1"/>
  <c r="K224" i="8"/>
  <c r="H216" i="8"/>
  <c r="M216" i="8" s="1"/>
  <c r="O216" i="8" s="1"/>
  <c r="K216" i="8"/>
  <c r="H208" i="8"/>
  <c r="M208" i="8" s="1"/>
  <c r="K208" i="8"/>
  <c r="H200" i="8"/>
  <c r="M200" i="8" s="1"/>
  <c r="K200" i="8"/>
  <c r="H160" i="8"/>
  <c r="M160" i="8" s="1"/>
  <c r="K160" i="8"/>
  <c r="M152" i="8"/>
  <c r="O152" i="8" s="1"/>
  <c r="K152" i="8"/>
  <c r="N144" i="8"/>
  <c r="P144" i="8" s="1"/>
  <c r="L144" i="8"/>
  <c r="H136" i="8"/>
  <c r="M136" i="8" s="1"/>
  <c r="K136" i="8"/>
  <c r="H120" i="8"/>
  <c r="M120" i="8" s="1"/>
  <c r="K120" i="8"/>
  <c r="K70" i="8"/>
  <c r="H70" i="8"/>
  <c r="M70" i="8" s="1"/>
  <c r="K53" i="8"/>
  <c r="H53" i="8"/>
  <c r="M53" i="8" s="1"/>
  <c r="H29" i="8"/>
  <c r="M29" i="8" s="1"/>
  <c r="N29" i="8" s="1"/>
  <c r="P29" i="8" s="1"/>
  <c r="K29" i="8"/>
  <c r="K21" i="8"/>
  <c r="H21" i="8"/>
  <c r="M21" i="8" s="1"/>
  <c r="N21" i="8" s="1"/>
  <c r="P21" i="8" s="1"/>
  <c r="K5" i="8"/>
  <c r="H5" i="8"/>
  <c r="M5" i="8" s="1"/>
  <c r="N5" i="8" s="1"/>
  <c r="P5" i="8" s="1"/>
  <c r="H245" i="8"/>
  <c r="M245" i="8" s="1"/>
  <c r="H206" i="8"/>
  <c r="M206" i="8" s="1"/>
  <c r="O134" i="8"/>
  <c r="L134" i="8"/>
  <c r="H101" i="8"/>
  <c r="M101" i="8" s="1"/>
  <c r="O101" i="8" s="1"/>
  <c r="H55" i="8"/>
  <c r="I55" i="8" s="1"/>
  <c r="N222" i="8"/>
  <c r="P222" i="8" s="1"/>
  <c r="L165" i="8"/>
  <c r="L74" i="8"/>
  <c r="K239" i="8"/>
  <c r="K202" i="8"/>
  <c r="K184" i="8"/>
  <c r="K165" i="8"/>
  <c r="K138" i="8"/>
  <c r="K106" i="8"/>
  <c r="K50" i="8"/>
  <c r="K18" i="8"/>
  <c r="I148" i="8"/>
  <c r="K148" i="8"/>
  <c r="I124" i="8"/>
  <c r="K124" i="8"/>
  <c r="H66" i="8"/>
  <c r="M66" i="8" s="1"/>
  <c r="O66" i="8" s="1"/>
  <c r="K66" i="8"/>
  <c r="N33" i="8"/>
  <c r="P33" i="8" s="1"/>
  <c r="L33" i="8"/>
  <c r="N105" i="8"/>
  <c r="P105" i="8" s="1"/>
  <c r="L105" i="8"/>
  <c r="H235" i="8"/>
  <c r="M235" i="8" s="1"/>
  <c r="K235" i="8"/>
  <c r="N250" i="8"/>
  <c r="P250" i="8" s="1"/>
  <c r="L250" i="8"/>
  <c r="O110" i="8"/>
  <c r="L110" i="8"/>
  <c r="H226" i="8"/>
  <c r="M226" i="8" s="1"/>
  <c r="K226" i="8"/>
  <c r="N194" i="8"/>
  <c r="P194" i="8" s="1"/>
  <c r="L194" i="8"/>
  <c r="N89" i="8"/>
  <c r="P89" i="8" s="1"/>
  <c r="L89" i="8"/>
  <c r="K23" i="8"/>
  <c r="H23" i="8"/>
  <c r="L185" i="8"/>
  <c r="H233" i="8"/>
  <c r="M233" i="8" s="1"/>
  <c r="K233" i="8"/>
  <c r="H145" i="8"/>
  <c r="M145" i="8" s="1"/>
  <c r="K145" i="8"/>
  <c r="K71" i="8"/>
  <c r="H71" i="8"/>
  <c r="M71" i="8" s="1"/>
  <c r="L71" i="8" s="1"/>
  <c r="H215" i="8"/>
  <c r="K215" i="8"/>
  <c r="H207" i="8"/>
  <c r="M207" i="8" s="1"/>
  <c r="K207" i="8"/>
  <c r="H199" i="8"/>
  <c r="M199" i="8" s="1"/>
  <c r="L199" i="8" s="1"/>
  <c r="K199" i="8"/>
  <c r="H191" i="8"/>
  <c r="I191" i="8" s="1"/>
  <c r="K191" i="8"/>
  <c r="H103" i="8"/>
  <c r="M103" i="8" s="1"/>
  <c r="L103" i="8" s="1"/>
  <c r="K103" i="8"/>
  <c r="H94" i="8"/>
  <c r="M94" i="8" s="1"/>
  <c r="N94" i="8" s="1"/>
  <c r="P94" i="8" s="1"/>
  <c r="K94" i="8"/>
  <c r="I78" i="8"/>
  <c r="K78" i="8"/>
  <c r="N257" i="8"/>
  <c r="P257" i="8" s="1"/>
  <c r="O243" i="8"/>
  <c r="L243" i="8"/>
  <c r="H205" i="8"/>
  <c r="M205" i="8" s="1"/>
  <c r="H133" i="8"/>
  <c r="M133" i="8" s="1"/>
  <c r="N133" i="8" s="1"/>
  <c r="P133" i="8" s="1"/>
  <c r="O99" i="8"/>
  <c r="L99" i="8"/>
  <c r="N81" i="8"/>
  <c r="P81" i="8" s="1"/>
  <c r="L81" i="8"/>
  <c r="H7" i="8"/>
  <c r="M7" i="8" s="1"/>
  <c r="L128" i="8"/>
  <c r="L109" i="8"/>
  <c r="L18" i="8"/>
  <c r="K256" i="8"/>
  <c r="K237" i="8"/>
  <c r="K201" i="8"/>
  <c r="K183" i="8"/>
  <c r="K164" i="8"/>
  <c r="K105" i="8"/>
  <c r="K79" i="8"/>
  <c r="K49" i="8"/>
  <c r="K17" i="8"/>
  <c r="K91" i="8"/>
  <c r="H91" i="8"/>
  <c r="M91" i="8" s="1"/>
  <c r="N91" i="8" s="1"/>
  <c r="P91" i="8" s="1"/>
  <c r="H57" i="8"/>
  <c r="M57" i="8" s="1"/>
  <c r="K57" i="8"/>
  <c r="H41" i="8"/>
  <c r="M41" i="8" s="1"/>
  <c r="K41" i="8"/>
  <c r="H9" i="8"/>
  <c r="M9" i="8" s="1"/>
  <c r="N9" i="8" s="1"/>
  <c r="P9" i="8" s="1"/>
  <c r="K9" i="8"/>
  <c r="O189" i="8"/>
  <c r="L189" i="8"/>
  <c r="N77" i="8"/>
  <c r="P77" i="8" s="1"/>
  <c r="O203" i="8"/>
  <c r="L203" i="8"/>
  <c r="I99" i="8"/>
  <c r="K99" i="8"/>
  <c r="O69" i="8"/>
  <c r="L69" i="8"/>
  <c r="N202" i="8"/>
  <c r="P202" i="8" s="1"/>
  <c r="L202" i="8"/>
  <c r="M129" i="8"/>
  <c r="O129" i="8" s="1"/>
  <c r="K129" i="8"/>
  <c r="K22" i="8"/>
  <c r="H22" i="8"/>
  <c r="M22" i="8" s="1"/>
  <c r="N22" i="8" s="1"/>
  <c r="P22" i="8" s="1"/>
  <c r="H254" i="8"/>
  <c r="M254" i="8" s="1"/>
  <c r="K254" i="8"/>
  <c r="I246" i="8"/>
  <c r="K246" i="8"/>
  <c r="K214" i="8"/>
  <c r="H214" i="8"/>
  <c r="M214" i="8" s="1"/>
  <c r="N214" i="8" s="1"/>
  <c r="P214" i="8" s="1"/>
  <c r="K182" i="8"/>
  <c r="H182" i="8"/>
  <c r="M182" i="8" s="1"/>
  <c r="H166" i="8"/>
  <c r="M166" i="8" s="1"/>
  <c r="K166" i="8"/>
  <c r="H158" i="8"/>
  <c r="M158" i="8" s="1"/>
  <c r="N158" i="8" s="1"/>
  <c r="P158" i="8" s="1"/>
  <c r="K158" i="8"/>
  <c r="I134" i="8"/>
  <c r="K134" i="8"/>
  <c r="H118" i="8"/>
  <c r="M118" i="8" s="1"/>
  <c r="K118" i="8"/>
  <c r="H51" i="8"/>
  <c r="M51" i="8" s="1"/>
  <c r="K51" i="8"/>
  <c r="H35" i="8"/>
  <c r="M35" i="8" s="1"/>
  <c r="N35" i="8" s="1"/>
  <c r="P35" i="8" s="1"/>
  <c r="K35" i="8"/>
  <c r="H19" i="8"/>
  <c r="M19" i="8" s="1"/>
  <c r="N19" i="8" s="1"/>
  <c r="P19" i="8" s="1"/>
  <c r="K19" i="8"/>
  <c r="I11" i="8"/>
  <c r="K11" i="8"/>
  <c r="H3" i="8"/>
  <c r="M3" i="8" s="1"/>
  <c r="K3" i="8"/>
  <c r="H255" i="8"/>
  <c r="M255" i="8" s="1"/>
  <c r="H198" i="8"/>
  <c r="M198" i="8" s="1"/>
  <c r="N198" i="8" s="1"/>
  <c r="P198" i="8" s="1"/>
  <c r="O150" i="8"/>
  <c r="L150" i="8"/>
  <c r="M116" i="8"/>
  <c r="H39" i="8"/>
  <c r="L257" i="8"/>
  <c r="L241" i="8"/>
  <c r="L193" i="8"/>
  <c r="L177" i="8"/>
  <c r="L122" i="8"/>
  <c r="L104" i="8"/>
  <c r="L49" i="8"/>
  <c r="K232" i="8"/>
  <c r="K195" i="8"/>
  <c r="K177" i="8"/>
  <c r="K159" i="8"/>
  <c r="K128" i="8"/>
  <c r="K74" i="8"/>
  <c r="I252" i="8"/>
  <c r="K252" i="8"/>
  <c r="N17" i="8"/>
  <c r="P17" i="8" s="1"/>
  <c r="L17" i="8"/>
  <c r="O37" i="8"/>
  <c r="N37" i="8"/>
  <c r="P37" i="8" s="1"/>
  <c r="O195" i="8"/>
  <c r="L195" i="8"/>
  <c r="I131" i="8"/>
  <c r="K131" i="8"/>
  <c r="N90" i="8"/>
  <c r="P90" i="8" s="1"/>
  <c r="L90" i="8"/>
  <c r="H73" i="8"/>
  <c r="M73" i="8" s="1"/>
  <c r="O73" i="8" s="1"/>
  <c r="K73" i="8"/>
  <c r="O187" i="8"/>
  <c r="L187" i="8"/>
  <c r="O126" i="8"/>
  <c r="L126" i="8"/>
  <c r="N126" i="8"/>
  <c r="P126" i="8" s="1"/>
  <c r="K33" i="8"/>
  <c r="H242" i="8"/>
  <c r="M242" i="8" s="1"/>
  <c r="O242" i="8" s="1"/>
  <c r="K242" i="8"/>
  <c r="H218" i="8"/>
  <c r="M218" i="8" s="1"/>
  <c r="O218" i="8" s="1"/>
  <c r="K218" i="8"/>
  <c r="N186" i="8"/>
  <c r="P186" i="8" s="1"/>
  <c r="L186" i="8"/>
  <c r="H170" i="8"/>
  <c r="M170" i="8" s="1"/>
  <c r="K170" i="8"/>
  <c r="M162" i="8"/>
  <c r="O162" i="8" s="1"/>
  <c r="K162" i="8"/>
  <c r="H146" i="8"/>
  <c r="M146" i="8" s="1"/>
  <c r="O146" i="8" s="1"/>
  <c r="K146" i="8"/>
  <c r="H130" i="8"/>
  <c r="M130" i="8" s="1"/>
  <c r="K130" i="8"/>
  <c r="H114" i="8"/>
  <c r="M114" i="8" s="1"/>
  <c r="O114" i="8" s="1"/>
  <c r="K114" i="8"/>
  <c r="O174" i="8"/>
  <c r="L174" i="8"/>
  <c r="O125" i="8"/>
  <c r="L125" i="8"/>
  <c r="K186" i="8"/>
  <c r="H113" i="8"/>
  <c r="M113" i="8" s="1"/>
  <c r="O113" i="8" s="1"/>
  <c r="K113" i="8"/>
  <c r="I88" i="8"/>
  <c r="K88" i="8"/>
  <c r="K30" i="8"/>
  <c r="H30" i="8"/>
  <c r="M30" i="8" s="1"/>
  <c r="N30" i="8" s="1"/>
  <c r="P30" i="8" s="1"/>
  <c r="O213" i="8"/>
  <c r="L213" i="8"/>
  <c r="H253" i="8"/>
  <c r="M253" i="8" s="1"/>
  <c r="N253" i="8" s="1"/>
  <c r="P253" i="8" s="1"/>
  <c r="K253" i="8"/>
  <c r="O229" i="8"/>
  <c r="L229" i="8"/>
  <c r="I213" i="8"/>
  <c r="H197" i="8"/>
  <c r="M197" i="8" s="1"/>
  <c r="N197" i="8" s="1"/>
  <c r="P197" i="8" s="1"/>
  <c r="K197" i="8"/>
  <c r="H181" i="8"/>
  <c r="M181" i="8" s="1"/>
  <c r="K181" i="8"/>
  <c r="H117" i="8"/>
  <c r="M117" i="8" s="1"/>
  <c r="K117" i="8"/>
  <c r="I109" i="8"/>
  <c r="K109" i="8"/>
  <c r="H67" i="8"/>
  <c r="M67" i="8" s="1"/>
  <c r="N67" i="8" s="1"/>
  <c r="P67" i="8" s="1"/>
  <c r="K67" i="8"/>
  <c r="N50" i="8"/>
  <c r="P50" i="8" s="1"/>
  <c r="L50" i="8"/>
  <c r="H42" i="8"/>
  <c r="M42" i="8" s="1"/>
  <c r="N42" i="8" s="1"/>
  <c r="P42" i="8" s="1"/>
  <c r="K42" i="8"/>
  <c r="N34" i="8"/>
  <c r="P34" i="8" s="1"/>
  <c r="L34" i="8"/>
  <c r="H26" i="8"/>
  <c r="M26" i="8" s="1"/>
  <c r="O26" i="8" s="1"/>
  <c r="K26" i="8"/>
  <c r="H10" i="8"/>
  <c r="M10" i="8" s="1"/>
  <c r="O10" i="8" s="1"/>
  <c r="K10" i="8"/>
  <c r="H190" i="8"/>
  <c r="M190" i="8" s="1"/>
  <c r="N190" i="8" s="1"/>
  <c r="P190" i="8" s="1"/>
  <c r="M163" i="8"/>
  <c r="H149" i="8"/>
  <c r="M149" i="8" s="1"/>
  <c r="N149" i="8" s="1"/>
  <c r="P149" i="8" s="1"/>
  <c r="H115" i="8"/>
  <c r="M115" i="8" s="1"/>
  <c r="N115" i="8" s="1"/>
  <c r="P115" i="8" s="1"/>
  <c r="H93" i="8"/>
  <c r="M93" i="8" s="1"/>
  <c r="H38" i="8"/>
  <c r="M38" i="8" s="1"/>
  <c r="N38" i="8" s="1"/>
  <c r="P38" i="8" s="1"/>
  <c r="L256" i="8"/>
  <c r="L240" i="8"/>
  <c r="L192" i="8"/>
  <c r="L176" i="8"/>
  <c r="L11" i="8"/>
  <c r="K249" i="8"/>
  <c r="K231" i="8"/>
  <c r="K194" i="8"/>
  <c r="K176" i="8"/>
  <c r="K155" i="8"/>
  <c r="K65" i="8"/>
  <c r="K47" i="8"/>
  <c r="N148" i="8"/>
  <c r="P148" i="8" s="1"/>
  <c r="O78" i="8"/>
  <c r="L78" i="8"/>
  <c r="O54" i="8"/>
  <c r="L54" i="8"/>
  <c r="N254" i="8"/>
  <c r="P254" i="8" s="1"/>
  <c r="N174" i="8"/>
  <c r="P174" i="8" s="1"/>
  <c r="N166" i="8"/>
  <c r="P166" i="8" s="1"/>
  <c r="N165" i="8"/>
  <c r="P165" i="8" s="1"/>
  <c r="N62" i="8"/>
  <c r="P62" i="8" s="1"/>
  <c r="N189" i="8"/>
  <c r="P189" i="8" s="1"/>
  <c r="N150" i="8"/>
  <c r="P150" i="8" s="1"/>
  <c r="N110" i="8"/>
  <c r="P110" i="8" s="1"/>
  <c r="N229" i="8"/>
  <c r="P229" i="8" s="1"/>
  <c r="N181" i="8"/>
  <c r="P181" i="8" s="1"/>
  <c r="N134" i="8"/>
  <c r="P134" i="8" s="1"/>
  <c r="N201" i="8"/>
  <c r="P201" i="8" s="1"/>
  <c r="O148" i="8"/>
  <c r="N246" i="8"/>
  <c r="P246" i="8" s="1"/>
  <c r="N182" i="8"/>
  <c r="P182" i="8" s="1"/>
  <c r="N78" i="8"/>
  <c r="P78" i="8" s="1"/>
  <c r="N54" i="8"/>
  <c r="P54" i="8" s="1"/>
  <c r="N245" i="8"/>
  <c r="P245" i="8" s="1"/>
  <c r="N237" i="8"/>
  <c r="P237" i="8" s="1"/>
  <c r="N213" i="8"/>
  <c r="P213" i="8" s="1"/>
  <c r="N205" i="8"/>
  <c r="P205" i="8" s="1"/>
  <c r="N173" i="8"/>
  <c r="P173" i="8" s="1"/>
  <c r="N125" i="8"/>
  <c r="P125" i="8" s="1"/>
  <c r="N109" i="8"/>
  <c r="P109" i="8" s="1"/>
  <c r="N69" i="8"/>
  <c r="P69" i="8" s="1"/>
  <c r="N53" i="8"/>
  <c r="P53" i="8" s="1"/>
  <c r="N251" i="8"/>
  <c r="P251" i="8" s="1"/>
  <c r="N243" i="8"/>
  <c r="P243" i="8" s="1"/>
  <c r="N203" i="8"/>
  <c r="P203" i="8" s="1"/>
  <c r="N195" i="8"/>
  <c r="P195" i="8" s="1"/>
  <c r="N187" i="8"/>
  <c r="P187" i="8" s="1"/>
  <c r="N139" i="8"/>
  <c r="P139" i="8" s="1"/>
  <c r="N131" i="8"/>
  <c r="P131" i="8" s="1"/>
  <c r="N99" i="8"/>
  <c r="P99" i="8" s="1"/>
  <c r="N83" i="8"/>
  <c r="P83" i="8" s="1"/>
  <c r="N51" i="8"/>
  <c r="P51" i="8" s="1"/>
  <c r="N11" i="8"/>
  <c r="P11" i="8" s="1"/>
  <c r="N3" i="8"/>
  <c r="P3" i="8" s="1"/>
  <c r="N206" i="8"/>
  <c r="P206" i="8" s="1"/>
  <c r="N106" i="8"/>
  <c r="P106" i="8" s="1"/>
  <c r="M239" i="8"/>
  <c r="L239" i="8" s="1"/>
  <c r="M223" i="8"/>
  <c r="L223" i="8" s="1"/>
  <c r="M183" i="8"/>
  <c r="L183" i="8" s="1"/>
  <c r="H60" i="8"/>
  <c r="M60" i="8" s="1"/>
  <c r="L60" i="8" s="1"/>
  <c r="M231" i="8"/>
  <c r="L231" i="8" s="1"/>
  <c r="M215" i="8"/>
  <c r="L215" i="8" s="1"/>
  <c r="M175" i="8"/>
  <c r="M143" i="8"/>
  <c r="L143" i="8" s="1"/>
  <c r="H244" i="8"/>
  <c r="M244" i="8" s="1"/>
  <c r="L244" i="8" s="1"/>
  <c r="H212" i="8"/>
  <c r="M212" i="8" s="1"/>
  <c r="L212" i="8" s="1"/>
  <c r="M39" i="8"/>
  <c r="I251" i="8"/>
  <c r="M111" i="8"/>
  <c r="H96" i="8"/>
  <c r="M96" i="8" s="1"/>
  <c r="L96" i="8" s="1"/>
  <c r="M247" i="8"/>
  <c r="L247" i="8" s="1"/>
  <c r="H219" i="8"/>
  <c r="M219" i="8" s="1"/>
  <c r="L219" i="8" s="1"/>
  <c r="H171" i="8"/>
  <c r="M171" i="8" s="1"/>
  <c r="L171" i="8" s="1"/>
  <c r="M159" i="8"/>
  <c r="O159" i="8" s="1"/>
  <c r="M135" i="8"/>
  <c r="L135" i="8" s="1"/>
  <c r="M124" i="8"/>
  <c r="L124" i="8" s="1"/>
  <c r="M95" i="8"/>
  <c r="L95" i="8" s="1"/>
  <c r="M123" i="8"/>
  <c r="L123" i="8" s="1"/>
  <c r="H236" i="8"/>
  <c r="M236" i="8" s="1"/>
  <c r="L236" i="8" s="1"/>
  <c r="H204" i="8"/>
  <c r="M204" i="8" s="1"/>
  <c r="L204" i="8" s="1"/>
  <c r="H180" i="8"/>
  <c r="M180" i="8" s="1"/>
  <c r="L180" i="8" s="1"/>
  <c r="H156" i="8"/>
  <c r="M156" i="8" s="1"/>
  <c r="L156" i="8" s="1"/>
  <c r="H132" i="8"/>
  <c r="M132" i="8" s="1"/>
  <c r="L132" i="8" s="1"/>
  <c r="M167" i="8"/>
  <c r="L167" i="8" s="1"/>
  <c r="H147" i="8"/>
  <c r="M147" i="8" s="1"/>
  <c r="L147" i="8" s="1"/>
  <c r="M63" i="8"/>
  <c r="M31" i="8"/>
  <c r="L31" i="8" s="1"/>
  <c r="I69" i="8"/>
  <c r="I53" i="8"/>
  <c r="I37" i="8"/>
  <c r="I21" i="8"/>
  <c r="M155" i="8"/>
  <c r="L155" i="8" s="1"/>
  <c r="H220" i="8"/>
  <c r="M220" i="8" s="1"/>
  <c r="L220" i="8" s="1"/>
  <c r="H188" i="8"/>
  <c r="M188" i="8" s="1"/>
  <c r="L188" i="8" s="1"/>
  <c r="M151" i="8"/>
  <c r="I203" i="8"/>
  <c r="M47" i="8"/>
  <c r="L47" i="8" s="1"/>
  <c r="I222" i="8"/>
  <c r="I206" i="8"/>
  <c r="I182" i="8"/>
  <c r="I174" i="8"/>
  <c r="I166" i="8"/>
  <c r="I158" i="8"/>
  <c r="I150" i="8"/>
  <c r="I126" i="8"/>
  <c r="I110" i="8"/>
  <c r="H76" i="8"/>
  <c r="M76" i="8" s="1"/>
  <c r="L76" i="8" s="1"/>
  <c r="H68" i="8"/>
  <c r="M68" i="8" s="1"/>
  <c r="L68" i="8" s="1"/>
  <c r="H52" i="8"/>
  <c r="M52" i="8" s="1"/>
  <c r="L52" i="8" s="1"/>
  <c r="H44" i="8"/>
  <c r="M44" i="8" s="1"/>
  <c r="L44" i="8" s="1"/>
  <c r="H36" i="8"/>
  <c r="M36" i="8" s="1"/>
  <c r="L36" i="8" s="1"/>
  <c r="H28" i="8"/>
  <c r="M28" i="8" s="1"/>
  <c r="L28" i="8" s="1"/>
  <c r="H20" i="8"/>
  <c r="M20" i="8" s="1"/>
  <c r="L20" i="8" s="1"/>
  <c r="H12" i="8"/>
  <c r="M12" i="8" s="1"/>
  <c r="L12" i="8" s="1"/>
  <c r="H4" i="8"/>
  <c r="M4" i="8" s="1"/>
  <c r="L4" i="8" s="1"/>
  <c r="H211" i="8"/>
  <c r="M211" i="8" s="1"/>
  <c r="L211" i="8" s="1"/>
  <c r="H179" i="8"/>
  <c r="M179" i="8" s="1"/>
  <c r="L179" i="8" s="1"/>
  <c r="H142" i="8"/>
  <c r="M142" i="8" s="1"/>
  <c r="L142" i="8" s="1"/>
  <c r="H61" i="8"/>
  <c r="M61" i="8" s="1"/>
  <c r="L61" i="8" s="1"/>
  <c r="H45" i="8"/>
  <c r="M45" i="8" s="1"/>
  <c r="L45" i="8" s="1"/>
  <c r="H13" i="8"/>
  <c r="M13" i="8" s="1"/>
  <c r="L13" i="8" s="1"/>
  <c r="H228" i="8"/>
  <c r="M228" i="8" s="1"/>
  <c r="L228" i="8" s="1"/>
  <c r="H196" i="8"/>
  <c r="M196" i="8" s="1"/>
  <c r="L196" i="8" s="1"/>
  <c r="H172" i="8"/>
  <c r="M172" i="8" s="1"/>
  <c r="L172" i="8" s="1"/>
  <c r="H140" i="8"/>
  <c r="M140" i="8" s="1"/>
  <c r="L140" i="8" s="1"/>
  <c r="M23" i="8"/>
  <c r="L23" i="8" s="1"/>
  <c r="I195" i="8"/>
  <c r="I163" i="8"/>
  <c r="M119" i="8"/>
  <c r="M79" i="8"/>
  <c r="L79" i="8" s="1"/>
  <c r="I245" i="8"/>
  <c r="I237" i="8"/>
  <c r="I229" i="8"/>
  <c r="I205" i="8"/>
  <c r="I197" i="8"/>
  <c r="I189" i="8"/>
  <c r="I173" i="8"/>
  <c r="I165" i="8"/>
  <c r="I157" i="8"/>
  <c r="I125" i="8"/>
  <c r="I117" i="8"/>
  <c r="H92" i="8"/>
  <c r="M92" i="8" s="1"/>
  <c r="L92" i="8" s="1"/>
  <c r="H84" i="8"/>
  <c r="M84" i="8" s="1"/>
  <c r="L84" i="8" s="1"/>
  <c r="I19" i="8"/>
  <c r="M252" i="8"/>
  <c r="L252" i="8" s="1"/>
  <c r="H238" i="8"/>
  <c r="M238" i="8" s="1"/>
  <c r="L238" i="8" s="1"/>
  <c r="M164" i="8"/>
  <c r="L164" i="8" s="1"/>
  <c r="H141" i="8"/>
  <c r="M141" i="8" s="1"/>
  <c r="L141" i="8" s="1"/>
  <c r="M127" i="8"/>
  <c r="L127" i="8" s="1"/>
  <c r="H102" i="8"/>
  <c r="M102" i="8" s="1"/>
  <c r="L102" i="8" s="1"/>
  <c r="M87" i="8"/>
  <c r="H75" i="8"/>
  <c r="M75" i="8" s="1"/>
  <c r="L75" i="8" s="1"/>
  <c r="H59" i="8"/>
  <c r="M59" i="8" s="1"/>
  <c r="L59" i="8" s="1"/>
  <c r="H43" i="8"/>
  <c r="M43" i="8" s="1"/>
  <c r="L43" i="8" s="1"/>
  <c r="H27" i="8"/>
  <c r="M27" i="8" s="1"/>
  <c r="L27" i="8" s="1"/>
  <c r="I91" i="8"/>
  <c r="I83" i="8"/>
  <c r="H108" i="8"/>
  <c r="M108" i="8" s="1"/>
  <c r="L108" i="8" s="1"/>
  <c r="H100" i="8"/>
  <c r="M100" i="8" s="1"/>
  <c r="L100" i="8" s="1"/>
  <c r="I63" i="8"/>
  <c r="I47" i="8"/>
  <c r="I39" i="8"/>
  <c r="I31" i="8"/>
  <c r="I23" i="8"/>
  <c r="I7" i="8"/>
  <c r="I95" i="8"/>
  <c r="I87" i="8"/>
  <c r="I79" i="8"/>
  <c r="I54" i="8"/>
  <c r="I46" i="8"/>
  <c r="I38" i="8"/>
  <c r="I22" i="8"/>
  <c r="H80" i="8"/>
  <c r="M80" i="8" s="1"/>
  <c r="H72" i="8"/>
  <c r="M72" i="8" s="1"/>
  <c r="H64" i="8"/>
  <c r="M64" i="8" s="1"/>
  <c r="H56" i="8"/>
  <c r="M56" i="8" s="1"/>
  <c r="H48" i="8"/>
  <c r="M48" i="8" s="1"/>
  <c r="H40" i="8"/>
  <c r="M40" i="8" s="1"/>
  <c r="H32" i="8"/>
  <c r="M32" i="8" s="1"/>
  <c r="H24" i="8"/>
  <c r="M24" i="8" s="1"/>
  <c r="H16" i="8"/>
  <c r="M16" i="8" s="1"/>
  <c r="H8" i="8"/>
  <c r="M8" i="8" s="1"/>
  <c r="L8" i="8" s="1"/>
  <c r="O250" i="8"/>
  <c r="O234" i="8"/>
  <c r="O210" i="8"/>
  <c r="O202" i="8"/>
  <c r="O194" i="8"/>
  <c r="O186" i="8"/>
  <c r="O178" i="8"/>
  <c r="O170" i="8"/>
  <c r="O154" i="8"/>
  <c r="O138" i="8"/>
  <c r="O122" i="8"/>
  <c r="O98" i="8"/>
  <c r="O90" i="8"/>
  <c r="O82" i="8"/>
  <c r="O74" i="8"/>
  <c r="O58" i="8"/>
  <c r="O50" i="8"/>
  <c r="O34" i="8"/>
  <c r="O18" i="8"/>
  <c r="O257" i="8"/>
  <c r="O249" i="8"/>
  <c r="O241" i="8"/>
  <c r="O225" i="8"/>
  <c r="O193" i="8"/>
  <c r="O185" i="8"/>
  <c r="O177" i="8"/>
  <c r="O145" i="8"/>
  <c r="O121" i="8"/>
  <c r="O105" i="8"/>
  <c r="O97" i="8"/>
  <c r="O89" i="8"/>
  <c r="O81" i="8"/>
  <c r="O65" i="8"/>
  <c r="O57" i="8"/>
  <c r="O49" i="8"/>
  <c r="O41" i="8"/>
  <c r="O33" i="8"/>
  <c r="O25" i="8"/>
  <c r="O17" i="8"/>
  <c r="O256" i="8"/>
  <c r="O248" i="8"/>
  <c r="O240" i="8"/>
  <c r="O232" i="8"/>
  <c r="O224" i="8"/>
  <c r="O192" i="8"/>
  <c r="O184" i="8"/>
  <c r="O176" i="8"/>
  <c r="O168" i="8"/>
  <c r="O160" i="8"/>
  <c r="O144" i="8"/>
  <c r="O128" i="8"/>
  <c r="O120" i="8"/>
  <c r="O112" i="8"/>
  <c r="O104" i="8"/>
  <c r="O88" i="8"/>
  <c r="I90" i="8"/>
  <c r="I73" i="8"/>
  <c r="I65" i="8"/>
  <c r="I49" i="8"/>
  <c r="I33" i="8"/>
  <c r="I17" i="8"/>
  <c r="I250" i="8"/>
  <c r="I234" i="8"/>
  <c r="I210" i="8"/>
  <c r="I202" i="8"/>
  <c r="I194" i="8"/>
  <c r="I186" i="8"/>
  <c r="I178" i="8"/>
  <c r="I170" i="8"/>
  <c r="I162" i="8"/>
  <c r="I154" i="8"/>
  <c r="I138" i="8"/>
  <c r="I122" i="8"/>
  <c r="I114" i="8"/>
  <c r="I106" i="8"/>
  <c r="I98" i="8"/>
  <c r="I89" i="8"/>
  <c r="I81" i="8"/>
  <c r="I257" i="8"/>
  <c r="I249" i="8"/>
  <c r="I241" i="8"/>
  <c r="I225" i="8"/>
  <c r="I209" i="8"/>
  <c r="I201" i="8"/>
  <c r="I193" i="8"/>
  <c r="I185" i="8"/>
  <c r="I177" i="8"/>
  <c r="I169" i="8"/>
  <c r="I137" i="8"/>
  <c r="I129" i="8"/>
  <c r="I121" i="8"/>
  <c r="I113" i="8"/>
  <c r="I105" i="8"/>
  <c r="I97" i="8"/>
  <c r="I153" i="8"/>
  <c r="I248" i="8"/>
  <c r="I184" i="8"/>
  <c r="I152" i="8"/>
  <c r="I247" i="8"/>
  <c r="I239" i="8"/>
  <c r="I231" i="8"/>
  <c r="I223" i="8"/>
  <c r="I215" i="8"/>
  <c r="I207" i="8"/>
  <c r="I183" i="8"/>
  <c r="I175" i="8"/>
  <c r="I167" i="8"/>
  <c r="I159" i="8"/>
  <c r="I151" i="8"/>
  <c r="I143" i="8"/>
  <c r="I135" i="8"/>
  <c r="I127" i="8"/>
  <c r="I119" i="8"/>
  <c r="I111" i="8"/>
  <c r="I232" i="8"/>
  <c r="I192" i="8"/>
  <c r="I160" i="8"/>
  <c r="I128" i="8"/>
  <c r="I240" i="8"/>
  <c r="I168" i="8"/>
  <c r="I104" i="8"/>
  <c r="I256" i="8"/>
  <c r="I176" i="8"/>
  <c r="I144" i="8"/>
  <c r="I112" i="8"/>
  <c r="I74" i="8"/>
  <c r="I58" i="8"/>
  <c r="I50" i="8"/>
  <c r="I34" i="8"/>
  <c r="I18" i="8"/>
  <c r="M2" i="8"/>
  <c r="I2" i="8"/>
  <c r="J2" i="8"/>
  <c r="J119" i="8"/>
  <c r="J96" i="8"/>
  <c r="J90" i="8"/>
  <c r="J66" i="8"/>
  <c r="J58" i="8"/>
  <c r="J34" i="8"/>
  <c r="J26" i="8"/>
  <c r="J32" i="8"/>
  <c r="J24" i="8"/>
  <c r="J82" i="8"/>
  <c r="J50" i="8"/>
  <c r="J18" i="8"/>
  <c r="J56" i="8"/>
  <c r="J80" i="8"/>
  <c r="J48" i="8"/>
  <c r="J16" i="8"/>
  <c r="J88" i="8"/>
  <c r="J74" i="8"/>
  <c r="J42" i="8"/>
  <c r="J10" i="8"/>
  <c r="J64" i="8"/>
  <c r="J72" i="8"/>
  <c r="J40" i="8"/>
  <c r="J8" i="8"/>
  <c r="J248" i="8"/>
  <c r="J216" i="8"/>
  <c r="J184" i="8"/>
  <c r="J152" i="8"/>
  <c r="J128" i="8"/>
  <c r="J250" i="8"/>
  <c r="J242" i="8"/>
  <c r="J234" i="8"/>
  <c r="J226" i="8"/>
  <c r="J218" i="8"/>
  <c r="J210" i="8"/>
  <c r="J202" i="8"/>
  <c r="J194" i="8"/>
  <c r="J186" i="8"/>
  <c r="J178" i="8"/>
  <c r="J170" i="8"/>
  <c r="J162" i="8"/>
  <c r="J154" i="8"/>
  <c r="J146" i="8"/>
  <c r="J138" i="8"/>
  <c r="J130" i="8"/>
  <c r="J122" i="8"/>
  <c r="J114" i="8"/>
  <c r="J106" i="8"/>
  <c r="J98" i="8"/>
  <c r="J257" i="8"/>
  <c r="J249" i="8"/>
  <c r="J241" i="8"/>
  <c r="J233" i="8"/>
  <c r="J225" i="8"/>
  <c r="J217" i="8"/>
  <c r="J209" i="8"/>
  <c r="J201" i="8"/>
  <c r="J193" i="8"/>
  <c r="J185" i="8"/>
  <c r="J177" i="8"/>
  <c r="J169" i="8"/>
  <c r="J161" i="8"/>
  <c r="J153" i="8"/>
  <c r="J145" i="8"/>
  <c r="J137" i="8"/>
  <c r="J129" i="8"/>
  <c r="J121" i="8"/>
  <c r="J113" i="8"/>
  <c r="J105" i="8"/>
  <c r="J97" i="8"/>
  <c r="J89" i="8"/>
  <c r="J81" i="8"/>
  <c r="J73" i="8"/>
  <c r="J65" i="8"/>
  <c r="J57" i="8"/>
  <c r="J49" i="8"/>
  <c r="J41" i="8"/>
  <c r="J33" i="8"/>
  <c r="J25" i="8"/>
  <c r="J17" i="8"/>
  <c r="J9" i="8"/>
  <c r="J224" i="8"/>
  <c r="J192" i="8"/>
  <c r="J168" i="8"/>
  <c r="J144" i="8"/>
  <c r="J112" i="8"/>
  <c r="J104" i="8"/>
  <c r="J247" i="8"/>
  <c r="J223" i="8"/>
  <c r="J199" i="8"/>
  <c r="J175" i="8"/>
  <c r="J151" i="8"/>
  <c r="J127" i="8"/>
  <c r="J95" i="8"/>
  <c r="J63" i="8"/>
  <c r="J39" i="8"/>
  <c r="J7" i="8"/>
  <c r="J238" i="8"/>
  <c r="J222" i="8"/>
  <c r="J198" i="8"/>
  <c r="J174" i="8"/>
  <c r="J150" i="8"/>
  <c r="J126" i="8"/>
  <c r="J102" i="8"/>
  <c r="J62" i="8"/>
  <c r="J38" i="8"/>
  <c r="J30" i="8"/>
  <c r="J6" i="8"/>
  <c r="J253" i="8"/>
  <c r="J245" i="8"/>
  <c r="J237" i="8"/>
  <c r="J229" i="8"/>
  <c r="J221" i="8"/>
  <c r="J213" i="8"/>
  <c r="J205" i="8"/>
  <c r="J197" i="8"/>
  <c r="J189" i="8"/>
  <c r="J181" i="8"/>
  <c r="J173" i="8"/>
  <c r="J165" i="8"/>
  <c r="J157" i="8"/>
  <c r="J149" i="8"/>
  <c r="J141" i="8"/>
  <c r="J133" i="8"/>
  <c r="J125" i="8"/>
  <c r="J117" i="8"/>
  <c r="J109" i="8"/>
  <c r="J101" i="8"/>
  <c r="J93" i="8"/>
  <c r="J85" i="8"/>
  <c r="J77" i="8"/>
  <c r="J69" i="8"/>
  <c r="J61" i="8"/>
  <c r="J53" i="8"/>
  <c r="J45" i="8"/>
  <c r="J37" i="8"/>
  <c r="J29" i="8"/>
  <c r="J21" i="8"/>
  <c r="J13" i="8"/>
  <c r="J5" i="8"/>
  <c r="J240" i="8"/>
  <c r="J208" i="8"/>
  <c r="J160" i="8"/>
  <c r="J120" i="8"/>
  <c r="J239" i="8"/>
  <c r="J215" i="8"/>
  <c r="J191" i="8"/>
  <c r="J159" i="8"/>
  <c r="J135" i="8"/>
  <c r="J103" i="8"/>
  <c r="J79" i="8"/>
  <c r="J55" i="8"/>
  <c r="J31" i="8"/>
  <c r="J23" i="8"/>
  <c r="J246" i="8"/>
  <c r="J214" i="8"/>
  <c r="J182" i="8"/>
  <c r="J158" i="8"/>
  <c r="J134" i="8"/>
  <c r="J110" i="8"/>
  <c r="J86" i="8"/>
  <c r="J70" i="8"/>
  <c r="J46" i="8"/>
  <c r="J22" i="8"/>
  <c r="J252" i="8"/>
  <c r="J244" i="8"/>
  <c r="J236" i="8"/>
  <c r="J228" i="8"/>
  <c r="J220" i="8"/>
  <c r="J212" i="8"/>
  <c r="J204" i="8"/>
  <c r="J196" i="8"/>
  <c r="J188" i="8"/>
  <c r="J180" i="8"/>
  <c r="J172" i="8"/>
  <c r="J164" i="8"/>
  <c r="J156" i="8"/>
  <c r="J148" i="8"/>
  <c r="J140" i="8"/>
  <c r="J132" i="8"/>
  <c r="J124" i="8"/>
  <c r="J116" i="8"/>
  <c r="J108" i="8"/>
  <c r="J100" i="8"/>
  <c r="J92" i="8"/>
  <c r="J84" i="8"/>
  <c r="J76" i="8"/>
  <c r="J68" i="8"/>
  <c r="J60" i="8"/>
  <c r="J52" i="8"/>
  <c r="J44" i="8"/>
  <c r="J36" i="8"/>
  <c r="J28" i="8"/>
  <c r="J20" i="8"/>
  <c r="J12" i="8"/>
  <c r="J4" i="8"/>
  <c r="J256" i="8"/>
  <c r="J232" i="8"/>
  <c r="J200" i="8"/>
  <c r="J176" i="8"/>
  <c r="J136" i="8"/>
  <c r="J255" i="8"/>
  <c r="J231" i="8"/>
  <c r="J207" i="8"/>
  <c r="J183" i="8"/>
  <c r="J167" i="8"/>
  <c r="J143" i="8"/>
  <c r="J111" i="8"/>
  <c r="J87" i="8"/>
  <c r="J71" i="8"/>
  <c r="J47" i="8"/>
  <c r="J15" i="8"/>
  <c r="J254" i="8"/>
  <c r="J230" i="8"/>
  <c r="J206" i="8"/>
  <c r="J190" i="8"/>
  <c r="J166" i="8"/>
  <c r="J142" i="8"/>
  <c r="J118" i="8"/>
  <c r="J94" i="8"/>
  <c r="J78" i="8"/>
  <c r="J54" i="8"/>
  <c r="J14" i="8"/>
  <c r="J251" i="8"/>
  <c r="J243" i="8"/>
  <c r="J235" i="8"/>
  <c r="J227" i="8"/>
  <c r="J219" i="8"/>
  <c r="J211" i="8"/>
  <c r="J203" i="8"/>
  <c r="J195" i="8"/>
  <c r="J187" i="8"/>
  <c r="J179" i="8"/>
  <c r="J171" i="8"/>
  <c r="J163" i="8"/>
  <c r="J155" i="8"/>
  <c r="J147" i="8"/>
  <c r="J139" i="8"/>
  <c r="J131" i="8"/>
  <c r="J123" i="8"/>
  <c r="J115" i="8"/>
  <c r="J107" i="8"/>
  <c r="J99" i="8"/>
  <c r="J91" i="8"/>
  <c r="J83" i="8"/>
  <c r="J75" i="8"/>
  <c r="J67" i="8"/>
  <c r="J59" i="8"/>
  <c r="J51" i="8"/>
  <c r="J43" i="8"/>
  <c r="J35" i="8"/>
  <c r="J27" i="8"/>
  <c r="J19" i="8"/>
  <c r="J11" i="8"/>
  <c r="J3" i="8"/>
  <c r="Q427" i="1"/>
  <c r="R427" i="1" s="1"/>
  <c r="N88" i="8" l="1"/>
  <c r="P88" i="8" s="1"/>
  <c r="L251" i="8"/>
  <c r="I72" i="8"/>
  <c r="I118" i="8"/>
  <c r="I235" i="8"/>
  <c r="N221" i="8"/>
  <c r="P221" i="8" s="1"/>
  <c r="L157" i="8"/>
  <c r="M191" i="8"/>
  <c r="I242" i="8"/>
  <c r="I35" i="8"/>
  <c r="I221" i="8"/>
  <c r="I253" i="8"/>
  <c r="I230" i="8"/>
  <c r="L222" i="8"/>
  <c r="I27" i="8"/>
  <c r="I107" i="8"/>
  <c r="I57" i="8"/>
  <c r="I77" i="8"/>
  <c r="I133" i="8"/>
  <c r="N157" i="8"/>
  <c r="P157" i="8" s="1"/>
  <c r="O77" i="8"/>
  <c r="O83" i="8"/>
  <c r="L83" i="8"/>
  <c r="N86" i="8"/>
  <c r="P86" i="8" s="1"/>
  <c r="I26" i="8"/>
  <c r="I145" i="8"/>
  <c r="I9" i="8"/>
  <c r="I62" i="8"/>
  <c r="I141" i="8"/>
  <c r="I139" i="8"/>
  <c r="I85" i="8"/>
  <c r="I115" i="8"/>
  <c r="N85" i="8"/>
  <c r="P85" i="8" s="1"/>
  <c r="O86" i="8"/>
  <c r="I224" i="8"/>
  <c r="I161" i="8"/>
  <c r="I82" i="8"/>
  <c r="I70" i="8"/>
  <c r="I67" i="8"/>
  <c r="I149" i="8"/>
  <c r="I93" i="8"/>
  <c r="M55" i="8"/>
  <c r="L55" i="8" s="1"/>
  <c r="L230" i="8"/>
  <c r="I216" i="8"/>
  <c r="I6" i="8"/>
  <c r="I108" i="8"/>
  <c r="I255" i="8"/>
  <c r="I146" i="8"/>
  <c r="I227" i="8"/>
  <c r="I94" i="8"/>
  <c r="O62" i="8"/>
  <c r="L169" i="8"/>
  <c r="L234" i="8"/>
  <c r="N137" i="8"/>
  <c r="P137" i="8" s="1"/>
  <c r="L137" i="8"/>
  <c r="I25" i="8"/>
  <c r="I198" i="8"/>
  <c r="I86" i="8"/>
  <c r="N169" i="8"/>
  <c r="P169" i="8" s="1"/>
  <c r="I29" i="8"/>
  <c r="I66" i="8"/>
  <c r="I120" i="8"/>
  <c r="I218" i="8"/>
  <c r="I41" i="8"/>
  <c r="O137" i="8"/>
  <c r="I30" i="8"/>
  <c r="I101" i="8"/>
  <c r="N230" i="8"/>
  <c r="P230" i="8" s="1"/>
  <c r="L85" i="8"/>
  <c r="N15" i="8"/>
  <c r="P15" i="8" s="1"/>
  <c r="L15" i="8"/>
  <c r="N255" i="8"/>
  <c r="P255" i="8" s="1"/>
  <c r="L255" i="8"/>
  <c r="O255" i="8"/>
  <c r="N111" i="8"/>
  <c r="P111" i="8" s="1"/>
  <c r="L111" i="8"/>
  <c r="O163" i="8"/>
  <c r="L163" i="8"/>
  <c r="O233" i="8"/>
  <c r="L233" i="8"/>
  <c r="O235" i="8"/>
  <c r="L235" i="8"/>
  <c r="N217" i="8"/>
  <c r="P217" i="8" s="1"/>
  <c r="L217" i="8"/>
  <c r="O107" i="8"/>
  <c r="L107" i="8"/>
  <c r="N2" i="8"/>
  <c r="P2" i="8" s="1"/>
  <c r="L2" i="8"/>
  <c r="N32" i="8"/>
  <c r="P32" i="8" s="1"/>
  <c r="L32" i="8"/>
  <c r="I14" i="8"/>
  <c r="I172" i="8"/>
  <c r="I156" i="8"/>
  <c r="N163" i="8"/>
  <c r="P163" i="8" s="1"/>
  <c r="O190" i="8"/>
  <c r="L190" i="8"/>
  <c r="O42" i="8"/>
  <c r="L42" i="8"/>
  <c r="O117" i="8"/>
  <c r="L117" i="8"/>
  <c r="N114" i="8"/>
  <c r="P114" i="8" s="1"/>
  <c r="L114" i="8"/>
  <c r="N170" i="8"/>
  <c r="P170" i="8" s="1"/>
  <c r="L170" i="8"/>
  <c r="O3" i="8"/>
  <c r="L3" i="8"/>
  <c r="O51" i="8"/>
  <c r="L51" i="8"/>
  <c r="O166" i="8"/>
  <c r="L166" i="8"/>
  <c r="O254" i="8"/>
  <c r="L254" i="8"/>
  <c r="N57" i="8"/>
  <c r="P57" i="8" s="1"/>
  <c r="L57" i="8"/>
  <c r="O7" i="8"/>
  <c r="L7" i="8"/>
  <c r="N226" i="8"/>
  <c r="P226" i="8" s="1"/>
  <c r="L226" i="8"/>
  <c r="O29" i="8"/>
  <c r="L29" i="8"/>
  <c r="N136" i="8"/>
  <c r="P136" i="8" s="1"/>
  <c r="L136" i="8"/>
  <c r="N200" i="8"/>
  <c r="P200" i="8" s="1"/>
  <c r="L200" i="8"/>
  <c r="N178" i="8"/>
  <c r="P178" i="8" s="1"/>
  <c r="L178" i="8"/>
  <c r="I10" i="8"/>
  <c r="I136" i="8"/>
  <c r="I103" i="8"/>
  <c r="I217" i="8"/>
  <c r="I226" i="8"/>
  <c r="O226" i="8"/>
  <c r="N40" i="8"/>
  <c r="P40" i="8" s="1"/>
  <c r="L40" i="8"/>
  <c r="I3" i="8"/>
  <c r="I92" i="8"/>
  <c r="I52" i="8"/>
  <c r="I214" i="8"/>
  <c r="N151" i="8"/>
  <c r="P151" i="8" s="1"/>
  <c r="L151" i="8"/>
  <c r="I61" i="8"/>
  <c r="N159" i="8"/>
  <c r="P159" i="8" s="1"/>
  <c r="L159" i="8"/>
  <c r="N39" i="8"/>
  <c r="P39" i="8" s="1"/>
  <c r="L39" i="8"/>
  <c r="N191" i="8"/>
  <c r="P191" i="8" s="1"/>
  <c r="L191" i="8"/>
  <c r="O253" i="8"/>
  <c r="L253" i="8"/>
  <c r="N113" i="8"/>
  <c r="P113" i="8" s="1"/>
  <c r="L113" i="8"/>
  <c r="O182" i="8"/>
  <c r="L182" i="8"/>
  <c r="O22" i="8"/>
  <c r="L22" i="8"/>
  <c r="O91" i="8"/>
  <c r="L91" i="8"/>
  <c r="O206" i="8"/>
  <c r="L206" i="8"/>
  <c r="O53" i="8"/>
  <c r="L53" i="8"/>
  <c r="N97" i="8"/>
  <c r="P97" i="8" s="1"/>
  <c r="L97" i="8"/>
  <c r="N225" i="8"/>
  <c r="P225" i="8" s="1"/>
  <c r="L225" i="8"/>
  <c r="O181" i="8"/>
  <c r="L181" i="8"/>
  <c r="N116" i="8"/>
  <c r="P116" i="8" s="1"/>
  <c r="L116" i="8"/>
  <c r="O116" i="8"/>
  <c r="I208" i="8"/>
  <c r="I233" i="8"/>
  <c r="I71" i="8"/>
  <c r="O214" i="8"/>
  <c r="L214" i="8"/>
  <c r="O70" i="8"/>
  <c r="L70" i="8"/>
  <c r="N153" i="8"/>
  <c r="P153" i="8" s="1"/>
  <c r="L153" i="8"/>
  <c r="N161" i="8"/>
  <c r="P161" i="8" s="1"/>
  <c r="L161" i="8"/>
  <c r="O139" i="8"/>
  <c r="L139" i="8"/>
  <c r="O217" i="8"/>
  <c r="N64" i="8"/>
  <c r="P64" i="8" s="1"/>
  <c r="L64" i="8"/>
  <c r="I15" i="8"/>
  <c r="I100" i="8"/>
  <c r="I20" i="8"/>
  <c r="I254" i="8"/>
  <c r="I179" i="8"/>
  <c r="I236" i="8"/>
  <c r="N107" i="8"/>
  <c r="P107" i="8" s="1"/>
  <c r="N233" i="8"/>
  <c r="P233" i="8" s="1"/>
  <c r="N93" i="8"/>
  <c r="P93" i="8" s="1"/>
  <c r="L93" i="8"/>
  <c r="O93" i="8"/>
  <c r="N26" i="8"/>
  <c r="P26" i="8" s="1"/>
  <c r="L26" i="8"/>
  <c r="O67" i="8"/>
  <c r="L67" i="8"/>
  <c r="O197" i="8"/>
  <c r="L197" i="8"/>
  <c r="O30" i="8"/>
  <c r="L30" i="8"/>
  <c r="N146" i="8"/>
  <c r="P146" i="8" s="1"/>
  <c r="L146" i="8"/>
  <c r="N218" i="8"/>
  <c r="P218" i="8" s="1"/>
  <c r="L218" i="8"/>
  <c r="O19" i="8"/>
  <c r="L19" i="8"/>
  <c r="N129" i="8"/>
  <c r="P129" i="8" s="1"/>
  <c r="L129" i="8"/>
  <c r="O9" i="8"/>
  <c r="L9" i="8"/>
  <c r="N152" i="8"/>
  <c r="P152" i="8" s="1"/>
  <c r="L152" i="8"/>
  <c r="N216" i="8"/>
  <c r="P216" i="8" s="1"/>
  <c r="L216" i="8"/>
  <c r="O6" i="8"/>
  <c r="L6" i="8"/>
  <c r="N24" i="8"/>
  <c r="P24" i="8" s="1"/>
  <c r="L24" i="8"/>
  <c r="N87" i="8"/>
  <c r="P87" i="8" s="1"/>
  <c r="L87" i="8"/>
  <c r="N10" i="8"/>
  <c r="P10" i="8" s="1"/>
  <c r="L10" i="8"/>
  <c r="N130" i="8"/>
  <c r="P130" i="8" s="1"/>
  <c r="L130" i="8"/>
  <c r="O118" i="8"/>
  <c r="L118" i="8"/>
  <c r="N118" i="8"/>
  <c r="P118" i="8" s="1"/>
  <c r="N208" i="8"/>
  <c r="P208" i="8" s="1"/>
  <c r="L208" i="8"/>
  <c r="N56" i="8"/>
  <c r="P56" i="8" s="1"/>
  <c r="L56" i="8"/>
  <c r="O5" i="8"/>
  <c r="L5" i="8"/>
  <c r="I42" i="8"/>
  <c r="I200" i="8"/>
  <c r="I199" i="8"/>
  <c r="I130" i="8"/>
  <c r="O136" i="8"/>
  <c r="O200" i="8"/>
  <c r="O130" i="8"/>
  <c r="N72" i="8"/>
  <c r="P72" i="8" s="1"/>
  <c r="L72" i="8"/>
  <c r="I8" i="8"/>
  <c r="I51" i="8"/>
  <c r="I5" i="8"/>
  <c r="I211" i="8"/>
  <c r="N175" i="8"/>
  <c r="P175" i="8" s="1"/>
  <c r="L175" i="8"/>
  <c r="N207" i="8"/>
  <c r="P207" i="8" s="1"/>
  <c r="L207" i="8"/>
  <c r="N235" i="8"/>
  <c r="P235" i="8" s="1"/>
  <c r="N70" i="8"/>
  <c r="P70" i="8" s="1"/>
  <c r="N7" i="8"/>
  <c r="P7" i="8" s="1"/>
  <c r="O115" i="8"/>
  <c r="L115" i="8"/>
  <c r="O198" i="8"/>
  <c r="L198" i="8"/>
  <c r="O133" i="8"/>
  <c r="L133" i="8"/>
  <c r="O94" i="8"/>
  <c r="L94" i="8"/>
  <c r="N145" i="8"/>
  <c r="P145" i="8" s="1"/>
  <c r="L145" i="8"/>
  <c r="N66" i="8"/>
  <c r="P66" i="8" s="1"/>
  <c r="L66" i="8"/>
  <c r="O21" i="8"/>
  <c r="L21" i="8"/>
  <c r="N209" i="8"/>
  <c r="P209" i="8" s="1"/>
  <c r="L209" i="8"/>
  <c r="N82" i="8"/>
  <c r="P82" i="8" s="1"/>
  <c r="L82" i="8"/>
  <c r="O227" i="8"/>
  <c r="L227" i="8"/>
  <c r="N25" i="8"/>
  <c r="P25" i="8" s="1"/>
  <c r="L25" i="8"/>
  <c r="N48" i="8"/>
  <c r="P48" i="8" s="1"/>
  <c r="L48" i="8"/>
  <c r="O245" i="8"/>
  <c r="L245" i="8"/>
  <c r="O14" i="8"/>
  <c r="L14" i="8"/>
  <c r="I181" i="8"/>
  <c r="O38" i="8"/>
  <c r="L38" i="8"/>
  <c r="O208" i="8"/>
  <c r="O153" i="8"/>
  <c r="N16" i="8"/>
  <c r="P16" i="8" s="1"/>
  <c r="L16" i="8"/>
  <c r="N80" i="8"/>
  <c r="P80" i="8" s="1"/>
  <c r="L80" i="8"/>
  <c r="I48" i="8"/>
  <c r="N119" i="8"/>
  <c r="P119" i="8" s="1"/>
  <c r="L119" i="8"/>
  <c r="I190" i="8"/>
  <c r="N63" i="8"/>
  <c r="P63" i="8" s="1"/>
  <c r="L63" i="8"/>
  <c r="N117" i="8"/>
  <c r="P117" i="8" s="1"/>
  <c r="O149" i="8"/>
  <c r="L149" i="8"/>
  <c r="N162" i="8"/>
  <c r="P162" i="8" s="1"/>
  <c r="L162" i="8"/>
  <c r="N242" i="8"/>
  <c r="P242" i="8" s="1"/>
  <c r="L242" i="8"/>
  <c r="N73" i="8"/>
  <c r="P73" i="8" s="1"/>
  <c r="L73" i="8"/>
  <c r="O35" i="8"/>
  <c r="L35" i="8"/>
  <c r="O158" i="8"/>
  <c r="L158" i="8"/>
  <c r="N41" i="8"/>
  <c r="P41" i="8" s="1"/>
  <c r="L41" i="8"/>
  <c r="O205" i="8"/>
  <c r="L205" i="8"/>
  <c r="N101" i="8"/>
  <c r="P101" i="8" s="1"/>
  <c r="L101" i="8"/>
  <c r="N120" i="8"/>
  <c r="P120" i="8" s="1"/>
  <c r="L120" i="8"/>
  <c r="N160" i="8"/>
  <c r="P160" i="8" s="1"/>
  <c r="L160" i="8"/>
  <c r="N224" i="8"/>
  <c r="P224" i="8" s="1"/>
  <c r="L224" i="8"/>
  <c r="O46" i="8"/>
  <c r="L46" i="8"/>
  <c r="N98" i="8"/>
  <c r="P98" i="8" s="1"/>
  <c r="L98" i="8"/>
  <c r="O40" i="8"/>
  <c r="O175" i="8"/>
  <c r="O64" i="8"/>
  <c r="O207" i="8"/>
  <c r="O80" i="8"/>
  <c r="O191" i="8"/>
  <c r="O16" i="8"/>
  <c r="O43" i="8"/>
  <c r="N43" i="8"/>
  <c r="P43" i="8" s="1"/>
  <c r="O79" i="8"/>
  <c r="N79" i="8"/>
  <c r="P79" i="8" s="1"/>
  <c r="O45" i="8"/>
  <c r="N45" i="8"/>
  <c r="P45" i="8" s="1"/>
  <c r="O220" i="8"/>
  <c r="N220" i="8"/>
  <c r="P220" i="8" s="1"/>
  <c r="O215" i="8"/>
  <c r="N215" i="8"/>
  <c r="P215" i="8" s="1"/>
  <c r="O24" i="8"/>
  <c r="O100" i="8"/>
  <c r="N100" i="8"/>
  <c r="P100" i="8" s="1"/>
  <c r="O59" i="8"/>
  <c r="N59" i="8"/>
  <c r="P59" i="8" s="1"/>
  <c r="O238" i="8"/>
  <c r="N238" i="8"/>
  <c r="P238" i="8" s="1"/>
  <c r="O84" i="8"/>
  <c r="N84" i="8"/>
  <c r="P84" i="8" s="1"/>
  <c r="O71" i="8"/>
  <c r="N71" i="8"/>
  <c r="P71" i="8" s="1"/>
  <c r="O61" i="8"/>
  <c r="N61" i="8"/>
  <c r="P61" i="8" s="1"/>
  <c r="O28" i="8"/>
  <c r="N28" i="8"/>
  <c r="P28" i="8" s="1"/>
  <c r="O47" i="8"/>
  <c r="N47" i="8"/>
  <c r="P47" i="8" s="1"/>
  <c r="O155" i="8"/>
  <c r="N155" i="8"/>
  <c r="P155" i="8" s="1"/>
  <c r="O236" i="8"/>
  <c r="N236" i="8"/>
  <c r="P236" i="8" s="1"/>
  <c r="O171" i="8"/>
  <c r="N171" i="8"/>
  <c r="P171" i="8" s="1"/>
  <c r="O39" i="8"/>
  <c r="O231" i="8"/>
  <c r="N231" i="8"/>
  <c r="P231" i="8" s="1"/>
  <c r="O223" i="8"/>
  <c r="N223" i="8"/>
  <c r="P223" i="8" s="1"/>
  <c r="O32" i="8"/>
  <c r="O108" i="8"/>
  <c r="N108" i="8"/>
  <c r="P108" i="8" s="1"/>
  <c r="O75" i="8"/>
  <c r="N75" i="8"/>
  <c r="P75" i="8" s="1"/>
  <c r="O252" i="8"/>
  <c r="N252" i="8"/>
  <c r="P252" i="8" s="1"/>
  <c r="O92" i="8"/>
  <c r="N92" i="8"/>
  <c r="P92" i="8" s="1"/>
  <c r="O119" i="8"/>
  <c r="O140" i="8"/>
  <c r="N140" i="8"/>
  <c r="P140" i="8" s="1"/>
  <c r="O142" i="8"/>
  <c r="N142" i="8"/>
  <c r="P142" i="8" s="1"/>
  <c r="O36" i="8"/>
  <c r="N36" i="8"/>
  <c r="P36" i="8" s="1"/>
  <c r="O31" i="8"/>
  <c r="N31" i="8"/>
  <c r="P31" i="8" s="1"/>
  <c r="O219" i="8"/>
  <c r="N219" i="8"/>
  <c r="P219" i="8" s="1"/>
  <c r="O212" i="8"/>
  <c r="N212" i="8"/>
  <c r="P212" i="8" s="1"/>
  <c r="O239" i="8"/>
  <c r="N239" i="8"/>
  <c r="P239" i="8" s="1"/>
  <c r="O204" i="8"/>
  <c r="N204" i="8"/>
  <c r="P204" i="8" s="1"/>
  <c r="O179" i="8"/>
  <c r="N179" i="8"/>
  <c r="P179" i="8" s="1"/>
  <c r="O247" i="8"/>
  <c r="N247" i="8"/>
  <c r="P247" i="8" s="1"/>
  <c r="O48" i="8"/>
  <c r="O211" i="8"/>
  <c r="N211" i="8"/>
  <c r="P211" i="8" s="1"/>
  <c r="O132" i="8"/>
  <c r="N132" i="8"/>
  <c r="P132" i="8" s="1"/>
  <c r="O143" i="8"/>
  <c r="N143" i="8"/>
  <c r="P143" i="8" s="1"/>
  <c r="O56" i="8"/>
  <c r="O102" i="8"/>
  <c r="N102" i="8"/>
  <c r="P102" i="8" s="1"/>
  <c r="O196" i="8"/>
  <c r="N196" i="8"/>
  <c r="P196" i="8" s="1"/>
  <c r="O4" i="8"/>
  <c r="N4" i="8"/>
  <c r="P4" i="8" s="1"/>
  <c r="O147" i="8"/>
  <c r="N147" i="8"/>
  <c r="P147" i="8" s="1"/>
  <c r="O156" i="8"/>
  <c r="N156" i="8"/>
  <c r="P156" i="8" s="1"/>
  <c r="O124" i="8"/>
  <c r="N124" i="8"/>
  <c r="P124" i="8" s="1"/>
  <c r="O103" i="8"/>
  <c r="N103" i="8"/>
  <c r="P103" i="8" s="1"/>
  <c r="O44" i="8"/>
  <c r="N44" i="8"/>
  <c r="P44" i="8" s="1"/>
  <c r="O244" i="8"/>
  <c r="N244" i="8"/>
  <c r="P244" i="8" s="1"/>
  <c r="O52" i="8"/>
  <c r="N52" i="8"/>
  <c r="P52" i="8" s="1"/>
  <c r="O63" i="8"/>
  <c r="O96" i="8"/>
  <c r="N96" i="8"/>
  <c r="P96" i="8" s="1"/>
  <c r="O8" i="8"/>
  <c r="N8" i="8"/>
  <c r="P8" i="8" s="1"/>
  <c r="O127" i="8"/>
  <c r="N127" i="8"/>
  <c r="P127" i="8" s="1"/>
  <c r="O228" i="8"/>
  <c r="N228" i="8"/>
  <c r="P228" i="8" s="1"/>
  <c r="O12" i="8"/>
  <c r="N12" i="8"/>
  <c r="P12" i="8" s="1"/>
  <c r="O68" i="8"/>
  <c r="N68" i="8"/>
  <c r="P68" i="8" s="1"/>
  <c r="O151" i="8"/>
  <c r="O167" i="8"/>
  <c r="N167" i="8"/>
  <c r="P167" i="8" s="1"/>
  <c r="O135" i="8"/>
  <c r="N135" i="8"/>
  <c r="P135" i="8" s="1"/>
  <c r="O111" i="8"/>
  <c r="O183" i="8"/>
  <c r="N183" i="8"/>
  <c r="P183" i="8" s="1"/>
  <c r="O164" i="8"/>
  <c r="N164" i="8"/>
  <c r="P164" i="8" s="1"/>
  <c r="O23" i="8"/>
  <c r="N23" i="8"/>
  <c r="P23" i="8" s="1"/>
  <c r="O172" i="8"/>
  <c r="N172" i="8"/>
  <c r="P172" i="8" s="1"/>
  <c r="O123" i="8"/>
  <c r="N123" i="8"/>
  <c r="P123" i="8" s="1"/>
  <c r="O87" i="8"/>
  <c r="O95" i="8"/>
  <c r="N95" i="8"/>
  <c r="P95" i="8" s="1"/>
  <c r="O60" i="8"/>
  <c r="N60" i="8"/>
  <c r="P60" i="8" s="1"/>
  <c r="O72" i="8"/>
  <c r="O27" i="8"/>
  <c r="N27" i="8"/>
  <c r="P27" i="8" s="1"/>
  <c r="O141" i="8"/>
  <c r="N141" i="8"/>
  <c r="P141" i="8" s="1"/>
  <c r="O15" i="8"/>
  <c r="O13" i="8"/>
  <c r="N13" i="8"/>
  <c r="P13" i="8" s="1"/>
  <c r="O20" i="8"/>
  <c r="N20" i="8"/>
  <c r="P20" i="8" s="1"/>
  <c r="O76" i="8"/>
  <c r="N76" i="8"/>
  <c r="P76" i="8" s="1"/>
  <c r="O188" i="8"/>
  <c r="N188" i="8"/>
  <c r="P188" i="8" s="1"/>
  <c r="O180" i="8"/>
  <c r="N180" i="8"/>
  <c r="P180" i="8" s="1"/>
  <c r="O199" i="8"/>
  <c r="N199" i="8"/>
  <c r="P199" i="8" s="1"/>
  <c r="I219" i="8"/>
  <c r="I80" i="8"/>
  <c r="I56" i="8"/>
  <c r="I84" i="8"/>
  <c r="I64" i="8"/>
  <c r="I196" i="8"/>
  <c r="I28" i="8"/>
  <c r="I68" i="8"/>
  <c r="I188" i="8"/>
  <c r="I45" i="8"/>
  <c r="I147" i="8"/>
  <c r="I180" i="8"/>
  <c r="I76" i="8"/>
  <c r="I24" i="8"/>
  <c r="I59" i="8"/>
  <c r="I212" i="8"/>
  <c r="I60" i="8"/>
  <c r="I43" i="8"/>
  <c r="I142" i="8"/>
  <c r="I228" i="8"/>
  <c r="I36" i="8"/>
  <c r="I220" i="8"/>
  <c r="I96" i="8"/>
  <c r="I32" i="8"/>
  <c r="I140" i="8"/>
  <c r="I12" i="8"/>
  <c r="I44" i="8"/>
  <c r="I132" i="8"/>
  <c r="I16" i="8"/>
  <c r="I4" i="8"/>
  <c r="I204" i="8"/>
  <c r="I40" i="8"/>
  <c r="I75" i="8"/>
  <c r="I102" i="8"/>
  <c r="I238" i="8"/>
  <c r="I13" i="8"/>
  <c r="I171" i="8"/>
  <c r="I244" i="8"/>
  <c r="O2" i="8"/>
  <c r="N55" i="8" l="1"/>
  <c r="P55" i="8" s="1"/>
  <c r="O55" i="8"/>
  <c r="S8" i="8"/>
</calcChain>
</file>

<file path=xl/sharedStrings.xml><?xml version="1.0" encoding="utf-8"?>
<sst xmlns="http://schemas.openxmlformats.org/spreadsheetml/2006/main" count="23053" uniqueCount="2581">
  <si>
    <t>ID</t>
  </si>
  <si>
    <t>Management Group OCID</t>
  </si>
  <si>
    <t>Budgeting Board Applying To</t>
  </si>
  <si>
    <t>MG</t>
  </si>
  <si>
    <t>Committee</t>
  </si>
  <si>
    <t>Description</t>
  </si>
  <si>
    <t>Category</t>
  </si>
  <si>
    <t>Priority</t>
  </si>
  <si>
    <t>Predicted Cost (Â£)</t>
  </si>
  <si>
    <t>Predicted Income (Â£)</t>
  </si>
  <si>
    <t>Subsidy (Â£)</t>
  </si>
  <si>
    <t>Initial Management Group Predicted Cost (Â£)</t>
  </si>
  <si>
    <t>Initial Management Group Allocation (Â£)</t>
  </si>
  <si>
    <t>CSPB Predicted Cost (Â£)</t>
  </si>
  <si>
    <t>CSPB Allocation (Â£)</t>
  </si>
  <si>
    <t>Management Group Comments</t>
  </si>
  <si>
    <t>MG Query</t>
  </si>
  <si>
    <t>MG Resolution</t>
  </si>
  <si>
    <t>QA Comments</t>
  </si>
  <si>
    <t>QA Query</t>
  </si>
  <si>
    <t>QA Resolution</t>
  </si>
  <si>
    <t>Extra Notes</t>
  </si>
  <si>
    <t>Resolution</t>
  </si>
  <si>
    <t>Agreed?</t>
  </si>
  <si>
    <t>OT Resolution</t>
  </si>
  <si>
    <t>Agreed (MG)</t>
  </si>
  <si>
    <t>Agreed (QA)</t>
  </si>
  <si>
    <t>CSPB - A</t>
  </si>
  <si>
    <t>A&amp;E</t>
  </si>
  <si>
    <t>A&amp;E A Cappella (421)</t>
  </si>
  <si>
    <t>Sheet Music - It has become increasingly apparent that groups would heavily value having access to sheet music. This would be especially useful for the new group ('Surcery') who have struggled initially to get arrangements made, and the non-auditioned general collaboration group that perform every year at "A Very Vocal Evening" (the surviving part of ArtsFest) and other a cappella concerts, which is new this year, and has already needed to buy one arrangement externally. The availability of general sheet music to members (regardless of group affiliation) is regarded as being strongly in accordance with the aims and objectives of the society. Arrangements now cost around Â£100 each, so if only 3 groups are struggling to arrange themselves (such as Surcery and the non-auditioned collaboration group this year so far), at minimum it costs Â£300.
With the subsidy of Â£150, an SGI contribution of Â£150 would be required.</t>
  </si>
  <si>
    <t>Copyright Materials</t>
  </si>
  <si>
    <t>1 - Most Important</t>
  </si>
  <si>
    <t>y</t>
  </si>
  <si>
    <t>Printing - A Cappella requires significant amount of sheet music to be printed, and thus incurs significant printing costs. Mobile phones cannot be used to view sheet music as the notes are too small to read at the speed required in singing.
Each group has approximately 10 songs in their repertoire, consisting of around 10 pages each song (songs last approx 3 minutes each). About half those songs go through a revision a year, resulting in a repeat print. Each page is 3p (black and white). On average, a group needs 10 copies of each revision of a song (most groups have over 10 members and need members to look at music at home).
With 5 groups, that's (10 songs x 10 pages), plus (5 songs x 10 pages), all times 5. 100 + 50 = 150 pages per member per group. 1500 x 5 = 7500 pages for the society per year. 7500 pages x 3p = Â£225 per year. Plus another set of music for the collaboration (which does 1 or 2 songs a year) is another Â£2 a year.</t>
  </si>
  <si>
    <t>Printing Costs</t>
  </si>
  <si>
    <t>Professional Hire - Since the society now has limited access to wireless microphones and mixing desk for concerts (due to The Techtonics investing around Â£9,000), it requires a professional sound engineer to mix the sound and actually make use of the microphones. Recent concerts have made use of 2 microphones with no sound engineer, and multiple comments from audience members mentioned it would bring in huge crowds if mixed properly. In addition, micâ€™d performances are now expected from a cappella groups if they are to be recognised as good, and the bar for what is expected at a cappella concerts has been raised (what with groups such as Pentatonix coming to fame).
Hired sound engineers are needed to mix the sound (otherwise the microphone purchase was largely pointless), and currently cost Â£250 per concert. With the hire of these professionals, singers can additionally be taught how to mix the sound, and with enough singers getting practice, can mix concerts in the future without the need for external sound engineers. Currently only one singer can sound engineer, and cannot do concerts because it prevents the singer from singing in the concert.
With 3 fully micâ€™d concerts per year, 3 x Â£250 = Â£750 (and this should hopefully reduce in future years if spent now). SGI of Â£350 would go towards this, with a subsidy of Â£400.
This very much aligns with core aims of the society.</t>
  </si>
  <si>
    <t>Instructors</t>
  </si>
  <si>
    <t>Does not seem that different from last year's entry. Several societies have sound engineers, many of professional quality, available for &lt;£250.</t>
  </si>
  <si>
    <t>4, 5</t>
  </si>
  <si>
    <t>agree with MG query</t>
  </si>
  <si>
    <t>Competition Entry - Provision of entry money for groups to enter competitions such as the ICCA, Voice Festival UK (VFUK) etc... This year the entry cost was Â£125/group for the ICCA. 3 groups entered ICCA this year, but that is expected to increase to 4 x ICCA, and 2 x VFUK next year, giving a cost of Â£800 ((4 x Â£125) + (2 x Â£150)).
This is not unrealistic, as one of the society's most prominent groups (The Techtonics) did not compete at all this year, but will likely compete next year, and it is likely that some of the more up-and-coming groups of the society will want to enter more competitions next year in order to develop themselves.
Groups are expected to contribute to these fees via SGI as well (a total of Â£250 required from all groups combined). As the society mainly consists of active group members, significantly supporting competition entry benefits the large majority of the society in accordance with our aims and objectives. It also encourages significant group development and ambitious aims, and results in much of the reputation of Imperial as an A Cappella stonghold (including resulting in the hosting of significant competitions).
Moreover, entering and winning competitions like these acts as outstanding publicity for individual groups. The Techtonics managed to secure several gigs worth several thousand pounds, and involving some incredible opportunities (eg an all-expenses paid trip to Hong Kong in March 2017) off the back of their ICCA win in April 2016.</t>
  </si>
  <si>
    <t>Competitions</t>
  </si>
  <si>
    <t>Core cost of society, key to high level of renown and attraction of new members</t>
  </si>
  <si>
    <t>Minibus/Coach/Transport to Charity Gigs/Competitions â€“ a cappella and associated competitions have expanded rapidly this year, resulting in national competitions being held much further afield, as well as charity gigs being requested in cities much further away than previously. For example, the ICCAs now host 3 different events for the competition, with one being secured at Imperial the other two are are often held many miles away in other cities across the UK. In previous years, competing groups were expected to go to Durham to compete, as well as Manchester for VFUK.
It is unreasonable for singers to drive minibuses 6-7hrs before and after competitions, so trains or coaches must be used. With the cheaper expense of coaches, a coach for 40 (3 groups of 10-15 members each) to Durham and back costs around Â£2000 to hire. Trains for 40 cost around Â£3500.
For 2 competitions, 2 x ~Â£2000 = Â£4000
In previous years, the society has struggled to afford to get members to their competition locations. Without a subsidy (as none was given for 15-16), groups are expected to not be able to get to competitions. Without this, the groups will lose all quality reputation, and as such will be less likely to host the large semi-finals in future years. They will also be unable to galvanise members to get better, or encourage new members, and the quality will plummet.
With a SGI contribution of Â£1500, a subsidy of Â£2500 would be needed.</t>
  </si>
  <si>
    <t>Travel Expenditure</t>
  </si>
  <si>
    <t>Based on expectation of progression through multiple rounds - given relatively low number affected, hard to justify high cost of funding given it may or may not be used.</t>
  </si>
  <si>
    <t>Agree with MG query</t>
  </si>
  <si>
    <t>A&amp;E Calligraphy and Oriental Painting (422)</t>
  </si>
  <si>
    <t>Materials (e.g. brushes and ink) for the members to use during regular Calligraphy practice. 
Different types of practice papers and brushes of different sizes shall all be prepared for use for more advanced members. Due to the expended sizes of the society more materials shall be expected next year. Specially designed graphic paper is also necessary for occasions like Art Festival and Chinese Culture Week. 
In total the paper will cost for around Â£100, ink for Â£25 and brushes for Â£100. 
Since this year the classes are led by students, the tutoring fee will be exempted from the cost.</t>
  </si>
  <si>
    <t>Equipment &amp; Repair</t>
  </si>
  <si>
    <t>3 - Average Importance</t>
  </si>
  <si>
    <t>Some member contribution likely to occur? That aside, core cost for society.</t>
  </si>
  <si>
    <t>agree with MG comments</t>
  </si>
  <si>
    <t>A&amp;E Chamber Choir (423)</t>
  </si>
  <si>
    <t>Posters
Throughout the year, in order to promote the choir in the College and enable the members of the society to have adequate audiences to enhance their experience of public singing, we need to publicise our concerts with posters. Since the removal of free printing, we have been using the printer in the basement of Sherfield. This is necessary for the promotion of our concerts and the income from the concerts will support our society's activities. The total cost per concert is Â£15 to a total of Â£75 over the year.
Â£50 of SGI will go towards this.</t>
  </si>
  <si>
    <t>Publicity</t>
  </si>
  <si>
    <t>2, 3</t>
  </si>
  <si>
    <t>agree with MG</t>
  </si>
  <si>
    <t>Venue hire 
It is necessary for us to hire venues outside of the College for performances as there are none of a suitable scale or acoustic within the College itself. As such, we normally hire churches which are the most appropriate buildings in which to perform our repertoire, which tends to be sacred chamber choral music. Without this, we would be unable to achieve our core aim. By performing within London, it benefits the wider college community as it allows them to come and listen to our music, thus increasing the number of students reached. We perform 5 concerts at Â£200-250 ground hire based on quotes from this and last year, 2 in first and second term, and 1 in summer term. 
If performing away from central London, we aim to acquire venues for free and allow free entry. This is sometimes but not always possible outside of London. Such concerts are much more difficult to publicise due to the distances from Imperial and generally make a loss if venue hire costs are charged. 
Tickets are Â£3/6 including VAT when bought prior to the concert and Â£4/8 on the door. Ticket sales are used to pay for venue hire, conductor fees, accompanist fees (organist, musicians etc as appropriate), music hire and publicity. Therefore not all of our ticket income can be put solely towards venue hire. Ticket sales from previous years average approximately Â£220 per concert. 
We are asking for a Â£300 pound subsidy as this will allow us to use the Â£200 pound difference between income and expenditure to go some way towards covering the cost of music hire and conductor fees. We are asking for the same subsidy this year as we predict that next year we will need a similar amount of ticket income to go towards other expenditure such as conductor fees and the purchases and hire of our ever-expanding repertoire.</t>
  </si>
  <si>
    <t>Ground Hire</t>
  </si>
  <si>
    <t>R: Also confused, have queried with the society but no reply, so reduced subsidy. I suspect they've just lumped all their income together under this heading (which I told everyone not to do).</t>
  </si>
  <si>
    <t>Very Confused why they are asking for a £300 subsidy to free up a £200 profit?</t>
  </si>
  <si>
    <t>n</t>
  </si>
  <si>
    <t>Jack, same with Tom</t>
  </si>
  <si>
    <t>Music purchase and hire 
As the choir has grown and improved, we have also developed our repertoire and now use a lot of music that is still within copyright and must therefore be bought or hired. This music is essential to the core activity of the choir. Previously we had been able to afford to use solely SGI to pay for this but it had restricted our choices to those pieces we could afford. From last year and this year we estimate that it costs Â£200 per term to hire and purchase music.
Having a wider repertoire of music to choose from is absolutely necessary to develop the society, as well as increasing the society's unique provision of the opportunity to perform high-standard and varied chamber choral singing. 
As well as this, it allows us to keep singing at the fortnightly evensongs organised by the chaplaincy for the benefit of the whole College, as a lot of this music is still under copyright.
Â£200 of SGI and Â£100 of subs will go towards this.</t>
  </si>
  <si>
    <t>Printing
As mentioned above, a lot of chamber choral music is out of copyright and therefore the cheapest way in which to attain it is by printing free versions got online. Furthermore, we also use the college printing facilities to print flyers, tickets and programmes for our concerts, allowing us to increase awareness of what the society does. Without the provision of this money, the choir simply would not be able to function.
Carrying on from last year's changes, every copy of music is now named and numbered to increase individual responsibility and avoid excessive printing. We provide three full spares of music for use in rehearsal or performances should a member have forgotten theirs. We have also moved away from booklets for concerts to having each piece of music printed individually so that it can be reused throughout the year.
From our knowledge on how much music we make our way through, we know that we would spend at least Â£200 pounds per term, with an extra Â£100 for tour music for each of our two tours (while we use music we have done previously, we also use the weeks away as opportunities to learn new music). This comes to a total of Â£800.
This year we have asked for the money to be transferred to the printing account but it is yet to be done. This is why eactivities records zero expenditure on printing so far this year. Individual claims for printing have also yet to be submitted. These resulted from the delay in the transfer mentioned above.</t>
  </si>
  <si>
    <t>R: A music society can hands down not survive without publicity, how will they make any kind of SGI to cancel out their spending? How will they let people know about their concerts? This is a core aim of a music society. Also, the SGI is not higher than ever before, it was higher than this in 14-15 and 13-14. I've taken away 50% for the flyers because, I agree, that shouldn't be in there.</t>
  </si>
  <si>
    <t>Has anyone check out their SGI? higher than ever... feel this is a club that doesnt need all the money it is asking for. Hiding CPSB-C (publicity/flyers etc - a music based society can still function without publicity) items in with CSPB-A items (sheet music printing)</t>
  </si>
  <si>
    <t>Jack will need to populate cost column</t>
  </si>
  <si>
    <t>Workshops and Instrumentalists
As per our aims and objectives (to hold regular workshops for singing), we will hold a number of workshops from experienced professionals from outside the society. These are incredibly valuable to the choir, allowing them to approach singing and performance from a different perspective, and develop their skills. This is one of the aspects that allows the choir to perform to the standard that it does. Workshops are covered by subs and grants in order not to incur any additional cost to members. The average cost of one workshop based on previous workshops and online quotes is Â£200-Â£250 depending on the person directing it, and length of the workshop. We aim to hold 2 workshops next year as these have proven extremely valuable. 
Due to our expanding repertoire we often perform with other musicians who require payment. The amount spent on this has increased in previous years as we have increased our repertoire to include more challenging and exciting pieces which often require accompaniment. For example, this year we hired a student organist from Imperial for our concert themed on oppression and exile and paid him Â£150 for his work. Last year when we performed the Stravinsky Mass, we needed a chamber orchestra. We predict that we will need to pay an accompanist for three concerts per year.
Â£150 of subs Â£250 from SGI will go towards these.</t>
  </si>
  <si>
    <t>Speakers</t>
  </si>
  <si>
    <t>Conductor fees
We have increased our payments to our conductor in order to better reflect his increasing expertise and the invaluable nature of the conductor to the choir. To continue to be able to perform at a high standard we need a conductor with the experience and knowledge to support the choir. To reflect his professional status, we pay him Â£40 per rehearsal throughout the year. In addition, we pay him Â£50 for each private paid event at which we sing. It is vital to the life and work of the society to have a professional conductor of a high standard, to continue to be able to produce music to the standard that we have been achieving. Even increasing the amount paid, this still falls well below what a professional conductor would usually ask for, especially as there will be no concert or tour fees. We feel that this represents extremely good value.
At 10 rehearsals a term this will come to Â£1200 over the course of the year. We as a choir are aiming to put Â£300 of SGI and Â£300 of subs towards this.</t>
  </si>
  <si>
    <t>Conductor is significantly cheaper than would be expected, vital for core work of society</t>
  </si>
  <si>
    <t>Agree with MG</t>
  </si>
  <si>
    <t>A&amp;E Chamber Music (412)</t>
  </si>
  <si>
    <t>Colour Printing
- For coloured posters, to promote our events and our society. 5 A4 posters per event. Events: 2 Mingles, 2 internal concerts, 3 masterclasses, 2 workshops, 1 annual competition. Estimated cost: Â£0.12*5*10=Â£6.</t>
  </si>
  <si>
    <t>2 - Important</t>
  </si>
  <si>
    <t>B&amp;W Printing
- Printing music from online sources eg imslp. That varies depending on demand of members, estimating 10 pages per musician, 20 requests (roughly 4~5 ensembles). 
- For programmes for our internal concerts. Estimated cost: Â£0.03*50*2 = Â£3.
- Total cost: Â£0.03*10*20 + 3 = Â£9</t>
  </si>
  <si>
    <t>Annual Competition.
- An opportunity for members to perform in a formal setting and obtain feedback from professional judges.
- Often in two categories: Solo and ensemble.
- See ""Competition Prizes"" for prizes, ""Publicity"" for promotion. 
- External judge costs around Â£100
- Requesting subsidy: Â£100
- Please note that our current-year (2016-17) grant-spending activities (masterclasses and competition) will not be held until February and March 2017.</t>
  </si>
  <si>
    <t>Could potentially move to B? Competition provides useful outlet for members, however.
R: Some music students at Imperial are doing a joint degree with the Royal College of Music, and there is no one inside the Imperial (other than maybe the Blyth centre, but they are already involved) with enough experience and knowledge to be able to judge these students.</t>
  </si>
  <si>
    <t>Why do they need an external judge?</t>
  </si>
  <si>
    <t>propose accept, externals for professionalism and high performance tom</t>
  </si>
  <si>
    <t>TBH- Y</t>
  </si>
  <si>
    <t>Music Scores and Resources.
- We have compiled a music library of ensemble and duet books owned by the society. Wish to expand our library upon request of our members.
- Library is located at the Storeroom in Blyth Music Centre (5/F, Sherfield Building).
- Many music scores (more recent compositions in particular) are still being protected by copyright laws and we will have to purchase them.
- Expecting about 3~4 volumes of music to be purchased over the year, cost varies between publishers and pieces. 
- In light of previous years, predicted cost: Â£100
- See "Printing" for online resources.</t>
  </si>
  <si>
    <t>Instrumental Masterclasses. 
- 2~3 masterclasses, one per category (piano, strings, woodwind/brass), subject to demand.
- Around 6 members per masterclass, 30 minutes per member.
- Inviting quality professional musicians.
- As per year 2016-17, we are charging Â£5 per participant, and we believe this cost would be reasonable for a student. 
- Average cost for a masterclass is Â£220. Total cost: Â£220*3=Â£660
- We expect around 20 members attend the masterclasses in total (i.e. around 6~7 members per masterclass), we get an income of approx. Â£20*5=Â£100.
- In line with previous years, the requested subsidy is set at around 60% of our predicted cost.
- Please note that most of our current-year (2016-17) grant-spending activities (masterclasses and competition) will not be held until February and March 2017.
- See ""Publicity"" for promotion.</t>
  </si>
  <si>
    <t>Can struggle with keeping attendance high when costs increase. However, some increase could occur, I suppose?</t>
  </si>
  <si>
    <t>do not feel it unreasonable to ask for students to contribute more? £5 for a 'masterclass' is incredibly low, especially if there is such low reach</t>
  </si>
  <si>
    <t>Is it core?</t>
  </si>
  <si>
    <t>A&amp;E Choir (403)</t>
  </si>
  <si>
    <t>Printing: We require printing to print out our weekly register and other miscellaneous items, as well as occasionally photocopying pages from bulky collections of choral works so that the singers don't have to carry heavy copies every week. The requested amount is an estimate based on previous years.</t>
  </si>
  <si>
    <t>Music Hire: Copies of music are essential for fulfilling aims and objectives of the club. Additionally we cannot use the Music Deposit to hire scores as this can be used only to cover the costs of lost or damaged musical scores. 
This year for the Autumn Concert we are planning to perform a medley of Advent and Christmas music - where possible we will aim to get hold of music out of copyright. For the Spring Concert we are currently planning to perform a Bach's Mass in B Minor - we have enough copies of this piece in our library, therefore we will not have to pay for hire. Please note that due to its complexity and difficulty this piece will have to be rehearsed over 2 terms, therefore not having to pay a hire fee for it is a massive saving. For the Summer Concert the repertoire is a selection of works by Vaughan Williams, available for cheap hire. 
The following costs of hire have been estimated based on current market rates and past experience for 120 singers in Autumn and Spring Term and 80 singers in Summer Term, when due to exams fewer people show up, as well as planned orchestral arrangements. 
Breakdown: Autumn Term - 120 copies for Â£2.50 p/copy = Â£300; Spring Term - no hire planned; Summer Term - 80 copies for Â£1.50 p/copy = Â£120; Orchestral music hire: Â£200 per year; Total: Â£620. Half is covered by SGI so we ask for Â£310 in grant.</t>
  </si>
  <si>
    <t>RÃ©pÃ©titeur (Piano Rehearsal Accompaniment): A qualified and experienced rÃ©pÃ©titeur is vital to hold rehearsals, as they need to be able to play complex repertoire and also be flexible enough to fit with the rehearsal needs. Our current rÃ©pÃ©titeur charges a rate of Â£45 per hour, which for this type of work is very reasonable (and is what would typically be expected), especially for the level of skill our rÃ©pÃ©titeur brings. 
Breakdown: 27 Thursday Rehearsals (2 Hours) + 2 Sunday Rehearsals (8 Hours across both) + 1 Weekend Away (8 hours) = 70 hours @Â£45 = Â£3150. Half is covered by SGI (membership) so we ask for Â£1575 in grant. It should be noted that we do not have to pay for our conductor as this is covered by the Blyth, and an experienced rÃ©pÃ©titeur is as essential as a conductor for these rehearsals.</t>
  </si>
  <si>
    <t>R: No, there aren't people with the combination of enough experience and level of playing</t>
  </si>
  <si>
    <t>Is this seriously needed? surely there is a student in the university who can play the piano</t>
  </si>
  <si>
    <t>Probably a lot of student coaches who can teach sport adequately, not at a high level though. propose accept</t>
  </si>
  <si>
    <t>A&amp;E Comedy Society (424)</t>
  </si>
  <si>
    <t>Trips to comedy clubs monthly throughout the year. There are 8 predicted trips for the year, each with a predicted 10 members attending each one. At Â£4 per head for each night, this amounts to Â£320 for the year. The members will pay their discounted ticket price and the society will purchase tickets in bulk. The society will offer a 20% subsidy to the total cost which equates to Â£64 over the course of the year. The Â£256 income is the amount members will pay in total which will immediately be paid to the comedy club venue management.</t>
  </si>
  <si>
    <t>Cultural Activities</t>
  </si>
  <si>
    <t>Straddles line between social and useful trip</t>
  </si>
  <si>
    <t>Apart from the ticketed shows, there is usually one flagship free show (held at the Union) which gives potential members a taster of what the paid shows are like. This requires technical support by Dramsoc, which incurred us a cost of Â£200 this year. Some income is generated through collections but typically we will require a subsidy to cover the majority of the cost.</t>
  </si>
  <si>
    <t>The hiring of professional comedians to come into university and give workshops to our members. Assuming we hold four 2 hour workshops throughout the year, and it costs Â£10 per head per hour. With a predicted 10 members attending each workshop.The costing data here is taken from the company Stand Up Comedy Nights, but obviously different workshop providers will charge different amounts. Members will be charged a discounted cost before the workshop. Comedy Society will provide 33% of the total cost as a subsidy which equates to Â£200. The Â£400 income is the amount members will pay in total to us that will immediately be paid to the workshop company.</t>
  </si>
  <si>
    <t>Low attendance for cost</t>
  </si>
  <si>
    <t>Agree with MG, willing to accept high subsidy if good publicity and increase in attendees</t>
  </si>
  <si>
    <t>A&amp;E Design Collective (478)</t>
  </si>
  <si>
    <t>Museum Visits
There are a number of museum exhibitions worth visiting in London, some of them paid, others not. The Design Museum generally host very good exhibitions and charge standard entry at Â£9.50; they also sometimes organise special events for Â£15. The Barbican Centre often have interesting exhibitions too and offer the Young Barbican scheme, where gallery tickets are only Â£5. Another venue is the Royal Academy, who regularly hold interesting evening lectures as well as exhibitions, these are more often focused on fine art but there have been series on architecture that our members have shown great interest in. Tickets for the gallery cost Â£12 for students and for the evening lectures cost Â£6. The Victoria and Albert Museum is also right on our doorstep and they have a nice permanent collection that is free to see, for special exhibitions they do a rate of Â£3 for groups of 10+ students.There are also a good number of free galleries in London that we also go to but I won't mention those here.
The group size going to museums is generally smaller than for our campus-based activities, around 10 or so.
Budgeting for 1 visit to each of the above gives:
Design Museum Â£9.50 x 10 = Â£95
Design Museum Special Â£15 x 10 = Â£150
Barbican Centre Â£5 x 10 = Â£50
RA Â£12 x 10 = Â£120
RA lecture Â£6 x 10 = Â£60
V&amp;A Â£3 x 10 = Â£30
Total = Â£505
We subsidise these tickets by 50% to give even better access to our members, so income = subsidy = Â£252.50.</t>
  </si>
  <si>
    <t>Trip?</t>
  </si>
  <si>
    <t>Origami Workshop
The origami workshop is another activity that we run every year as it gets a lot of interest from members and is also very simple to organise in terms of materials. In order to attract lots of people and give them a chance to learn good techniques within a short time, we invite a speaker we have to pay for.
The speaker that we approached indicated a cost of approximately Â£300 to run an evening workshop for us. Another Â£10 would be used to buy 10 packs of Muji origami paper at Â£0.95 each plus any other materials needed.
Predicted income would be from tickets sold for 30 people at Â£5 each. 30xÂ£50=150</t>
  </si>
  <si>
    <t>Feel this could possibly be supported a bit more through ticket income?</t>
  </si>
  <si>
    <t>propose accept</t>
  </si>
  <si>
    <t>Arduino Workshop: Instructor
In the past we have sought out external tutors to lead the workshop after finding no one at college who was available or willing. Now for the past 2 years, Dr Avi Braun from the Physics department has run very successful workshops for us. The first one he ran for free as goodwill and we have now settled on a rate of Â£150 for the 4 hours.</t>
  </si>
  <si>
    <t>Seems relatively reasonable given the experience presumably needed (I do not do arduinos, so have no idea) - some of this cost is covered by the income from the workshop, but that income is all recorded in the materials line.</t>
  </si>
  <si>
    <t>Arduino Workshop: Materials
Every year our Arduino workshop attracts a lot of members. We offer the workshop as well as all the components for everyone to take home too so they can continue learning with it.
We plan to offer 40 places for members:
An Arduino Uno costs Â£15 if bought in bulk and another Â£5 for all the necessary equipment at a price of Â£20 per attending member. 
Â£20x40 would be Â£800. They would be required to pay Â£15, with Â£5 covered by us. For 40 members, that gives us an income of Â£600 and a subsidy of Â£200 from the society.
The event has been really successful every year and we are keen to promote electronic prototyping among our members, so that they can then join IC Hackspace where they can work on their projects. This year we ran the event with them.</t>
  </si>
  <si>
    <t>Most popular activity of the society (as far as I know), happens every year and seems to be relatively well attended (as a % of available slots)</t>
  </si>
  <si>
    <t>Very confused how this society fits in with A&amp;E but okay. Would still question the need to subsidise, but its a minor amount</t>
  </si>
  <si>
    <t>also slightly confused how they are A&amp;E sometimes but that's life</t>
  </si>
  <si>
    <t>A&amp;E Dramatic Society (406)</t>
  </si>
  <si>
    <t>General (Printing): This covers the printing of scripts, and other printing directly related to shows that is not printed professionally. An average script is 50 pages long, and an average cast and crew across all shows is 20 people. At 3p per page this comes to Â£180. Without this printing we would be unable to perform any plays, as printed paper copies of script are a requirement for easy annotation by cast and crew. We remain of the opinion that the removal of free printing from SAC overerly affects activities like ours, and should be reinstated, but have requested grant this year in order to cover the costs we are now experiencing.</t>
  </si>
  <si>
    <t>Shows (Consumables): These are items bought for one show only, including set (e.g. paint and wood), props, costumes, make-up, and disposable tools such as drill bits. This represents the largest region of expenditure for a show, and is essential to producing shows of the quality that Imperial students are used to from DramSoc. We have a uniquely high reputation amongst London student drama societies for our technical theatre and set design, and a loss of funding in this area would represent a huge loss to the 900+ Imperial students who watch our plays. Additionally, expenditure on consumables in shows provides one of the only opportunities for our members to further their experience and excellence in set design, prop design, costume design, and make-up, all of which are at the core of theatre production. The subsidy requested equates to approximately 2 of our smaller show's expenses enabling us to put on more of them at a higer production value</t>
  </si>
  <si>
    <t>Consumables</t>
  </si>
  <si>
    <t>Shows (Copyright &amp; Royalties): These are a legal Requiremen for the Society to put on most plays. They are paid to the author of the play, and without payment we would be unable to perform, rehearse, or even audition for roles in the show. Over 900 people a year watch DramSoc productions, with the vast majority of them being Imperial students. We are, along with ICSMU Drama, one of only two ICU societies who perform straight plays, and the loss of DramSoc productions would result in a 75% reduction in the number of straight plays performed at Imperial by students. With this in mind, along with our primary aim to promote the furtherance of drama within Imperial College, this is our number one priority request for grant. A subsidy of Â£600 would cover the costs of two of our smaller productions, allowing us to channel more funds towards increasing the standards of production in those shows. These costs vary substancially, but in general would be approximately Â£400 for a main show, and Â£250 for a studio, so if we perform 2 and 4 respectively we spend Â£1800 total</t>
  </si>
  <si>
    <t>Core activity of the society - must pay copyright for the vast majority of plays, failing to do so would incur a significant copyright lawsuit.</t>
  </si>
  <si>
    <t>A&amp;E Exec (400)</t>
  </si>
  <si>
    <t>One of the primary aims of the management group restructure this year is to rebrand the management groups and to make them more widely recognisable to club members. A primary aim of A&amp;E this year, and in coming years, is to replace ArtsFest with the Arts and Entertainment Winter and Spring seasons - two separate month and two month long events respectively to showcase the management group and the arts community at Imperial. We aim to support our clubs in putting on their events financially, if needed, and in putting together a joint publicity and promotion drive. For each season, we estimate Â£100 will go towards publicity and we will set up a management group funding pot of Â£150, Â£50 of which will be covered by our SGI, to which clubs can ask us to help them with. 
Full advantage of opportunities such as social media, felix, ArtsImperial will be made to keep these costs to a minimum. However, this money is important to give clubs the opportunity to expand their activties within the new A&amp;E events, and to also expand their potential audience through our publicity. Our current SGI is to support our clubs for contingency matters both for us and them. Currently the Exec have no way of raising this money, but the Winter and Spring Seasons will hopefully grow over the next few years, and such things as tickets deals could potentially help the Exec contribute more to this cost than we currently can. 
We are currently having to provide some financial support to activities taking place during what would have been ArtsFest - due to the cancellation being decided on by this year's committee, some events were already in the planning stages before notice could be served, so clubs have not budgeted accordingly. We felt it only fair in this instance to continue to provide support.</t>
  </si>
  <si>
    <t>A&amp;E Fashion and Design (146)</t>
  </si>
  <si>
    <t>Fresher's Fayre Publicity:
Canvas Bags x100 @Â£1 each based on last year's price
Cosmetics Samples @Â£21.98</t>
  </si>
  <si>
    <t>Publicity/stash</t>
  </si>
  <si>
    <t>2,3</t>
  </si>
  <si>
    <t>Jack is very good at this, I almost feel I dont need to look through them. Ditto!</t>
  </si>
  <si>
    <t>Charity Fashion Show: (Based on this year's costs, hoping to donate profits to charity)
Lighting Â£500 from Drama soc
Decorations Â£112
Designers Â£200
Accessories Â£200 - cheap accessories bought from primark etc, to accentuate style
Make up and Face-paint Â£36.74 - eye shadows and lip colours
Wristbands Â£4.99 - entry wristbands to show
Intermezzo acts Â£0.0 -aim to collaborate with other A&amp;E societies
Photography Â£0.0 - aim to collaborate with photosoc/volunteers
Venue - Â£500 - looking to hire Great Hall/venue within this budget
Refreshments Â£50 for union bar hire +Â£375 for 50 bottles of wine @Â£6.50 each
Ticket income 140 x Â£15 each (based on this year)</t>
  </si>
  <si>
    <t>Break down does not make clear what subsidy is for. Specifically cannot fund refreshments etc. Are tickets 15 ex or inc VAT? Appear to be subsidising profit-making event where profits are for charity - Union cannot fund charity directly.</t>
  </si>
  <si>
    <t>1,2,3,</t>
  </si>
  <si>
    <t>4,5</t>
  </si>
  <si>
    <t>Talks from Industry x4 @Â£35 each for speaker cost</t>
  </si>
  <si>
    <t>Speaker cost? Is this a fee or travel? Tickets for event?</t>
  </si>
  <si>
    <t>Fresher's Magazine x1 and Termly Magazine x3 (Total 400 Copies @92p per copy)</t>
  </si>
  <si>
    <t>Not pure publicity, actually creative outlet for members</t>
  </si>
  <si>
    <t>A&amp;E Gospel Choir (418)</t>
  </si>
  <si>
    <t>As detailed in our constitution, a main objective of the Gospel Choir is â€œto perform regularly at a wide variety of events by other Imperial Union societies and external events by invitationâ€. In increasing the number of invitations that we receive to perform, we have realised a need to improve the quality of our photography and videography of our concerts and rehearsals. This year, we will be investing in a videographer for our concerts so that we can have high quality footage of our performances to post on our social media outlets and send to potential sponsors/event holders. Since investing in a professional photographer and videographer for our Easter concert in 2016, we have seen an increased interest in the society (a record 97 attendees at our Christmas concert in 2016); using the Easter concert footage and photos in our publicity campaign. The effect of high quality photos and videos on our ticket sales and publicity suggests to us that this is a crucial expense for the society this year and in years to come. This will also in turn increase the number of students interested in becoming a member of the Gospel Choir as they can hear an accurate representation of the Choirâ€™s quality.
Looking at how much photography has cost us in the past and researching into videographer fees, we predict an estimated cost of Â£250 for both, and for two concerts this is a total cost of Â£500. A subsidy towards this of Â£350 would support us in paying for this added cost and avoid our concerts not breaking even.</t>
  </si>
  <si>
    <t>We are required to buy sheet music for the band and music directors so they can arrange music effectively. This enables our core activity - to perform at two concerts to a high quality with an authentic gospel sound. Though this has not been claimed yet for the Christmas concert and so does not show in our transaction lines, we have spent Â£15 on materials for the first concert, and so our predicted cost for both concerts is Â£30.
This is essential to running of the band as it makes rehearsals easier to plan as there is sheet music available. 
Backing tracks are needed for external performances where the band cannot be accommodated mainly due to venue constraints. (e.g. East Meets West, Afrogala, external church services and concerts.), as well as for some solo performances. At least 4 backing tracks are needed a year 4 x Â£6 = Â£24.
This brings the total cost to Â£54.</t>
  </si>
  <si>
    <t>For each concert we print promotional flyers, concert programmes, song lyrics, sheet music and other administrative documents (e.g. for the ticket desk). 
We would normally use our Society black and white printing allowance for this. Since this allocation has not been determined, we are budgeting to cover this partially from our SGI. A Subsidy for this would greatly help, as the printing of lyrics, sheet music, posters and programmes and more is a crucial part of the running of the core activities.</t>
  </si>
  <si>
    <t>R: reduced to 50% cost due to part being publicity and part being core.</t>
  </si>
  <si>
    <t>CPSB-C (publicity) hidden in with the CPSB-A items</t>
  </si>
  <si>
    <t>Jack to correct cost</t>
  </si>
  <si>
    <t>corrected</t>
  </si>
  <si>
    <t>We need to hire two venues a year for our Christmas and Easter concerts, as detailed in our constitution. We typically hire churches in keeping with the theme and expected number of attendants of the concerts.
The churches we hire on average come to Â£450 for both.
We hire out a church for each concert because
â€¢It keeps with the theme of the concert
â€¢Most appropriate in terms of capacity
â€¢Enables us to publicise the concert through the church to the congregation/general public, increasing our ticket sales 
â€¢It has the best acoustics for the choir sound especially in comparison to college venues
â€¢Gives Imperial students in attendance a different atmosphere improving the quality of the concert
Ground hire is usually funded partly by our grant with the remaining bulk of the cost coming from our SGI. We are asking for a subsidy of Â£400 because our grant is used almost entirely on equipment hire/purchase and the subsidy will free up money from our SGI. This in turn will allow us and the next committees to continue to put on our concerts without having to make a large profit.</t>
  </si>
  <si>
    <t>Core requirement due to nature of society (gospel). Concerts usually run at break-even or below.</t>
  </si>
  <si>
    <t>I do feel this is a society that could be getting a bit more of a contribution from members fees overall. A society very good at running cost neutrally, grant could be freed up with a larger contribution from membership. No particular problem with any of the lines other than this</t>
  </si>
  <si>
    <t>This year, our musical directors have attended vocal coaching sessions with a professional instructor. This has given our musical directors the confidence and skill to understand and teach our music, warm the choir up and improve the choirâ€™s sound. The techniques learnt from the professional vocal coach have been passed onto the choir in our rehearsals and have proven invaluable in achieving a more authentic gospel sound (a main objective stated in our constitution) therefore improving the quality of our concerts. The musical directors will have 6 sessions a year with the vocal coach, at an estimated Â£60 per session which brings the cost to Â£360.
In addition to this, we hope to have another session with the London Community Gospel Choir as we have had in past years. This session with the head instructor of LCGC cost Â£250 for a 2.5 hour session. 
Â£360 + Â£250 = Â£610 predicted cost in total.
This expense is usually funded by our grant allocation. Since â€œproviding an environment for members to develop their singing skillsâ€ is a main objective stated in our constitution, a vocal instructor is a crucial part of the running of the Gospel Choir. The grant allocation will help make this expense financially sustainable and enable us to keep our performances at a high quality â€“ both on campus and at a national level.</t>
  </si>
  <si>
    <t>Some income from members? A small fee seems reasonable, it's not clear if this is the case.
R: This is equivalent to the orchestras having a guest conductor, which they wouldn't charge their members for.</t>
  </si>
  <si>
    <t>So what's the suggested resolution</t>
  </si>
  <si>
    <t>For both concerts, AV equipment and an internal engineer must be hired from a College society. This is essential for the concerts so that both the choir/band and the audience to hear properly. This year we have hired equipment from Drama Soc. This year, our Band Director has worked with music technology/AV before and knew what equipment we would need for the best quality sound. The Band has also increased in members, creating a beautiful, fuller sound. Both of these changes caused our sound equipment hire cost to rise for our last concert to around Â£350. We are therefore estimating a predicted cost of Â£700 for AV equipment hire for the year. In addition to this, an internal engineer is needed to operate the equipment. We hired this engineer from Drama Soc for our last concert, which was charged at Â£80 for the one concert. Therefore, our total predicted cost for equipment hire this year is Â£700 + (2 x Â£80) = Â£860. The hiring of sound equipment is where most of the expenditure for our concerts occur, therefore a subsidy will help us to break even at our events, easing the long term pressure on our SGI and consequently keeping the core activity of the Society sustainable.</t>
  </si>
  <si>
    <t>Tom?</t>
  </si>
  <si>
    <t>A&amp;E Guitar (409)</t>
  </si>
  <si>
    <t>Professional printing. This year we had some flyers professionally printed in conjunction with Jazz and Rock and Big Band. We feel this is important to our society since it allows us to reach more members. We spent Â£15.90 on this and expect this cost to be similar next year.</t>
  </si>
  <si>
    <t>Consumables. We require bits and bobs during the year - tape, blu-tac etc. We spent Â£1.79 on tape for the Freshers' Fair and expect to spend a a similar amount each term on odds and ends. Therefore a total cost of Â£3 for the year.</t>
  </si>
  <si>
    <t>Printing. On occasion we print sheet music and posters in black and white. We print around 150 pages in black and white a year at a cost of 3p per sheet. This is a total cost of Â£4.50.</t>
  </si>
  <si>
    <t>Instructors. We run fortnightly guitar lessons - so 5 per term. This gives a 15 lessons per year. Each lesson requires some materials (books, music etc) at a cost of around Â£5 per lesson. This come to a total of Â£75 for the year. We will cover Â£25 from SGI and ask for Â£50 in subsidy.</t>
  </si>
  <si>
    <t>Core developmental activity of society, alongside open mic nights. Some contribution from members could occur, but historically has lead to a drop in attendance due to small size of society. Low reach but similarly low cost.</t>
  </si>
  <si>
    <t>Bit confused, are these group lessons taught by a member? if so, why the annual costs, surely the same books, once bought, will last quite a while (and if not surely a student could buy their own books?</t>
  </si>
  <si>
    <t>TBH- More info please</t>
  </si>
  <si>
    <t>Guitar maintenance. We have 6 guitars to keep in working condition. This involves restringing them once per term. So we require 6*3 = 18 sets of strings. Ten sets (bought in bulk) cost Â£60 (excluding VAT). So buying twenty sets (in order to have some spares) comes to Â£120.</t>
  </si>
  <si>
    <t>Regular usage of guitars makes this a core cost</t>
  </si>
  <si>
    <t>A&amp;E IC Big Band &amp; Jazz (408)</t>
  </si>
  <si>
    <t>We make use of College printing facilities to print sheet music and other miscellaneous items for internal use, and estimate this to be Â£60 for the 17-18 academic year.</t>
  </si>
  <si>
    <t>As a society we aim to ""obtain, rehearse and perform new pieces of varied styles and difficulty"", and so it is of high importance that the band continues to invest in new material - also to keep interest among members and audience attendance high year on year. Thanks to Union grants and arrangements provided by our director we have been able to build a reasonably large library of music, however due to the age of many of the charts we own, missing or damaged parts make some unplayable and thus redundant.
This year, we have found the charts we require to typically cost upwards of Â£60 each, and are usually around 5 minutes of music. Gigs are around 2 1/2 hours long so we need a significant quantity of charts to play each term. We aim to buy 4-6 new charts per year. We acknowledge that membership fees should meet some of this cost, however this is arguably the most important expenditure we have, as without charts we have nothing to play. Therefore it is essential that the band can fund the buying of new music in a financially sustainable way. We plan to buy ~5 charts in the 17-18 academic year. These will be paid for out of both grant and SGI.</t>
  </si>
  <si>
    <t>As mentioned above, our equipment is very old and becoming faulty. Therefore the prospect of many items breaking at once is not unlikely. Spending in very recent years have involved a service of the bass amp, repair of the guitar amp, a new baritone saxophone case and a new piano. We always keep money in the SGI in case of complete failure of any equipment with a bass amp (~Â£300) and a baritone sax service (~Â£200) looking likely major purchases in the near future. The need to budget for such eventualities is our main reason for maintaining a healthy SGI. Without money in the SGI equipment breakage would be fatal. 
There are two reasons why we do not want to leave this spending to contingency claims. The first is that they are a slow process with no guarantee of approval. Since our equipment is vital for our running we need a secure a fast way to finance any maintenance. Secondly, maintenance is routine expenditure for the band and we spend money on maintenance every year. It would be somewhat reckless to rely on e.g. ADF to cover such predictable expenditure. We therefore ask for the cost of repairs to be met by Union grant as these are essential running costs necessary to achieve any/all our aims and objectives.</t>
  </si>
  <si>
    <t>For the last three academic years the band has employed a professional director who leads the band at each weekly rehearsal, as well as performances. As an ensemble who aim to develop the ensemble playing of our members, this is certainly a large step in the right direction from previous years where the band simply havenâ€™t been able to afford professional direction. Despite director charges commonly falling above Â£120 per session, our director agreed to work for Â£60 per session through the 16-17 academic year. Between the Unionâ€™s Instructors grant, external funding (from the Blyth Centre) and increased membership fees, we have just been able to cover this. For the 16-17 academic year we agreed with our director a price of Â£60 per session. This is estimated to cost a total of Â£2100 (for 35 rehearsals/gigs) by the end of the academic year.
For the 17-18 academic year, we want to increase this spending to Â£2800 (35 rehearsals/gigs at Â£80 each). This would enable us to pay our director a wage more in line with what they might expect elsewhere, which we think is essential for ensuring their services in the long term. Additionally we would like to explore the opportunity of bringing in acclaimed proffesional jazz musicians to act as guest directors. This is commonplace in other successful student jazz ensembles at other institutions and we think would be hugely beneficial in helping us achieve our objectives: to produce ""music of as high a standard as possible"" and for members to ""improve their improvisational skills"". For a traget of 4 guest directed rehearsals this would be an additional cost of ~Â£400 and we propose to fund this from SGI. 
The Blyth Centre have provided funding to the band in previous years to assist with director charges. Following recognition of the value a consistent director provides, the Centre agreed a donation of Â£1,500 for the 16-17 academic year. This is the value we have budgeted for income for 17-18. However, donations are subject to annual renegotiation and are by no means certain for next year. Without this, we would struggle to fund direction sustainably. We draw comparison to other music societies who recieve funding for proffessional direction from the Blyth Centre in full.
It is not sensible to fund this significantly every year from the SGI as we own a lot of very old equipment (&gt;20 years), and thus there is the risk of breakages coinciding. In view of this we always aim to keep several thousand in the SGI as a buffer in case things go wrong, given that equipment is essential and contingency claims are not guaranteed to be successful. We also currently have to fund equipment maintenance from the SGI as we received no grant to cover this in the 16-17 academic year. We estimate that up to Â£1500 of the instructor costs can be met from the SGI and potential Blyth funds; we therefore ask for Â£1300 to cover our remaining instructor costs.</t>
  </si>
  <si>
    <t>Core cost of society - society has expanded in goals and achievement in recent years (e.g. national finals of big band competition), so desire to progress fits with current situation
R: Only ICSO and Choir get their conductors paid for in full by the Blyth centre, every other society has to pay for them. It is generally not up to the society how much they pay a conductor because the conductor will quote the amount, and if the society disagrees then the conductor will leave. Finding a new conductor which will charge less than this is practically impossible</t>
  </si>
  <si>
    <t>If other societies are recieving director funding in full why isnt this one? I question the need for a wage increase</t>
  </si>
  <si>
    <t>TBH- #Accept</t>
  </si>
  <si>
    <t>A&amp;E ICU Cinema (411)</t>
  </si>
  <si>
    <t>Film Consumables
Although our handling of 35mm film is decreasing, we retain two films on site to ensure that the art of projection is not lost (see aims &amp; objectives). For proper handling, we require fresh film handling gloves, joining tape and marking tape on a yearly basis, for which we estimate a cost of Â£50.
Since it is essential to our aims &amp; objectives that we retain stock of these, we have requested 20% subsidy, in the knowledge that this benefits primarily staff, whereas digital consumables benefits our entire membership.</t>
  </si>
  <si>
    <t>Key historial component of society</t>
  </si>
  <si>
    <t>Digital Consumables
In order to maintain our digital projector, we require fuses, cables, connectors, adaptors, etc.
We estimate a cost of Â£100 for this - since maintenance of our projection capability is essential to our aims &amp; objectives, we are requesting 30% subsidy.</t>
  </si>
  <si>
    <t>Printing
We anticipate spending Â£40 over the course of an academic year on printing that would previously have been done on the SAC system. 
This covers our weekly displays in both Sherfield and the Union (which are vital to maintaining awareness of the Cinema on a weekly basis, in addition to our term-wide marketing), posters during Welcome Week, Freshers' Fair materials including sign-up sheets for both our What's On mailing list and our Get Involved mailing list, and our All-Nighter marketing. The All-Nighter requires a publicity blitz on our part, and our now-signature white quotes on black backgrounds are a key part of making sure these events are a success. 
Printing costs will also cover materials printed for administrative purposes such as forms for counting and recording cash from screenings.</t>
  </si>
  <si>
    <t>Do they want funding for this or is it SGI?</t>
  </si>
  <si>
    <t>Fund it</t>
  </si>
  <si>
    <t>TBH- #fundit</t>
  </si>
  <si>
    <t>Film royalties
27 films a year (approximately 8-10 a term per our aims &amp; objectives)
Expected royalty payments for each film are Â£100, adjusted downwards from our expectation of Â£120 last year.
Thus 27 * Â£100 = Â£2700, of which we are requesting a 10% subsidy. This subsidy is primarily to safeguard against the event that a film underperforms on expectations. We fund most of our other activities using our film royalties.</t>
  </si>
  <si>
    <t>Carriage (secure film transport)
In order to receive films to show them (as a core activity), we must hire a FACT accredited courier. NFT continue to be the cheapest, and we still have a monthly contract with them.
Transport costs are currently Â£146.83 * 12 months, however NFT increase their prices on a yearly basis. Judging by previous years, this increase is likely to be on the order of Â£5, so I am therefore budgeting for Â£146.83 * 6 + Â£151.83 * 6 = Â£1791.96. Note that this increase didn't take place as expected last year, so it might turn out to increase more than expected this year.
As per last year, we are requesting subsidy of Â£350.00 (which was 20% of last year's total), the rest, including the increase and any variance therein, will be funded from SGI.
This is filed under Travel Expenditure since Carriage is not a Budget category.</t>
  </si>
  <si>
    <t>Vital for carrying out core activity of society.</t>
  </si>
  <si>
    <t>A&amp;E Jazz&amp;Rock - Live Music (413)</t>
  </si>
  <si>
    <t>Ear plugs
Using loud equipment in a small space (such as the practice room) for an extended period
of time can cause significant damage to hearing. For quieter bands noise protection may
not be required, but for louder bands (mainly louder rock/metal bands) it is a necessity.
Forcing all members to wear ear protection is not appropriate or feasible. Forcing only
members which should definitely be wearing ear protection is also not feasible. Instead
we educate members about the risks and encourage them to use ear protection. For
education we place prominent posters in the practice room. To encourage as many
members to use protection we feel it is necessary to make it free and very easy to access.
Since it this is a health and safety requirement we encourage the union to strongly
subsidise this.
While the practice room has been open usage was three boxes of 200 pairs per term.
Each box is Â£12.79 (excl VAT). 3 boxes/term Ã— 3 terms Ã—Â£12.79 = Â£115.13.
Non-disposable earplugs cost around Â£10 per pair. Purchasing 1 per member would
therefore cost around Â£1500 (an order of magnitude more) and is therefore not seen as
viable alternative.
â€”â€”â€”â€”
Priority - While ear plugs are not essential for the society to run, failure to provide them
puts our members at risk of permanent health loss. We therefore feel is is justified to
classify this as category A expenditure.
Merit - Loss of hearing would clearly be a negative impact on the studentâ€™s experience.
Reach - The club averages around 170 members per year. Membership is primarily bought
due to it being a requirement to book the practice room. However, only one member of a
band needs to buy membership. Therefore the direct reach of our equipment is far larger
than this. A very high proportion of these users should be using ear protection, so there
is a large reach.
Need - The budget is balanced and therefore lack of funding will run the budget into a
deficit.</t>
  </si>
  <si>
    <t>Health and safety, innit,</t>
  </si>
  <si>
    <t>Drum Skins
Drums have skins on two sides, the batter side (which is hit) and the resonant side
(which is not hit). Drum skins are also called drum heads. The batter head primarily
affects attack and ring the drum produces, while the resonant head primarily controls
resonance, sustain, overtones, and timbre. Skins wear out by stretching due to being
highly tensioned. This is exacerbated though the vibrations caused through use. The
resonant heads are thinner and are placed at higher tension than the batter head. How-
ever, since the batter heads are continuously hit they tend to wear out more quickly than
resonant heads. Due to wearing out all skins need to be replaced, but the frequency this
is done depends on the type of skin and how it is used.
Prices are gathered from Thomann and GAK to find the cheapest. We apply educational
discounts, bulk discounts, and use quoted prices where we have this information available.
Our Gretsch drum kit is used for Jazz Jams. Since the drum kit is used exclusively
for jazz its skins do not wear out very quickly. Itâ€™s drum skins will only need to be
replaced once per year.
Snare batter head: Â£8.03
Snare resonant head: Â£8.28
Tom batter heads (12â€ and 14â€): Â£7.50 + Â£9.23
Tom resonant heads (12â€ and 14â€): Â£8.03 + Â£8.28
Kick batter head: Â£24.52
Kick resonant head: Â£21.42
Total cost for Gretsch skins: Â£95.29.
Our Pearl drum kit us used for events in metric and around college. Its batter heads will
need to be replaced two to three times a year. This year we will budget for two. The
resonant heads should probably perform okay when replaced only once per year. The
kick drum heads will only need to be replaced once per year. Due to resonance issues
in metric and miking the kit, we have found it necessary to buy less resonant skins for
both the batter and resonant tom skins. These are more specialist so cost slightly more.
Snare batter head: 2 Ã— Â£8.03 = Â£16.06
Snare resonant head: Â£8.28
Tom batter heads (10â€, 12â€, 14â€, and 16â€): 2 Ã— (Â£13.89 + Â£15.49 + Â£17.21 + Â£19.66) =
Â£132.51
Tom resonant heads (10â€, 12â€, 14â€, and 16â€): Â£12.74 + Â£13.20 + Â£14.85 + Â£17.91 =
Â£58.70
Kick batter head: Â£24.68
Kick resonant head: Â£25.68
Total cost for Pearl skins: Â£265.91.
Our Sonor drum kit is kept in the practice room and is also used for studio recordings.
Due to the very high use of the drum kit the skins need to be replaced very frequently.
Many practice studios would replace the skins at least once a week. Also, for recording,
it is not uncommon to replace the skins for every recording. Replacing skins this often
would not work financially so we have to limit ourselves to 3 or 4 changes per year for
batter skins and two changes per year for the resonant heads. Since we currently have
some spare skins we will only budget for only 3 batter changes next year. For the kick
drum 2 batter changes and 1 resonant per year should suffice.
=== THIS LINE CONTINUES IN THE EXTRA NOTES SECTION ===</t>
  </si>
  <si>
    <t>Inescapable side effect of core activity of society. If you hit things, they will break.</t>
  </si>
  <si>
    <t>Cymbals
Cymbals are played by hitting them, and after some time they break. Since our practice
room is open 14 hours a day, 7 days a week, all year long, the cymbals in the practice
room take quite a beating and so several breakages a year are inevitable. Drummers
are informed how to best care for cymbals through posters next to the drum kit, and
occasional spot checks. If someone is seen using cymbals at events they are educated by
one of the crew members in how and why to take care of the cymbals.
Over the 2009/10 to 2014/15 period the average yearly spend on cymbals was Â£1017.71.
We therefore budget Â£1017.71 for Cymbals.
In the past it has been proposed that â€since they will breakâ€ we should purchase cheaper
cymbals. Firstly, we disagree that because something is well used it should be afforded
less value. Secondly, this is a false economy: cheaper cymbals are generally of lower
build quality and will be less durable, thereby increasing the frequency of breakages and
so the number of cymbals that have to be purchased. Finally, cheaper cymbals sound
worse and are unpleasant to listen to.
â€”â€”â€”â€”
Priority - This expenditure is essential to the running of the club and is therefore category
A expenditure.
Merit - Jazz&amp;Rock provides the only practice space for drummers and bands outside of
large clubs groups. This facility is very well used - it needs cymbals to function. The
cymbals are also used in a large number of events around imperial. In a typical year
our equipment is used by 20 other societies as well as being used at numerous union
and college events (Many welcome week events, Winter/Spring/Summer Carnivals, Jazz
Jams/Cocktail Nights, Battle of the Bands, Summer Ball, Imperial Festival, Imperial
Fringe).
Reach - The club averages around 170 members per year. Membership is primarily
bought due to it being a requirement to book the practice room. However, only one
member of a band needs to buy membership and some students performing at events
may not use the practice room. Therefore the direct reach of our cymbals is far larger
than this. Once the wider reach of the audience at the events the equipment is used at
we can see that the reach is enormous.
Need - The budget is balanced and therefore lack of funding will run the budget into a
deficit.</t>
  </si>
  <si>
    <t>Equipment Maintenance, Repair and Replacement
The societyâ€™s equipment suffers through general use and requires repair or replacement, on average every ten years (a figure which of course varies hugely depending on the
item in question) The equipment in the practice room is under extreme usage since the
room is open 14 hours per day 7 days a week all year long and therefore equipment
breakages are frequent. Many faults can be fixed by our technical officers (sometimes
requiring parts), some faults require the broken item to be taken to or sent off for repair.
Unfortunately it is sometimes the case that the replacement of the item is the cheapest
option available.
In this line we exclude items whose useful life is fairly predictable, and as a consequence
can be budgeted for specifically in other lines (e.g. cymbals and guitar strings).
We will budget by looking at previous spending on equipment repair and replacement
(excluding cymbals, etc..) from the years 2009/10 to 2014/15 inclusive.
The average spending per year (excluding Harlington grant) was Â£3883.58.
If we include the Harlington grant, we find the average was Â£5128.69.
Since some of the Harlington grant was, in effect, used to maintain our pre-harlington
equipment expect expenditure required to maintain our equipment is somewhere between
these two numbers. Since we now have some more equipment to maintain, we expect
these costs to increase slightly.
We budget Â£4800 for Equipment Repair and Replacement.
This section also includes minor spending on consumables such as tape and batteries.
Unfortunately, the costs of Equipment Repair and Replacement cannot be covered
by grants from the Harlington Trust. When equipment is broken it needs to be re-
paired/replaced as soon as possible, ideally in just a couple of days. However, Harlington
applications take several months. Furthermore, DPCS (15/16) has suggested that applications
would be unlikely to be successful since Jazz&amp;Rock was awarded a large Harlington
grant recently. Therefore this expenditure is not suitable for funding by Harlington
Trust grants.
It has also been suggested that this funding be covered by applications to the contingency
fund. This is not suitable due to the fact that this expenditure is clearly a running cost
rather than an unexpected infrequent cost. There would likely have to be multiple
applications per term if the fund was used. Also there is the same problem shared with
Harlington that funding is needed immediately and applications cannot be waited for.
The contingency fund is not suitable for this expenditure.
===== THIS LINE CONTINUES IN THE EXTRA NOTES SECTION =====
===== THIS LINE CONTINUES IN THE EXTRA NOTES SECTION =====</t>
  </si>
  <si>
    <t>Core part of society activity, high level of equipment usage does mean repairs are necessary. Should be noted that hire income also occurs on some of the equipment, helping to sustain cost of repairs.</t>
  </si>
  <si>
    <t>A&amp;E LeoSoc (405)</t>
  </si>
  <si>
    <t>Printing:
For the Fresher's fair we print out a large amount of flyers to hand out. Based on this years Freshers fair this cost around Â£5</t>
  </si>
  <si>
    <t>R: publicity</t>
  </si>
  <si>
    <t>Question this societies high grant demand considering membership costs are so low, potential raise will increase funding available. Publicity?</t>
  </si>
  <si>
    <t>Jack/Tom discuss</t>
  </si>
  <si>
    <t>Publicity:
Over the course of the year we spend a small amount of money printing posters to advertise the exhibitions and the art courses.</t>
  </si>
  <si>
    <t>Core sessions - Instructor fees
Throughout the year, some of our Core Monday sessions are Life Drawing sessions, in which we hire a tutor and model. These are some of our most popular sessions, so are a crucial part of the society. Next years committee may wish to run an additional tutored session to the 6 we have planned for this year, or run another tutored session that isn't life drawing, so within that scope there is a predicted extra cost.
Â£66 per session for the model and instructor for life drawing sessions. 6 sessions costs Â£396
An additional Â£104 for any one-off additional tutored sessions we run.</t>
  </si>
  <si>
    <t>R: Agree, should go to ADF, they haven't actually asked for subsidy for it though</t>
  </si>
  <si>
    <t>£104 for any one offs which we havent planned or thought about- adf please</t>
  </si>
  <si>
    <t>agree with tom, this isn't planned this is "maybe we will do this"</t>
  </si>
  <si>
    <t>Core sessions - materials
Our Monday sessions involve a lot of painting, drawing, and using an eclectic array of media that we keep in stock, as well as craft projects such as Christmas card making and pumpkin carving.
Without the materials for these sessions, they could not run in their current form.
Average of Â£30 per session for materials including various paints, pencils, clay, charcoal, fixative, plastic cups, markers etc.; basically whatever we need for the session to run. Some of the sessions are more expensive, such as a clay session, the material for which costs around Â£40; some sessions are less expensive such as Christmas card making. We typically run 20 sessions over the year; weekly for the first two terms.</t>
  </si>
  <si>
    <t>R: Agree, even raising membership by £2 to £100 will increase funding by ~£150</t>
  </si>
  <si>
    <t>Question this societies high grant demand considering membership costs are so low, potential raise will increase funding available</t>
  </si>
  <si>
    <t>Art Tutors and models for advanced sessions:
We provide currently an Intermediate Life Drawing course to cater to our members who want more advanced tuition than what we provide in a typical 'core' life drawing session. The core Monday sessions are designed to be accessible to as many people as possible, so in contrast this course is more serious and it is always in high demand.
The course is considered to be of secondary importance to our Monday sessions because of its slightly smaller reach, but in reality the turn-up is always great, and can actually be more than some of our less successful core sessions. According to our survey, it's the second biggest reason people buy membership.
Due to the high quality instructor we hire, the ticket price doesn't cover all the costs we incur, so it is run at a loss. The ticket price is Â£80 per person for the 8 week course. We typically sell 15 tickets which is our maximum. Our instructor is Â£800 for the course, the model fees total Â£320 and the materials including large volumes of paper and charcoal also incur a high cost. The income of a fully sold out course is Â£1000 after VAT so that means a Â£120 loss before materials costs. Over Â£120 has been spent this year already for materials that have been used in the sessions including approximately Â£100 on large packs of A2 paper, over Â£20 of charcoal and masking tape, and over Â£50 on fixative (a cost which we have subsequently reduced now by using a cheaper alternative).
We run the course twice, meaning a total income of Â£2000 vs tutor &amp; model fees of Â£2240 and Â£250 of materials.
Although this is the largest amount of subsidy we are asking for for a single activity, these are serious art sessions for people who want high quality technical training, so the high costs are unavoidable, and we accommodate absolutely as many people as we can.
Currently the loss that we run at comes out of our members funds, which is not wholly appropriate as it means Monday 'core' session attendees are effectively subsidizing this course, whether they attend or not. For this reason a subsidy for this crucial activity would be of wider benefit of everyone in the society, as it would allow us to allocate the correct amount of members funds for the core sessions.
In previous years we have received subsidy specifically for materials and instructors separately for this activity, but we feel that a larger subsidy for just the instructors would be more appropriate, for three reasons:
1. The total cost of the course 'is-what-it-is', so subsidizing one element or another not that significant in this case.
2. The cost of the instructor is predictable and will be more than the grant we will ever likely receive (unless you want to give us Â£1600!), so it will be spent!
3. Our members have already said directly that the current price is stretching what they would pay for an art course, so raising the price could leave us out of pocket with unsold places.</t>
  </si>
  <si>
    <t>Part of core activity, but targeted at members of higher experience - allows for full range of development of skill within the society. High expense for relatively low reach, but holds great merit for work of society.</t>
  </si>
  <si>
    <t>A&amp;E Music Technology (414)</t>
  </si>
  <si>
    <t>Â£300 total based on predicted predicted purchases and usual costs of repair and replacement.
Â£150 miscellaneous equipment replacement. Â£150 miscellaneous equipment repair.</t>
  </si>
  <si>
    <t>Could probably use a little more detail? Is key to core activity, however.</t>
  </si>
  <si>
    <t>A&amp;E Musical Theatre (415)</t>
  </si>
  <si>
    <t>Performance Rights and Copyrighted Materials for October Show (Total: Â£650, Subsidy Requested: Â£214.50 ) | Cost breakdown: Royalty Payments (Â£300, Â£100 per show for 3 shows), Score/Libretto Hire (Â£205), Orchestration Hire (Â£110), Postage (Â£45). | Funding Breakdown: Subsidy (Â£214.50) October Show (Â£435.50) | Performance Rights are crucial to the running of the club, allowing us to put on the shows that are the backbone of our activities. Rights allow the club to (legally) produce the shows that we wish to without fear of prosecution. The cost of performance rights are lower for October show than Spring show due to a) Only performing for 3 nights rather than 6 and b) The smaller scale of the show (meaning a smaller cast size &amp; henceforth libretto hire required).</t>
  </si>
  <si>
    <t>Similar to spring - copyright costs unavoidable.</t>
  </si>
  <si>
    <t>Equipment Purchase for Spring Show (Total: Â£460, Subsidy requested: Â£160) | Cost Breakdown: Properties (Â£200), Costumes (Â£260) | Subsidy Breakdown: 35% of Properties (Â£70), 35% of Costumes (Â£90) | Funding Breakdown: Subsidy (Â£160), Spring Show (Â£300) | A specific set of costumes and properties must be sourced for each show. The society has built up a large and widely used collection of costumes (often used in other union activities) but alterations and new items are required for any show we put on. Properties are required, and stored, in much a similar way, though their cost is usually less. We have asked for a 35% subsidy for the Spring Show because of the insecure nature of having fixed expenditure with only variable income in return.</t>
  </si>
  <si>
    <t>Maintenance of Microphone &amp; Band Equipment for Spring Show (Total: Â£500, Subsidy requested: Â£175) | Cost Breakdown: 45% of Microphones (Â£360), 45% of Band Equipment (Â£140) | Subsidy Breakdown: 35% of 45% of Microphones (Â£125), 35% of 45% of Band Equipment (Â£50) | Funding Breakdown: Subsidy (Â£175), Spring Show (Â£325) | We are required to maintain a large stock of microphone and band equipment (this is as important as show-specific purchases). These capsules cost Â£200 each and have an average lifespan of 6 years. Thus, given our stock of 24 microphones, the replacement of 4 per year is appropriate to maintain our stock. In addition to the equipment we have for performers, we also possess a stage piano (Â£1,700) &amp; amplifier (Â£250) and an electronic drum kit (Â£1,200), to the value of Â£3,150. It is expected that this equipment should last 10 years, and we have therefore allocated a total of Â£315 per year to cover repairs and eventual replacement. Equipment upkeep cost has been split 5:6 between the Spring Show and the Autumn Season, in accordance with the number of performances in each. We have requested 35% of this amount in subsidy, and will fund the remaining Â£325 through Spring Show.</t>
  </si>
  <si>
    <t>Critical to regular operation of core activities - microphones etc are critical for the musical to be intelligible and so attract/entertain audiences, if nothing else. Equipment also likely to break due to high usage, rolling replacement required.</t>
  </si>
  <si>
    <t>Consumables for Spring Show (Total: Â£900, Subsidy requested: Â£300) | Cost Breakdown: Set Design and Construction Materials (Â£700) and Basic Supplies (e.g. batteries, tape, make up) (Â£200) | Subsidy Breakdown: 33% of Set Construction (Â£231), 33% of Supplies (Â£66) | Funding Breakdown: Subsidy (Â£300), Spring Show (Â£600) | During any show there is an unavoidable amount of material that is only used once or a few times and then thrown away. This includes the resources needed for set construction (screws, wood, bracketing, etc.) and those items which have a limited or one-time use (batteries, make-up, cleaning products etc.). The budget allocated to this has been increased from recent years to account for an increase in prices and to expanded the scope for our shows. We are aiming to develop the type of shows our society can deliver by experimenting with new types of stage design such as in our current production of RENT, adding new challenges for cast and crew alike and providing new and exciting experiences for our audiences. In keeping with this expansion and development of our societies core activities, the cost of consumables must increase slightly. The remaining Â£600 of this will be paid for by the ticket income from the show.</t>
  </si>
  <si>
    <t>Performance Rights and Copyrighted Materials for Spring Show (Total: Â£1200, Subsidy Requested: Â£396.) | Cost breakdown: Royalty Payments (Â£727.50 for 5 shows), Score/Libretto Hire (Â£427.50), Orchestration Hire (Â£185), Postage (Â£45) | Subsidy Breakdown: 33% of Royalty Payments (Â£240), 33% of Score/Libretto Hire (Â£141), 33% of Postage (Â£15) | Funding Breakdown: Subsidy (Â£396), Spring Show (Â£804) | Performance Rights are crucial to the running of the club, allowing us to put on the shows that are the backbone of our activities. Rights allow the club to legally produce the shows that we wish to without fear of prosecution. The costs of rights for our Spring Show are likely to increase from Â£1100 this year (Â£1150 in 2016) to Â£1200 this year in line with inflation. Our Spring Show falls under an amateur production license by most performance rights hire companies. The Spring Show consists only of fixed expenditure, with variable income in return. Although we tend to break even over the year, the income fluctuates from year to year. The remaining Â£804 will be covered by ticket sales.</t>
  </si>
  <si>
    <t>Critical to core activity of society - virtually no musical worthy of the name is out of copyright. Inescapable cost.</t>
  </si>
  <si>
    <t>Printing costs for show printing (scripts/sheet music for cast/orchestral scores for band/crew librettos) = Â£1410.48
Printing costs for publicity (freshers fair and show programmes) = Â£184
Please email musical@ic.ac.uk &amp; ae.chair@imperial.ac.uk for a further detailed breakdown of these calculations.</t>
  </si>
  <si>
    <t>PRINTING
R: shouldn't some of this be under publicity?</t>
  </si>
  <si>
    <t>What is this printing...? Do we even fund this. Purchasing performance rights comes bundled with 10+ scripts, the full orchestral score, and 30+ vocal books for cast. There is absolutely no need to print £1600 worth of sheet music. The only reason they'd need to do this is if they were rewriting large amounts of the script and score, which is technically illegal.</t>
  </si>
  <si>
    <t>A&amp;E Orchestra (401)</t>
  </si>
  <si>
    <t>All concerts: [PURPOSE] Publicity is vital to advertise these events and has been very successful recently, leading to all concerts selling out in the Autumn terms of both this year and last year. Publicity consists predominantly of flyers and posters, however, ICSO also needs to purchase tickets to sell. We also produce concert programmes for which we pay for printing and then sell to our audience on the night. [COST BREAKDOWN] Flyers approximately Â£50 per concert. Posters approximately Â£50 per concert. Tickets approximately Â£50 per concert. These sum up to Â£450 per year for 3 concerts. Programmes approximately Â£150 per concert and are subsequently sold at Â£2 each. Note that we have lost sponsorships from Bridgewood and Kensington Chimes which used to give us Â£200 in total. [FUNDING BREAKDOWN] Â£250.00 from SGI and MF, including a contribution from ticket and programme sales, Â£200.00 from Grant. Total = Â£450.00</t>
  </si>
  <si>
    <t>SGI, what even....</t>
  </si>
  <si>
    <t>3, 5</t>
  </si>
  <si>
    <t>Percussion: [NEEDS] The percussion section is an indispensable part of the orchestra, and therefore the hire of extra on-site percussion instruments is required for external concerts (Cadogan Hall), since it's cheaper to include the hire as part of the venue rent package than to transport it from the Great Hall. Without this, we would not be able to fulfil our aim of playing a varied and balanced repertoire, since our choice of music would be severely limited, and our entire percussion section would be left out of the most anticipated event of the year. Since we plan to do Cadogan Hall concerts every year, rather than every other year as previously, we are facing regular expenses associated with percussion hire/transport. [COST BREAKDOWN] Timpani hire costs Â£450 - previous quote from company. Cost of other percussion is usually Â£150 - calculated from receipts. Total = Â£600 [FUNDING BREAKDOWN] Â£500 from SGI and MF, Â£100 from Grant.</t>
  </si>
  <si>
    <t>Key to ensuring all members are involved in flagship concert.</t>
  </si>
  <si>
    <t>Sectional Tutors: [PURPOSE] A sectional in both the Autumn and Spring terms, with 8 professional tutors at each. This would ensure all sections get individual attention and is one of the incentives for players to join ICSO over other societies. The 8 tutors would be spread as follows: Violin I, Violin II, Viola, Cello, Double Bass, Wind, Brass, Percussion. The tutor provides the chance to meet with, talk to and work with a professional musician, which greatly enriches their overall orchestral experience. The importance of sectionals is clear in that we have 8 rehearsals for our main concert of the year at Cadogan Hall, yet we are devoting a whole rehearsal to sectionals just over a month before the performance. [HISTORICAL COSTS] Average cost of Â£979.05 spent over the last 6 years, ranging from Â£500 in 2012 to Â£1,740 in 2009. In 2016-17 ICSO had/is going to have two sectionals which will cost Â£1,540 (2x(7xÂ£110)), and the same is expected for 2017-2018. [COST BREAKDOWN] Each tutor would be paid Â£110, which is greatly discounted from the normal rates of professional musicians for three hours of work. 8 tutors for 2 sectionals (16 x Â£110 = Â£1,660). Total = Â£1,660. [FUNDING BREAKDOWN] Â£1,000 from SGI and Members Funds (MF) including a contribution from ticket sales, Â£200 from patrons, Â£460 from Grant. Total Â£1,660.</t>
  </si>
  <si>
    <t>Ideal for development of members to ensure overall high standard is maintained. However, members could potentially contribute?</t>
  </si>
  <si>
    <t>Music: [NEEDS] Termly purchase/hire of music for concerts. Music is ideally sourced through libraries which offer significantly lower rates than publishers. However, a large quantity of repertoire popular among members is not yet available via a music library, so publishers are occasionally used to enable exposure to a wider variety of music. This variety also provides an incentive for high-standard players to join and remain in the orchestra (we have a voting system which allows all members to suggest repertoire). We aim to play exciting and challenging pieces which attract the best musicians and a broader audience, thus helping our society to uphold its reputation of one of the finest university orchestras in the UK. Contribution from the Union would enable us to sustain the quality of our repertoire which is appreciated by our members and audience. In order to extend our reach to all our members, we require music written for larger orchestras; however, these pieces tend to still be in copyright and must be hired from publishers. Soloist pieces are decided by the soloist, and cost is not one of their considerations when choosing them. Ideally, ICSO continues the hire of summer concert music on for tour; however, this year we do not have all sections going on tour due to limited capacity; therefore summer-term music is not suitable for tour and new music costs will be incurred. Fortunately, one of the pieces which ICSO took on tour was already in the inventory; we would like to continue building on our small music collection to allow us to replay pieces every few years without further expenditure and potentially hire them out. ICSO would like to start purchasing a few popular pieces each year, e.g. Stravinsky's Firebird which was performed in both 2010 and 2015. Purchases would be carefully selected based on past repertoire, e.g. ICSO's orchestral set of 'The Magic Flute' by Mozart was taken on tour to Helsinki two years ago. This would be a long-term investment in ICSO. [HISTORICAL COSTS] Average music costs for the last 7 years (from 2009) were Â£1,378.92, ranging from Â£835.64 in 2013 to Â£2,169 in 2012. [COST BREAKDOWN] 3 concerts, 3 or 4 pieces each. Worst case scenario: 2 pieces from publisher (approx. Â£350 each, 2 x Â£350 = Â£700) and 1 piece from library (approx. Â£80). Â£780 per concert, Total for 3 concerts = Â£2,340. Purchasing a piece may not be much more expensive than hiring it (e.g. the Prokofiev Violin Concerto was bough last year for Â£483.32, cheaper than hiring from publishers for about Â£700, and used for both tour and Autumn concert 2014). [FUNDING BREAKDOWN] Â£1,590 from SGI and Members Funds (MF), including a contribution from ticket sales (Â£500), Â£750 from Grant.</t>
  </si>
  <si>
    <t>REBECCA (after OT): I guess the SGI should've been questioned here too? Agree that members and sponsorship should contribute; allocated 20% subsidy</t>
  </si>
  <si>
    <t>A&amp;E Sinfonietta (402)</t>
  </si>
  <si>
    <t>In an effort to reduce costs for our membership and fulfil our aim to perform music we print on average six pieces a year. The cost of these varies, but is usually around Â£20 each. We have specific printing requirements that are currently not provided by college, despite requests, so if possible we would request the allocation in actual grant so that it can be spent at ServicePoint who can staple and use heavier gauge paper - essential for orchestral parts and scores, as well as for score binding which is also not offered by college.</t>
  </si>
  <si>
    <t>R: see above</t>
  </si>
  <si>
    <t>3, 9</t>
  </si>
  <si>
    <t>In order to meet our aim to improve the musical level of the orchestra we hire professional coaches to lead sectionals. This enables much more individual coaching for players. We aim to hire coaches for the Autumn and Spring terms at a cost of 2 instructors * 2 terms * Â£100 = Â£400</t>
  </si>
  <si>
    <t>3, 8</t>
  </si>
  <si>
    <t>In each of our concerts we perform around 90 minutes of music. In order to involve all our membership much of the repertoire that we play is either Romantic or 20th Century, this means that for some of our repertoire we are liable for performance rights, for others hire fees. With an average of three pieces per concert we expect to play 7 romantic works and 2 twentieth century works this year. We endeavour to print works to reduce costs, but expect to have to hire 3 romantic works and 2 twentieth century works. This corresponds to (2*Â£300 + 3*Â£70) = Â£810 in hire fees and performance rights. This will be subsidised by ticket sales and by any sponsorship received.</t>
  </si>
  <si>
    <t>3, 7</t>
  </si>
  <si>
    <t>In order to meet the main aims of the society - to perform music and to improve the standard of the members playing - it is vital to hire a professional conductor to lead and coach our members. The rehearsals are charged at Â£115 and the concerts at Â£450. We plan to have 29 rehearsals in AY 2017-2018 (10 in Autumn and Spring Terms, 6 in Summer Term and one extra before each concert). We also hold an annual weekend away which allows more opportunities for individual development and this is charged at Â£300. We then hold a summer tour, where the conductor's fee is Â£1150. This comes to a total cost of Â£6135 (note that last year's total was incorrectly added, we are asking for the same as budgetted last year). The Blyth Centre has generously supported us in the past with Â£1500 annually but there is currently uncertainty as to the availability and level of subsidy in AY 2017-2018. This is also paid for from memberships (Â£1110 at full membership) and ticket income</t>
  </si>
  <si>
    <t>Despite high cost, conductor remains significantly cheaper than would be expected for the quality provided. Critical to functioning of society in its core activity.
FROM SINFONIETTA;
Sinfonietta, as an arts society relies very heavily on subsidy to allow us to operate. This means that a large portion of our yearly income comes at the beginning of the year, which is then spent throughout the year.
This year we had a very cheap Christmas concert with no soloists or extra players and only very minimal royalty costs. We used this to subsidise our spring concert in April which will be one of the most expensive concerts we have organised in recent memory.
Our current SGI level represents this intended subsidy, as well as the fact that our instructor's invoices for the spring term have yet to be processed (£1600 or thereabouts). We also have started collecting deposits for our summer tour (£700), which serves to artificially inflate our SGI. When taking these into account we are doing only slightly better than last year.
Our trend graphs for the last five years show increasing SGI for the last three years. This is because a previous tour has neglected to pay all invoices due, causing a huge financial deficit when it was paid in November 2013. This severely impacted our activities in the following years, preventing us from performing music in copyright and impacting our ability to run social events. It was only last year that we returned to a sustainable level of SGI. Therefore arguments that our SGI has been increasing over the last years are shallow and facile, we aim to break even this year and the future.
Full breakdown below:
Liabilities
£1065 - William Carslake (conductor of Sinfonietta)
£230 - Student Conductors
£115 - Richard Dickins (guest conductor, director of the Blyth Centre)
£600 - Daniel Capps (cofounder of Sinfonietta &amp; guest conductor) and William Carslake (Concert)
Income to be spent
£700 - Tour Deposit</t>
  </si>
  <si>
    <t>3, 6</t>
  </si>
  <si>
    <t>A&amp;E String Ensemble (417)</t>
  </si>
  <si>
    <t xml:space="preserve">
Printing sheet music is essential to ICSE as a musical society to function. Our costs estimated are detailed below:
3 terms plus Weekend Away (approximately equal to 0.5 term)
3.5 terms * 20 copies * 5 pieces * 12 pages * Â£0.03 per page = Â</t>
  </si>
  <si>
    <t xml:space="preserve">
We hold sectionals when advised in order to further our main core aims and objectives of improving our membersâ€™ musical ability. Great improvements in the quality is evident in subsequent rehearsals. The orchestra is split into 4 sections</t>
  </si>
  <si>
    <t xml:space="preserve">
ICSE holds one main concert at the end of each term, all held in the South Kensington area. Due to the relatively small size of our ensemble, and thus audience, the Great Hall is not usually suitable as a venue for our concerts. The usual</t>
  </si>
  <si>
    <t xml:space="preserve">
Sheet music is required to rehearse and perform music, and is therefore essential to fulfilling our primary objective. It is also our aim to provide our members with a diverse musical experience by rehearsing a large variety of repertoire</t>
  </si>
  <si>
    <t xml:space="preserve">
Our conductor, Dan Shilladay, is vital to ICSE as he provide his musical expertise and enables ICSE to fulfil its aim in improving its membersâ€™ musical abilities. As an experienced professional violist, he generously invests a large amount</t>
  </si>
  <si>
    <t>Conductor significantly cheaper than would expect. Critical to core activity.</t>
  </si>
  <si>
    <t>I'd think a contribution from SGI could be used here</t>
  </si>
  <si>
    <t>A&amp;E Wind Band (419)</t>
  </si>
  <si>
    <t>MUSIC POSTAGE
We participate in the SWOP scheme for music which involves sending large amounts of music to other Universities, in return for the use of their music. This has significant postage costs of approximately Â£50.</t>
  </si>
  <si>
    <t>Offers value for money as is a much lower cost than would otherwise be expended on acquiring music through regular means.</t>
  </si>
  <si>
    <t>What a great idea, are there any copyright laws in violation here?</t>
  </si>
  <si>
    <t>MUISIC PRINTING
Printing and photocopying is a vital part of our society due to most music we receive only having one copy of a particular part. This means that for all our members to play and practice, we require photocopying of multiple copies. This would be 3 x Â£30 per term.</t>
  </si>
  <si>
    <t>CONDUCTOR
Our conductor is an essential part of the band, to maintain the band's progress with a 2 hour rehearsal every week. She is paid for by the College's Music department for the Autumn and Spring terms (total of Â£500) but Wind Band covers her fees for the Summer term of Â£250 (10 weeks with 2 hour rehearsals at Â£12.50 an hour). The corresponding grant for this year has not been used yet, but will be used in the Summer term.</t>
  </si>
  <si>
    <t>Relatively low cost for conductor, critical for core activity.</t>
  </si>
  <si>
    <t>PURCHASE SHEET MUSIC
Sheet music is essential to existence of the band. New music is important to add variety to our repertoire, which would help in attracting greater audiences to our concerts. The aim is to get 2 new pieces of music for both the Autumn and Spring terms, additionally a new piece for the Swing Band, a subgroup within the band, to play also at the concert. With music at an average of about Â£75 for a full band and about Â£50 for swing band, the estimated overall cost for music is Â£400.</t>
  </si>
  <si>
    <t>REHEARSAL WEEKEND GROUND HIRE
Wind band has a rehearsal weekend away in the Autumn term which is a one night activity and hence does not count as a tour. The activity encourages band members to socialise, especially the newer members, not to mention it greatly improves the quality of playing for the upcoming concert and encourages members to sell more tickets. For a group of 40, overnight accommodation including an evening meal and breakfast at a youth hostel costs Â£32 x 40 = Â£1280. We provide food for lunch coming to an estimate of Â£250. This year due to the large number of members we required a larger rehearsal space, as previous years the small space we had in the hostel was free of charge, therefore we received the ADF for Â£160 to hire the music hall at Oxford High School. To keep up the great momentum (we had 50% more people on weekend away this year compared to last year) then this cost needs to be accounted for in the budget. Not including travel this gives us an income of Â£1040 if 40 people pay Â£26 for accommodation and meals. Our total expenditure would be Â£1690.</t>
  </si>
  <si>
    <t>Written after QA: Yeah, splitting the line seems sensible.</t>
  </si>
  <si>
    <t>Realistically the Ground hire for this line is £650, all other costs are hospitality and accomodation, recommend a subsidy to be set at appropriately level of 650 (approx 250)</t>
  </si>
  <si>
    <t>1, 7</t>
  </si>
  <si>
    <t>Media</t>
  </si>
  <si>
    <t>Media Exec (380)</t>
  </si>
  <si>
    <t>A large number of consumable items are required to run the equipment owned by the media executive board and to facilitate the core aims of other west basement societies. 
The breakdown is as follows:
Batteries: Â£150
Disk storage and backup: Â£200
Drill bits, nails, screws, glue, solder, tape etc. Â£100
Screwdriver/Allen Key sets to replace older/failing sets Â£70 
Set for meet the candidates Â£100</t>
  </si>
  <si>
    <t>Equipment and Repairs
A large amount of expensive equipment has been kindly bought by the Union for the west basement redevelopment in 2013/14, and an annual cost associated with its upkeep is necessary. Media Exec also owns a reasonable supply of equipment (used for events which require cross media societies collaboration) including sound recording equipment and flight cases to carry around said broadcasting gear. In order to ensure that cross society collaboration is enabled. Purchases this year included, a basement Drill and accessories for approximately Â£200 as well as purchasing a number of hard drives for approximately Â£530.
Expected purchases for the rest of the year include new 12v power supplies (Â£50) and more cabling (Â£40), New set of Walkie Talkies (Â£100), Cleaning gear for small spillages (Â£30), a Focusrite Scarlett 18i20 (Â£440) and a Photographic Roll mounting set (Â£62) - while individual items may not be replaced on an annual basis, we can expect to see similar levels of investment each year.
For example, due to hard disk failure (due to their high rate of usage), as well as the increasing need for more, we would expect to be spending ~Â£500-600 to maintain and improve the current numbers available.
Similarly, due to the high rate of usage of the keyboards &amp; mice of the multiple Macs located in the basement, we expect to replace 3-4 sets of keyboards &amp; mice (not necessarily at the same terminal!), which cost ~Â£100/keyboard and ~Â£80/mouse courtesy of Apple, giving us an upper total of Â£400 + Â£320 = Â£720 purely on maintaining Mac accessories.
The Media microphone stock needs similar levels of monitoring - while we do what we can to repair and maintain our equipment, many of our lower-end microphones are approaching end-of-life. An SM58, one of the stock-in-trades of the audio world, costs ~Â£60 to replace, whereas an SM81, which we also require, is more in the Â£250-300 region. As such, we anticipate spending around Â£500 to keep our stock of microphones at usable levels, and ensure our continued ability to enable events such as Meet the Candidates without relying on significant external hires (as internal hires from DramSoc are often impossible due to a clash with their shows).
We would also like to continue to improve the available tool stock in the basement - an impact driver allows for the speedy construction of set, amongst many other helpful tasks (Â£180), while a small assortment of hand saws (Â£10/saw, at the low end) allows us to construct our own set - again without relying on DramSoc, who are often busy with their own shows and unable to lend us tools when needed.</t>
  </si>
  <si>
    <t>Basement capex/maintenance fund still does not exist, and until such time as it does the Media exec is bearing the brunt of the costs in terms of both finance and time in maintaining and improving the basement.</t>
  </si>
  <si>
    <t>Thanks for the MG comments, was wondering why this fell down on Media exec. I question the need for apple accessories for the computers. It is well documented that apple mice and keyboards are overpriced, so I would suggest that a large amount of money could be saved buying standard mice and keyboards.</t>
  </si>
  <si>
    <t>Apple keyboards are nice to have and there are some annoying issues with using non-apple keyboards on macs but fair point. consider reducing keyboard cost to 30*4=£120 and mice to £25*4=£100-subsidy reduced accrordingly</t>
  </si>
  <si>
    <t>y?</t>
  </si>
  <si>
    <t>Rob comment on apple comment - Does tom agree?</t>
  </si>
  <si>
    <t>Media Felix (381)</t>
  </si>
  <si>
    <t>Conference attendance: As a member of the Student Publication Association, we send at least two students each year to its national conference. Participants contribute to attending, but this is costly (Â£128pp) so it is subsidised in part by SGI, and grant.</t>
  </si>
  <si>
    <t>Conferences</t>
  </si>
  <si>
    <t xml:space="preserve">Not a jolly. People who go to this learn a lot which they can apply to being a part of felix. this year the subjects discussed were:
&gt;how to trawl social media for clues
&gt; how to use software like Tableau to create graphics and interactive content
&gt; how to trace a story
&gt; how to raise FOI requests
&gt; how to use customs house
&gt; ethics of whistleblowing
&gt; how the Panama papers happened
&gt; how to create a story based on source, the level of sources needed to run a story, the difference between a real source and hearsay, the ethics of doing investigative journalism responsibly.
I'd argue this is a great resourse for the felix writers who go on the course and generally increases the quality of the whole paper as the skills learnt can be shared between writers who didn't go.
</t>
  </si>
  <si>
    <t>Askign for grant to send students on a holiday</t>
  </si>
  <si>
    <t>Rob to discuss</t>
  </si>
  <si>
    <t>TBH- I fail to see the benefits this has had to felix over the years... Not convinced this is as good as claimed. Does the venue changed annually or is it in the same place?</t>
  </si>
  <si>
    <t>Materials for Freshers' Fair and Freshers' week. For example branded pens, oyster card wallets, mugs and t-shirts etc. Last year we used the allocation left over from the previous year but those reserves have now been exhausted. Many sites have a minimum order and so ordering material for both this year and the next is more cost efficient.</t>
  </si>
  <si>
    <t>move to C</t>
  </si>
  <si>
    <t>Printing two copies of our summer Arts magazine, Phoenix and or our Gaming magazine, Another Castle. This year's first edition will be printed in the spring term. Phoenix allows contributors who wouldn't normally feature in the paper to have a platform to showcase their work and hence expand the arts portfolio of the college.</t>
  </si>
  <si>
    <t>Pheonix showcases work from a variety of artists from numerous societies who are not usually given coverage in felix. Has high prestige due to history, provides excellent outlet for lesser-seen side of Imperial. ROB- Here is the Pheonix from 2015 (http://felixonline.co.uk/issuearchive/issue/1416/download/) , The second Pheonix of 2015 (http://felixonline.co.uk/issuearchive/issue/1436/download/), and here is Another Castle from 2016 (http://felixonline.co.uk/issuearchive/issue/1469/download/). the costs are based on the printing page rate of a issue of felix as one of these issues is usually around 30 pages and almost doubles the cost of that weeks Felix. I'm currently chaseing lef to work out the actual page rate but from a back of the envolope calculation £2000 is reasonable for 2 "bonus" issues in a year.</t>
  </si>
  <si>
    <t>Want a bit more of costs breakdown. Never heard of these magazines so curious what the money is used for.</t>
  </si>
  <si>
    <t>Y</t>
  </si>
  <si>
    <t>Media IC Radio (383)</t>
  </si>
  <si>
    <t>Printing of scripts for presenters and polite notices to put up in the radio studio</t>
  </si>
  <si>
    <t>Agree with QA, £30 is unneccessary</t>
  </si>
  <si>
    <t>I question the need for 1000 printed pages?</t>
  </si>
  <si>
    <t>Student Radio Association Membership - Entitles us to attend the annual conference, enter the radio awards, attend regional training days and access technical, administrative and general expertise. There is also an active social side to membership with regional branches running events and encouraging inter-university activities. Very useful resource. Any student radio worth their salt is a member - without this membership then we will be seriously hindering the progress of students interested in a career in radio.
(Note that the previous year's allocation has not yet been spent because the licenses are not yet due for renewal)</t>
  </si>
  <si>
    <t>Affiliation Fees</t>
  </si>
  <si>
    <t>This is radio's lifeblood and also most variable annual expenditure. Without sufficient contingency if a key piece of hardware were to break and need replacement parts or as a whole, the society would cease to function. Barring further disaster this year's allocation will be spent on better microphones - there have been a number of issues with the old microphones we have. There will also be money spent on improving the automatic playlist as this continues to crash and fail. 
In previous years, examples of repairs and parts include - headphones (Â£130 ) , headphone-cables, cable extenders, jacks, connectors, mic stands (Â£20), mic clips (Â£5 each), mic pop shields, turntable needles (Â£60), shelving (Â£56), record cleaning apparatus (Â£40), field recorder (Â£300), phono cables (Â£36) and radio microphones (Â£450), 
There are a number of unexpected small repairs that need to be made to the radio studio every year including replacing chairs, buying new clips for the mounted monitors or even repairing survers. This can cost anywhere between Â£20 and Â£100</t>
  </si>
  <si>
    <t>Possibly don't need all this money in one year as it depends on what is broken at the start of the year..</t>
  </si>
  <si>
    <t>Agree with MG, if anythign expensive gets broken, they should apply to ADF for contingency</t>
  </si>
  <si>
    <t>PPL License - Legal requirement for an internet radio station (roughly 253)
PRS License - Legal requirement for an internet radio station (roughly 387)
(License Fees change yearly, so using this years predicted costs as a guideline). 
This is a VITAL part of keeping the station running.
(Note that the previous year's allocation has not yet been spent because the licenses are not yet due for renewal)</t>
  </si>
  <si>
    <t>This is vital to ICradio being able to function as a club. Licences are expensive and a year of poorly funded grant in this are will significantly cut into ICradio's reserves. Without these licences ICRadio would be unable to broadcast. ROB- Good question http://www.ppluk.com/I-Play-Music/Businesses/ PPL is for playing music on the Radio, http://www.prsformusic.com/users/businessesandliveevents/pages/doineedalicence.aspx PRS is to play music in over the radio in public places,</t>
  </si>
  <si>
    <t>Out of curiousity, what are the two licences for?</t>
  </si>
  <si>
    <t>Thanks, was just curious about why they would need two</t>
  </si>
  <si>
    <t>Media ICTV (382)</t>
  </si>
  <si>
    <t>Website hosting fees. This is integral to the live broadcasts- without our website, we have no way of broadcasting this content.</t>
  </si>
  <si>
    <t>NaSTA (National Student Television Awards) affiliation fee. Essential for maintaining links with other student TV societies and potential collaborations.</t>
  </si>
  <si>
    <t>CF and SD recording media for new Canon cameras. Price is 4 large capacity cards at Â£70 each. These are as vital as batteries - we need storage on the cameras for any footage we take. We regularly lose these cards due to their fragile and breakable nature</t>
  </si>
  <si>
    <t>Batteries for cameras and portable lighting set. We own both Sony and Canon cameras, which have incompatible batteries (alongside the portable lighting set). Particularly in the case of the lighting set, these batteries degrade rapidly under use, and so often need replacing. One camera battery is 85 (ex. VAT), so assuming each camera will needs it battery replacing next year this is 4*85 = 340. We anticipate replacing one of the three lighting batteries we own per year, with an expected cost of 60 (ex VAT), giving the total of 400. These batteries are essential to our activities - without cameras, we can't film, and the cameras don't work without batteries.
Equipment for cameras is bought in the summer term</t>
  </si>
  <si>
    <t>Camera and equipment rental for live events, such as Varsity and Big Elections, that add significant value to the student community (and cost ICTV a significant amount to cover). Â£150 is what we predict per hire for the events such as varsity and others that we are planning. These events are the biggest ones that ICTV cover, providing our members with larger technical challenges in new environments that our more regular events. Sport Imperial have given Â£600 in the past to contribute to the costs of filming live events so we would assume we could expect to receive the same.
The majority of this camera equipment is bought in the Easter term when ICTV does its Union broadcasts</t>
  </si>
  <si>
    <t xml:space="preserve">It is important that ICTV does not incure a cost on providing coverage of union events. ROB- I totally agree, but unfortunatley in the past it has not worked that way. We do not charge the union to film Varsity or MTC CORRECTION- Line 25048 – is more in line with the sentiment tom is making below as the union do cover some small costs for minor pieces of equipment we use out of the variable election pot (as it depends how many people run). For Varsity, Sport Imperial have in the past paid for some equipment hire and food but I can see no mention of £600 lump sum paid by Sport Imperial to ICTV. As both SI and the Union have paid for hire costs I can only assume this grant is for the repair and replacement of ICTV equipment to better film the event and broadcast other events but this is not explicitly stated in the line. 
I would say therefore that it is worth having a conversation about what is “good compensation” for ICTV for broadcasting these event (as often the money is given to us on a case by case basis rather than been given a budget to make a good product.) but this line itself does need revision with better itemisation or zeroing if people think that the money should come from another pot.
</t>
  </si>
  <si>
    <t>4 or 3</t>
  </si>
  <si>
    <t>Surely the union should be paying for this out of a marketing/event budget rather than CSPB? This is payment for covering an event -</t>
  </si>
  <si>
    <t>Feel this should have a discussion (possibly at a level above CSPB)</t>
  </si>
  <si>
    <t>Take to CSPB</t>
  </si>
  <si>
    <t>Minibus hire to move equipment, cast and crew to locations for at least two days of outside live broadcasts for sports events, 9 days of location short film production, and 2-3 current affairs . This includes travel to Varsity - the number of crew needed for that event (and the amount of equipment) that needs to be ferried to the sports ground is too large to feasibly transport without a minibus. If we cannot get our crew or kit to a location, we are unable to film.
Last year we used one of the 15-seat minibuses in order to transport equipment to Varsity, which costs Â£143 for 24 hours of use. If we are to increase the number of off-site productions, we need this funded</t>
  </si>
  <si>
    <t>ROB- CORRECTION-Line 25048 –This line is largely correct but has confused things by incorrectly mentioning varsity (as the minibus was paid for in this case by the union). The line however does mention that ICTV are looking at 12 days of external filming which will require transport to get to location which considering a 6-12 hour booking is a total of £900 as in the budget. So I’d say that this line is okay to stay in CSPB but could be revised to remove mentions of varsity.</t>
  </si>
  <si>
    <t>Again, should this not be taken into account when charging for event coverage? should be paid as part of the service and not as part of CSPB budget</t>
  </si>
  <si>
    <t>As above</t>
  </si>
  <si>
    <t>CSPB</t>
  </si>
  <si>
    <t>Media Photographic (118)</t>
  </si>
  <si>
    <t>Equipment - We offer a wide range of equipment for our members to borrow and use which is one of our most popular services that the majority of our membership use. Equipment maintenance is essential to ensuring we can continue to offer a borrowing service for our members, giving them the ability to use professional level equipment to produce high quality photography. This equipment is used for events in which our members cover as photographers yet also for artistic uses, many of the photographs that end up in our exhibitions were taken with society equipment. SD cards needs updating to keep up with current standards and large image sizes. We wish to buy a new storage bag to ensure the kit is kept safe when used outdoors. Would like to purchase a Go Pro camera to be able to carry out time lapse photography and get images that are not possible with a traditional camera. 
Lens and Body Repairs: Â£150
New Equipment Purchase: Â£300
SD Cards: Â£60
Storage Bag: Â£50
Lens Cleaning Kit: Â£10
Go Pro Camera: Â£180</t>
  </si>
  <si>
    <t>Having camera equipment to lend to members that they may not own themselves is a core activity of the society so I'd say that the Go-Pro could be considered core rather than an ADF purchase?</t>
  </si>
  <si>
    <t>Go Pro should be applied for ADF?</t>
  </si>
  <si>
    <t>Regarding the ADF, I can't see the go Pro being an annual purchase, so shouldnt be coming through annual budgetting. It is a one off purchse and as such is applied for under adf -No, fair point requires revision Subsidy changed to reflect</t>
  </si>
  <si>
    <t>Not for annual budgeting, ADF/Harlington</t>
  </si>
  <si>
    <t>Subsidy for trips and exhibition visits. We regularly run trips around London including the Wildlife Photographer of the Year Exhibition and Battersea Fireworks display. We wish to subsidise these popular events once again to offer our members a wide range of photography experiences. Offering these experiences is a core part of what the society does. As well as being highly enjoyable, they offer the opportunity for members to learn from one another and form the basis of the social side of the society. So far this year our events have been very highly attended with around 50 members coming to many, making this one of the main reasons many members are part of the society.
Gallery and Exhibition Tickets: Average of Â£100 across 5 events.</t>
  </si>
  <si>
    <t>Tripppppp. Possibly B?</t>
  </si>
  <si>
    <t>Definitely B, definitely 0, Agree with MG</t>
  </si>
  <si>
    <t>We hold two annual exhibitions in the Blyth Gallery, one joint with LeoSoc and another to showcase our members photography. These cost a considerable amount to print and mount to a high quality so we expect to spend around Â£250 on each exhibition. Due to the nature of the Blyth Gallery, where people have to be able to walk through, we are not able to charge for the exhibitions so have no predicted income towards these events. The exhibitions are essential to the running of the club as they are a chance to showcase our members work, offering a unique experience for those who participate. They also attract much interest into the society as many people go to visit the exhibition, especially on the busy opening.
Itemised cost:
PhotoSoc Exhibition - Printing: Â£150
- Mounting costs: Mount Board totaling Â£60
- Exhibition opening food and drinks Â£40
Collaborative Exhibition - Printing: Â£150
- Arts supplies: Â£60
- Opening food and drinks: Â£40</t>
  </si>
  <si>
    <t>The photosoc exhibition is an integral part of the unique experiences photosoc can offer to it's members. This requires printing images to a gallery level quality for display in the Blyth Gallery, which cannot be ticketed for entry. Images are selected for the exhibition on quality, offering a incentive for members to improve their photography and send in their best images. This adds an increased incentive to spend time focusing on something other than just studying, alowing students to relax and broaden their university experience through producing, preparing and displaying their own art. Therefore the annual exhibition is an integral part of Photosoc's activities, along with the collaborative exhibition that is run with Leosoc.</t>
  </si>
  <si>
    <t>To ensure the darkroom keeps functioning we need money for chemicals, paper and maintenance of the facility. So far we have spent Â£500 to maintain the darkroom and expect to spend a similar amount each term and over the summer. Therefore overall we expect darkroom costs to be Â£1500. The darkroom is a very important part of what the society can offer to it's members and is one of the busiest spaces in the West Basement. As a newly renovated space it is one of the best student darkrooms in the country and we attract student membership from other universities who specifically wish to use this facility. Therefore getting sufficient funding for this space is of highest priority for the society to ensure this fantastic and unique facility can continue to run.
Development Chemicals: Â£700
Printing Paper: Â£300
Other consumables (disposable gloves, soap, lightbulbs etc): Â£300</t>
  </si>
  <si>
    <t>The darkroom is a unique facility that ICU Photosoc manage. Spaces to develop film are increasingly rare and therefore the maintenace and provision of equipment to allow people to be trained in this dying art is of value to the entire photographic community. ROB- Darkroom has 47 members, 8 are non students. Non students are treated as a normal member</t>
  </si>
  <si>
    <t>How much are they getting from non-imperial students to use this site?</t>
  </si>
  <si>
    <t>Thank you</t>
  </si>
  <si>
    <t>ACC</t>
  </si>
  <si>
    <t>ACC Boxing (066)</t>
  </si>
  <si>
    <t>Cost for Caius Boxing Gym
Fees for a professional boxing instructor - George Burton in the Caius Boxing Gym
(Two 2 hours session per week)
2 session per week (2 hours per session) 
Cost: Â£150 per week (2 sessions) * 20 weeks = Â£3,000
Income from Caius Boxing Gym Sessions: 
(Assume 15 people per session and 2 training sessions per week)
30 people per week * Â£2 per session * 20 weeks = Â£1200
Income from Union Gym Sessions:
(Assume 10 people per session and 3 training sessions per week)
30 people per week*Â£2 per session *20 weeks = Â£1200
Income from membership: (assume meet target)
120* Â£20 = Â£2400
Total Income: Â£4,800</t>
  </si>
  <si>
    <t>An estimate of Â£50 for printing costs mainly for posters and flyers</t>
  </si>
  <si>
    <t>Printing can be susbsidised at £10</t>
  </si>
  <si>
    <t>C</t>
  </si>
  <si>
    <t>Affiliation to the Amateur Boxing Association (ABA)
It is necessary to enter boxers into fights.
The cost is Â£220 for 2016- 2017</t>
  </si>
  <si>
    <t>Affiliation to the Amateur Boxing Association (ABA) level 1 coaching course.
It is necessary to have a new coach for the Union Gym training sessions for next year, as the current one is graduating. 
The cost is Â£125</t>
  </si>
  <si>
    <t>ACC Fencing (010)</t>
  </si>
  <si>
    <t>Ethos hall hire:
This is our most important expenditure, all our social fencing &amp; team training activities take place here. 
Current cost of badminton courts @ Â£11.5/hr at Ethos Gym. Final figure will include a 5% increase to inflation.
We intend to book the same hours as this year which include-
Autumn &amp; Spring Terms:
2 Badminton Courts on Monday for 6-8pm (Training &amp; Practice session) 2 x 2 x Â£11.5 = Â£46
1 Badminton Court on Tuesday for 8-10pm (Training &amp; Practice session) 1 x 2 xÂ£11.5 = 23Â£
2 Badminton Courts on Friday 5-8pm 2 x 3 x Â£11.5 = Â£69
Total Cost of Autumn and Spring Terms over 22 weeks = (Â£46 + Â£69 + Â£23) x 22 = Â£3 036
Summer Term:
2 Badminton Courts on Friday for 2h Summer Term 2 x 2 x Â£11.5 = Â£46
Total Cost of Summer Term over 9 Weeks = Â£46 x 9 = Â£414
Total Annual Hall Hire Cost for training sessions, accounting for 5% inflation = (Â£3 036 + Â£414) * 1.05 = Â£3622.5
We charge a Â£2.5 session fee per member on Monday and Tuesday sessions; Â£4 on Fridays; Â£2 on Sundays. After the Autumn Term, we are owed around Â£1000. Based on this income, we can expect a total of Â£1800 for the year (attendance generally drops drastically after the first term). However, this is assuming we can continue to book the Union halls on Sundays free of charge. Assuming we can maintain this trend for the coming year:
Total Cost for training sessions: Â£3622.5
Session Fee Contribution: Â£1800 (49.69%)
Membership Fee Contribution: Â£500 (13.8%)
Subsidy Requested for training sessions: Â£1322.5 (36.51%)
---------
The club now has to pay for BUCS fixtures held at home. 
The Men's 1st, Men's 2nd, Women's 2nd, and Men's 3rd teams have each had 4-5 home BUCS League fixtures this league. Depending on their success in progressing through their respective Cup competitions, we expect them to have 1-3 more home matches, depending on scheduling. 
We anticipate that next year's fixtures will have a similar arrangement. Each home fixture requires 3 court hours, so we expect these to total to:
4 x (13 + 4) = 51 hours.
In the past years, the 1st teams, have had home fixtures in the form of 1 shared Premiership Weekend (5 courts for 12 hours on each day), 1-2 Home league matches each, and 1-2 Cup Matches each. The total home court hours for these two teams is:
(2 x 12 x 5 + 4 x 3 + 3 x 3) = 141 hours.
However, this has not happened during 2016/17, but we would like to budget it for next year, in likely event that Men's 1st will get promoted back to Premiership League.
Together this comes to (51+141) = 192 hours. The total cost will be (192 court hours) * (Â£11.5 per court hour) = Â£2208. With a 5% increase due to inflation this becomes Â£2318.4.
If the club is responsible for paying for this next year, we are requesting the full Â£2318.4 in subsidy.
This brings the total cost to Â£5940.9, and the total requested subsidy to Â£3640.9.</t>
  </si>
  <si>
    <t>All costs are calculated using the badminton court hire in ethos at 11.50. For 2016-2017 these costs have increased to 11.60 to MG predicted cost is calculated using this value</t>
  </si>
  <si>
    <t>SGI</t>
  </si>
  <si>
    <t>We have 3 coaches who run the Friday session and also the novice course. Two coaches are currently paid Â£35 an hour, the Novices coach is payed Â£25. 
Autumn term hours coached this year:
Coach 1, Gabor Hadalin - 27 hrs (3 hrs each Friday)
Coach 2, Jean Christophe - 18 hrs (2 hrs each Friday)
Coach 3, Carys Moller - 21 hrs (2hrs on Mondays)
Some weeks had coaches missing a session. We can therefore expect the lessons to number around 65 hours in a term. 
We charge Â£4 per person on Friday sessions, as these sessions are led by our 2 coaches (Gabor and Jean Christophe). We also charge for the novice and intermediate courses that are run by Carys. We charge Â£20 for the novice course and Â£28 for the intermediate course (which includes an epee body wire for each person at Â£8 per wire, for a total Â£160). So far this year we have taken Â£800 in novice fees and Â£466.6 in intermediate fees. For the Friday session, we expect to receive approximately Â£600 over the first term. Therefore, in total we expect our contributions to be: 
Â£800+ Â£466.6 - Â£160 + (Â£600 x 2terms) = Â£2306.6
With the current situation, we will aim to maintain the affordability and accessibility of the lessons and courses. The courses are a key source of new members for the club, and are therefore critical. 
Expected Cost for 2017/18
Total hours: 130 (65 hrs a term * 2)
Total cost: Â£4150 (45 x Â£35 x 2 + 20 x Â£25 x 2) 
Friday sessions and course fee contribution: Â£2306.6 (55.6%)
Membership fee contribution: Â£1000 (24.1%)
Subsidy requested: Â£843.4 (20.3%)</t>
  </si>
  <si>
    <t>ACC Cricket (007)</t>
  </si>
  <si>
    <t>Affiliation Paid to BUCS for the Club Affiliation. The income we are expecting to use for this is Â£100 from our membership income. Therefore, the subsidy required is Â£(350 -100) = Â£250</t>
  </si>
  <si>
    <t>Entrance Fee for 2 BUCS indoor team at Â£288 per team. We intend to use Â£200 from membership income. Hence the subsidy require is Â£(576 - 200) = Â£376</t>
  </si>
  <si>
    <t>Entrance Fee for BUCS outdoor tournament for 2 men's teams, Â£70 per team, our most important tournament. Hence total cost is 2 x Â£65 = Â£130 (50%) , of which we will use membership fees to subsidise half.</t>
  </si>
  <si>
    <t>Typo - competition entry is predicted at £65 per team not £70</t>
  </si>
  <si>
    <t>Entrance Fee for LUSL outdoor tournament, 2 mens team, Â£88 per team. Thus total cost is 2 x Â£88 = Â£176. We intend to use Â£68 from membership income. Thus the subsidy required is Â£176 - Â£ = Â£100</t>
  </si>
  <si>
    <t>We require 2 balls for each of our 8 BUCS home game and 1 balls for each of our 8 LUSL home games. Therefore, we require a total of (2 x 8) + 8 = 24 balls which will cost 24 x Â£16 = Â£384. 300 will be covered by membership income, so we require a subsidy of 84</t>
  </si>
  <si>
    <t>Lords Indoor Nets Training. 5 nets are hired per week, 3 on Tuesday (peak hours) and 2 on Wednesday (off-peak hours). This comes up to a total cost of (3 x Â£55 + 2 x Â£50 = Â£265 per week. Over 20 weeks (2 terms), the total cost is Â£265 x 20 = Â£5300. Each net can hold 6 members and 5 nets are run per week. Members are each charged Â£4 per session, except for new members at their first session. On average, 80% of the attendees at each net session are not having their first net. Therefore, we receive a total of (Â£4 x 6 x 5 x 0.8) = Â£96 per week from net fees. Thus over 20 weeks we receive (Â£96 x 20) =Â£1920 in net fees. We intend to use Â£ 975 (Â£ 15/ member) from our membership income. Hence, the subsidy required is Â£(5300 - 1920 - 975) = Â£2405. It is essential that training sessions are held at Lords since there is no other venue in London that provides the same quality nets. Ethos nets' quality is very poor. Safety is of paramount concern as other net facilities are either on hard ground or on astro mats laid over hard ground. These do not provide adequate grip for bowlers and hence can lead to slippage and serious ankle/knee/back injuries. Furthermore, low quality net facilities lead to uneven bounce which is dangerous for batsmen, increasing the risk of head and neck injuries. Therefore, it is vital that we receive the necessary subsidy in this category to ensure that we can train at Lords, which offers the safest and highest quality nets in London.</t>
  </si>
  <si>
    <t>Comparative price: ICSM Cricket get 2 nets for £36,80 per session. This is a much more realistic amoun that ACC should be asking for, and means that the money taken from members will more than cover the cost (total of 5 nets per week for 20 weeks =1840, money made from members =1920)</t>
  </si>
  <si>
    <t>BUCS Umpires - 2 umpires per game for 8 estimated home games in BUCS at Â£40 per umpire. Hence the total cost is 2 x 8 x Â£40 = Â£640. We charge each player Â£5 match fees for each home match at Heston, and hence receive 8 x 11 x Â£5 = Â£440 for all the home matches. We will use Â£104 of our membership income. Thus, the subsidy required is Â£(640-440-104) = Â£96</t>
  </si>
  <si>
    <t>Referees</t>
  </si>
  <si>
    <t>LUSL Umpires - 1 umpires per game for 8 estimated home games in LUSL at Â£60 per umpire. When only one umpire is used, it costs us Â£60 per umpire. Hence the total cost is 8 x Â£60 = Â£480. We charge each player Â£4 match fees for each home match at Heston, and hence receive 8 x 11 x Â£4 = Â£352 for all the home matches. We will use Â£48 of our membership income. Thus, the subsidy required is Â£480 - Â£400 = Â£80.</t>
  </si>
  <si>
    <t>ACC Gaelic Sports (062)</t>
  </si>
  <si>
    <t>BUGAA Affiliation - Have to affiliate with BUGAA to play in university GAA competitions. Plan to register 1 men's and 1 women's football team, and 1 hurling team. Cost of Â£95.00/team so total = Â£285. Paid for by Â£200 grant, Â£85 SGI</t>
  </si>
  <si>
    <t>BUCS Affiliation - Have to affiliate with BUCS to play BUCS league matches. Predict to cost Â£86. Paid for by Â£43 grant, Â£43 SGI.</t>
  </si>
  <si>
    <t>BUCS Minibuses - 4 away fixtures, 2 outside of London (probably Birmingham) so will require minibuses for two half days at Â£79.80/half day. Total on minibuses Â£159.60 Also require fuel at approx. 28p/mile. Round trip to Birmingham total of 250 miles. 2*250*0.28 = Â£140. Total Â£299.60. Aim to subsidise 35% of cost (Â£104.86) through grant, rest (Â£194.74) through SGI.</t>
  </si>
  <si>
    <t>BUCS Home Fixtures - 4 home fixtures to be played for the BUCS league. Games played at Wormwood Scrubs due to lack of Sport Imperial Facilities at a cost of Â£88.00/game giving a total of Â£352.00. Paid for by 50% grant (Â£176) 50% SGI.</t>
  </si>
  <si>
    <t>BUCS Referees - We must provide referees at a cost of Â£30 per match for 4 home fixtures giving a total cost of Â£120.00. Paid for by 50% grant (Â£60) and 50% SGI</t>
  </si>
  <si>
    <t>BUGAA Football Championships Minibus - National championships held in Manchester over two days so minibus required for a whole weekend at cost of Â£287.90. Manchester-London roundtrip of 420 miles and fuel at approx. 28p/mile gives fuel cost of approx Â£118. Total transportation costs of Â£405.90. Funding by 35% grant (Â£142.07), remainder SGI (Â£263.84)</t>
  </si>
  <si>
    <t>Not part of the core activity - move from CSPB-A to B</t>
  </si>
  <si>
    <t>Surely is?</t>
  </si>
  <si>
    <t>ACC Cheerleading (147)</t>
  </si>
  <si>
    <t>British Cheerleading Association Nationals Competition entry fees. 
University division: Â£30 * 30 competitors = Â£900
This is the main competition the club attends annually and as such, is of the highest priority in terms of subsidy. 
Legacy Cheer and Dance Regional Competition entry fees. 
All Star Cheer division: Â£34 * 30 competitors = Â£1020
Following on from our success at National competition last year, we have decided to attend a second, earlier competition this year. This is a regional competition in London, and has been picked for the lack of travel and accommodation costs. We expect to continue to attend this second competition every year. 
In total, we request a 30% subsidy for competitions, as they are our core activity. The total cost is Â£1920, so the subsidy request is Â£576</t>
  </si>
  <si>
    <t>Accommodation fees for National competition. 1 night * approx. Â£40 per competitor = Â£1200. We expect every competitor to contribute to this cost. 
In total, we request a 30% subsidy of Â£360</t>
  </si>
  <si>
    <t>Accommodation</t>
  </si>
  <si>
    <t>Do we fund this?</t>
  </si>
  <si>
    <t>Why wouldn't we help subsidise costs to do activity at competition</t>
  </si>
  <si>
    <t>Travel to competition from London to Telford and back. The cheapest coach quote obtained is usually Â£1,200. Since members have contributed to accommodation costs, we will use our SGI to cover some of this cost, and request a subsidy for the rest.</t>
  </si>
  <si>
    <t>Coaching: We have one paid head coach who is qualified under numerous Cheerleading bodies to coach at all required levels for competition. She has choreographed the majority of our routine and taught us stunting techniques. The use of proper techniques in stunting help avoid injuries as athletes are taught how to suitably catch their flyers if stunts go wrong.
The hourly rate for coaching is Â£30 over 2 terms of regular 3-hour sessions, and some extra trainings before competition. 
In January we have a dance camp led by a qualified Cheerleading coach in which we learn and rehearse the choreography for the dance section of our competition routine. This camp cost Â£10 per competitor, so Â£300 in total. 
Thus the total cost of coaching is around Â£2500 annually. 
We will use the income from the Save the Cheerleader event (Â£1000), Non-BUCS funding (Â£200), and some SGI to pay for 75% of this, and thus still require a subsidy of Â£625.</t>
  </si>
  <si>
    <t>Competition Music. Cheerleading music is to be bought from a company specialising in custom routine soundtracks.
All routines must be performed to a specific Cheer music format to qualify for competition. This usually costs Â£250. We will pay for 75% of this using SGI and thus require a subsidy of Â£62.50</t>
  </si>
  <si>
    <t>Sprung floor gymnasium hire. For competition rehearsals, we require a full-size, half-sprung Cheerleading mat in order to accustom the team members to the performance space. We intend to have 2 rehearsals on sprung floors. One such rental has been secured free of charge through our coach, except for an individual cost to members of Â£5 each for insurance purposes. The second rehearsal, before Nationals, will be at Talent Central, where a 2 hour rental costs Â£100. As members pay for their own use of the first rehearsal space, we request a subsidy for Talent Central, and request 25% of the total cost of Â£250, which is Â£62.50.</t>
  </si>
  <si>
    <t>Uniform payment for the new squad members.
There are usually around 20 new competing members * Â£80 per uniform = Â£1600. It is compulsory for each competitor to have their own uniform that matches the rest of the squad. We expect members to pay the bulk of the cost for their uniforms as they will be used for multiple competitions, and charge new members Â£60. Thus we ask for a subsidy of 25%.</t>
  </si>
  <si>
    <t>Printing for Fresher's fair</t>
  </si>
  <si>
    <t>BUGAA Hurling Championships Minibus - National hurling championships held in Birmingham over two days so minibus required for a whole weekend at cost of Â£287.90. Birmingham-London roundtrip of 250 miles and fuel at 28p/mile gives fuel costs of Â£70. Total transport costs of Â£357.90. Funding requested at 20% (Â£71.58), the rest covered by SGI (Â£286.32)</t>
  </si>
  <si>
    <t>5 - Least Important</t>
  </si>
  <si>
    <t>Hurling is part of the club's activities?</t>
  </si>
  <si>
    <t>BUCS Entrance Fees:
Individual's Entrance Fee based on entering 30 (max 6 fencers per discipline, 3 weapons, 2 genders: 6 x 3 x 2 = 36 fencers, but that maximum will not be reached)
Price: Â£27.75 per entrant (2017 price)
Total: Â£999 . Expect 5% increase: Â£1048.95
Team Entrance Fee 2016/17 season for 5 teams was Â£335.00 (DS (270001)). We are entering the same teams for 2017/2018 and don't expect the price to change significantly. 
Both our individual fencers and teams place very highly in their BUCS competitions and earn a significant number of BUCS points for the Imperial College.
We aim to source these costs from the union.
Overall Total Â£1383.95
Subsidy: Â£1383.95</t>
  </si>
  <si>
    <t>Core Affiliation Fees
BUCS Affiliation Fees for 5 Teams is required to participate in BUCS Team League competition and also required to participate in BUCS Championship, Trophy and Conference Cup matches.
Entrance Fee, based on entering 5 teams @ Â£79.54 per team: Â£397.7 in 2016/17. We expect it to rise by 5% for 2017/18.
Â£397.7x 1.05 â‰ˆ Â£417.58
Total Affiliation Fees: Â£417.58
Membership Fee Contribution: Â£277.7(66.5%)
Subsidy requested: Â£139.9 (33.5%)</t>
  </si>
  <si>
    <t>Travel Expenditure:
The following costs include expenditure for all Men's &amp; Women's first team away matches, travel for BUCS Individual Championships in Sheffield (where a large portion of our BUCS Points are awarded) and BUCS Trophy &amp; Championship expenses according to previous year's figures (they have not occurred yet this year).
Minibus Hire Fees for BUCS individuals (from Imperial website):
Two 15 Seat Minibuses are required for 2 days each:
Minibus 1= weekend fee: Â£285 
Minibus 2 = 1 week day fee + 1 weekend day fee: Â£129 +Â£143= Â£272
Total hire cost: Â£557
Fuel Costs:
Sheffield travel distance = 166 x 2 miles + additional 20 miles for travel within Sheffield = 332 miles
Minibus consumption of 25 mpg requires 13.28 gallons = 60.37 litres. Current cost of Â£1.22/litre gives Â£73.64 fuel cost. So for two minibuses total is Â£147.28
Over the first term, the first team travels have cost: Â£362.9 (CF 34879 (276391), 268380).
The second term should cost a similar amount (another Â£350), and accounting for the additional traveling for specific expensive matches we can estimate this to cost:
Â£1000.
BUCS Team Championships - Costs depend on success of team in the competition. Last year's budget expenses prediction were Â£667.67 (2602). Nothing has yet happened for this segment, which makes a more recent estimation unavailable. In 2015/16 travel for the team championships costed in the region of Â£500. Based on averages and inflation, we estimate it to be: Â£525.
While in previous years there was some grant from Sport Imperial, we can't guarantee this source of funding for the coming year. 
Estimated travel expenditure based on last year: Â£1249.28
Subsidy requested: Â£1249.28 (100%)</t>
  </si>
  <si>
    <t>Minibus Rates quoted using the 15-16 budgeting policy not 16-17. 
MG predicted cost calculation done using 15 seater minibus
1 weekend fee - 287.90
1 weekday fee - 130.30
1 weekend fee - 144.50
Fuel Calculated - 332 miles x 0.28 = 185.92
BUCS team championship travel - 525
Total - £1273.62</t>
  </si>
  <si>
    <t>ACC Badminton (003)</t>
  </si>
  <si>
    <t>COURTS 
Team Courts: Team courts for training (Ethos and Little Venice): Â£47.56/hr on Saturdays (Ethos), Â£38.10/hr on Thursdays (LV). 
Each Term: 11 weeks: 3 Courts for 2 hrs on Thursdays, 4 Courts for 2 hrs on Saturdays. Training Fee for 1 term = (Â£47.56Ã—2Ã—11)+(Â£38.10Ã—2Ã—11)= Â£1884.52.
Team trainings only in first 2 terms, yielding a total cost of: Â£1884.52 x 2=Â£3769.04
Club Courts: ETHOS courts (Â£11.89 per court per hour) for members: Mondays 1.5 hrs for 3 Courts, Thursdays 2hrs for 4 Courts, 
St. John Boscos courts (Â£12.50 per court per hour) for members: Every other Tuesday 2 hrs for 4 courts.
Autumn and Spring Term: 22 weeks 
Fee for 1 &amp; 2 term = 22 x (Â£11.89 x 12.5 + Â£12.50 x 4) = Â£4369.75 
Summer Term: Ethos (Â£11.89 per court per hour): Thursday 2 hrs for 9 weeks = Â£11.89 x 8 x 9 = Â£856.08
Extra match time courts were required to accommodate all the mixed matches. In total we used an extra 6 bookings. We booked 3 courts in St John Bosco for 2 hours. (Â£12.50 x 2 x 3 x 6 = Â£450)
Total cost of 3 terms (including 5% inflation): (Â£4369.75+Â£3769.04+Â£856.08)x1.05 = Â£9917.11
We are expecting an income of Â£49x165x0.95 = Â£7680.75 from subscription fee Income for ground hire generated from 50% of subscription fees. This leaves a difference between costs and income of Â£(9917.11 â€“ 3832.18) = Â£6084.93, and this is the subsidy we are requesting.</t>
  </si>
  <si>
    <t>Affiliation: 
Affiliation with BUCS for each team this year was Â£91/team, predicted 1% inflation: Â£91 x 1.01 = Â£91.91 per team, giving a total number of Â£91.91 x 3 = Â£275.73 in the year 2016-17. 
Income generated from 1.4% of subscription fees 
Subsidy Requesting: Â£169.18</t>
  </si>
  <si>
    <t>Shuttlecocks:
This year the club used the same quality shuttlecocks throughout the society. Chao Pai Special Grade which costs Â£14.50
Each week the club sessions used 3 tubes per session in Ethos and 2 tubes in St. John Boscos. Team sessions used 2 tubes per session
Club: (Â£14.50 x 3 x 2 + Â£14.50 x 1 = Â£101.50 per week).
Team: (Â£14.50 x 2 x 2 = Â£58 per week).
Therefore in the first 2 terms: 22 x (Â£58 + 101.50) = Â£3509 for training and club sessions
Matches: 3 BUCS and 2 LUSL team plays 5 home matches each. Each match uses 4 tubes. Therefore (3 + 2) x 5 x 4 x Â£14.50 = Â£1450
Total cost with predicted 3% inflation = (Â£1450 + Â£3509) x 1.03 = Â£5107.77
Income generated from 26% of subscription fees Subsidy Requesting: Â£3134.02</t>
  </si>
  <si>
    <t>Incorrect Calcuation done for predicted cost
Club: (Â£14.50 x 3 x 2 + Â£14.50 x 2 = Â£116 per week).
Team: (Â£14.50 x 2 x 2 = Â£58 per week).
Therefore in the first 2 terms: 22 x (Â£58 + 116) = Â£3828 for training and club sessions</t>
  </si>
  <si>
    <t>4 tubes of shuttles per match seems excessive. Thought 2 was more standard?</t>
  </si>
  <si>
    <t>Had lots of chats with ACC Badminton, they go through an incredible amount of shuttles, suggest accept</t>
  </si>
  <si>
    <t>EW-y - they definitely need this amount of shuttles, TBH- ICSM (and BUCS) only require 2</t>
  </si>
  <si>
    <t>Tournament Entry fees: 
BUCS Entry Fee: Â£63.00/team. Not expecting increase in price. Total 3 BUCS teams (Mens 1st + 2nd and Ladies), total cost: Â£63.00x3=Â£189.00 
LUSL Entry Fee: Â£82.00/team. Not expecting increase in price. 
Total 2 LUSL team (Mixed) = Â£164.00 
Total cost: Â£189.00 + Â£164.00 = Â£353.00 
Income generated from 1.8% of subscription fees Subsidy Requesting: Â£216.59</t>
  </si>
  <si>
    <t>Instructor Fee:
Â£40 per hour, 2 hrs/week, 11 weeks/term.
Total Fee for 2 terms = Â£40 x 2 x 11 x 2 = Â£1760
Income generated from 8.9% of subscription fees Subsidy Requesting: Â£1079.90</t>
  </si>
  <si>
    <t>Travel:
Projected traveling fee of the 5 teams varied as the locations and time were different every year. Our projected costs were derived from research of travel costs.
This year Menâ€™s 1st travelled to: Bath, Southampton, Oxford, Kingâ€™s College London, Hertfordshire. Projection: Â£474
This year Menâ€™s 2nd travelled to: Chichester, Kingston, Brunel, Surrey, Brighton. Projection: Â£328
This year Womenâ€™s 1st travelled to: Bristol, Southampton, Exeter, Bath, University College London. Projection: Â£1313
This year Mixed 1st travelled to: London School of Economics, Kings College London, University College London, Queen Mary University, St Georgeâ€™s University, Royal Holloway University, Goldsmiths University, St. Bartâ€™s &amp; Royal University. Projection: Â£144
This year Mixed 2nd travelled to: London South Bank University, St. Maryâ€™s University, London Metropolitan University, Roehampton University, Birkbeck University, Kingston University, Greenwich University. Projection: Â£144
Total Cost: Â£2403
Income generated from 12% of subscription fees Subsidy Requesting: Â£1474.43</t>
  </si>
  <si>
    <t>Fresherâ€™s Fair: 
We spent Â£30 on printing. Â£15 on a banner, Â£10 sweets and chocolate, Â£5 on balloons. 
Total Cost: Â£60
Income generated from 0.3% of subscription fees Subsidy Requesting: Â£36.80</t>
  </si>
  <si>
    <t>Do not subsidise food, balloons or banners - will subsidise 10 on printing costs - needs further discussion on</t>
  </si>
  <si>
    <t>Printing is not core. Publicity - not essential to club functioning</t>
  </si>
  <si>
    <t>Printing not core, move to B</t>
  </si>
  <si>
    <t>TBH- C? EW- agree with Tom, C</t>
  </si>
  <si>
    <t>Printing for Fresher's Fair</t>
  </si>
  <si>
    <t>ACC Cross Country (008)</t>
  </si>
  <si>
    <t>Competition Entry Fees:
BUCS Cross Country (~Â£600 50entries Â£12ea)
London Colleges Cross Country League (Â£150)
LUCA outdoor series - 3 events (Â£450 - Â£30 flat cost + 60 event entries (Â£2ea) per event)
BUCS Indoors (Â£207.50 15 entries at Â£12.25 and one relay team at Â£23.75) 
BUCS Outdoors (Â£207.50 same as BUCS indoors)
Brighton 10km (Â£500 50 entries @ Â£10ea)
Teddy Hall Relays (Â£175 7 teams@ Â£25ea)
LUCA Indoor Championships (Â£150 same as LUCA outdoor event),
SESSA (Â£70 10 entries @ Â£7ea)
Spring Half Marathon (~Â£900 30entries@ Â£30ea)
BUCS Orienteering (Â£240 12 individual@Â£12ea + 4teams@Â£24ea)
Might Contain Nuts Trail Series (~Â£600 20entries@Â£30ea)
Surrey Hills Orienteering (~Â£80 20entries@Â£4ea)
South London Street/Night Orienteering series (Â£40 20entries Â£2 ea)
Met League Cross Country League(Â£0 as through Thames Valley Harriers)
Southern Athletics League (Â£0 as through Thames Valley Harriers)
All prices are dependent on the exact number of teams/individuals entered, and entry prices may be different from previous years. Over the last few years we have made a particular effort to improve athletics participation, and race participation has increased across all events. This year we had spent all our allocated grant for competition entry before Christmas.
Justifications: These are the competitions we are planning to enter next year. As our main aim is to enable and encourage participation in competitions and races for all club members we endeavour to subsidise them as much as possible, we consider this our most important expenditure and so are applying to CSPB-A; It is the core purpose of the club's activities.
Total Cost: Â£4370
Subsidy: Â£1750
Membership Funds Â£870
Ticket Sales + Members own funds Â£1750</t>
  </si>
  <si>
    <t>Travel for Competitions:
Coach for BUCS Cross country: Â£1500 (based on last 4 yrs) (location and participation changes each year)
Trains for BUCS Indoors (Return to Sheffield) (train fares: 15 super off peak return w/ railcard@Â£50.50ea Â£757.50)
Trains for BUCS Outdoors (Return to Bedford) (train fares: 15 off peak return w/ railcard @Â£15.25ea Â£228.75)
Travel for Brighton 10Km (train fares: 50 @ Â£12.20ea Â£610)
Teddy Hall Relays (Oxford Tube return ticket): (28@ Â£14ea Â£392)
Taxis to Lee Valley for LUCA Indoor Champs; SESSA (3 there and back each time): 12 x Â£13 = Â£156. (cheaper than train)
LCL Tube Fares (~Â£5 per entry 100entries (25people x 5races) Â£625)
Half Marathon Minibus (weekend + fuel Â£2865+ Â£120 = Â£405)
LCAS Tube Fares (~Â£5 per entry x 60 entrants = Â£300)
Surrey Hills Train Fares (20 people x Â£7 = Â£140)
Might Contain Nuts Trail Series (2 x Hire Cars @ Â£125 + Â£50 petrol each = Â£350 + 1 weekend 15 seater minibus Â£285 + Â£120 fuel = Â£755)
BUCS Orienteering (15 seater minibus weekend Â£285 + Â£120 fuel = Â£405)
Justification: Similarly to above it is important that we can bring the largest teams possible to represent Imperial at the events we attend across the country, so subsidising travel expenditure for our members as much as possible is vital. As this is directly involved with our core aims we have put this in CSPB - A
Total Cost: Â£6274.25
Subsidy: Â£2509.70
Membership Funds: Â£1254.85
Ticket Sales and Members own funds: Â£2509.70</t>
  </si>
  <si>
    <t>Club Kit (Competitive Use):
Vests (100@Â£13.50ea Â£1350)
Justification: Club Kit is important as our members must wear an Imperial running vest to compete in BUCS competitions and other major competitions. This is desirable for competing in other races as it boosts the club profile so we have put this in CSPB-A
We will sell the vests at a subsidised with both grant and sgi from membership fees for Â£5 each bringing in Â£500 of income.
Total Cost: Â£1350
Subsidy: Â£540
Sale income + Membership Funds: Â£810</t>
  </si>
  <si>
    <t>Definitely not CSPB-A board - not a core need but members do need to wear competition kit so CSPB-B seems appropriate</t>
  </si>
  <si>
    <t>Track Hire:
Yearly association with Thames Valley Harriers (free track access for all members &amp; experienced coaching Â£500). Hire of the track and it's associated benefits for our members is vital to the club. A track and its facilities are vital for training track &amp; field athletics events and also form a crucial part of training for other disciplines of running. As the University itself does not have a track, this is the next best thing and means it is far more likely that we will attract students into the sport.This arrangement also allows members to attend Thames Valley Harriers training sessions, gaining the benefits of their coaching, and compete for them in cross country races and athletics competitions, providing further opportunities for members. Arranging to pay for track hire as a club drastically reduces costs for members as paying for use of the track on individual occasions or joining another club as individual members would hugely outstrip this cost.
Exclusive Hire of Track for Athletics Varsity (Â£220)
Justification: This is an important expenditure as it funds training and access to competitions which are the core activities of the club, however we have received some support over the last 3 years from Sport Imperial into paying the costs of the yearly association with Thames Valley Harriers (Â£500 of the total line) so it is less important that it is funded by the union. This funding from sport imperial is not guaranteed and we have to apply for it each year. 
If not funded we will need to spend SGI and apply for Sport Imperial funding to cover this without funding from either the union or sport imperial this would be very difficult to fund.
Ideal Situation
Cost Â£720
Subsidy Â£288
Scholarship Â£250
Membership funds Â£182</t>
  </si>
  <si>
    <t>4 - Minimal Importance</t>
  </si>
  <si>
    <t>Accommodation:
BUCS XC 50people 1 nights ~Â£20ea = Â£1000 (it could be one or two nights depending on location but is usually 1)
BUCS Indoors 15x2nights Â£20ea =Â£600
BUCS Outdoors (same as BUCS indoors) Â£600
Might Contain Nuts Trails Races Â£14pppn x2nights x20people = Â£560
Justification: Accommodation is key to the participation in BUCS events and other multiday events that the club attend. Along with entries and travel these costs can become very large, so we endeavour to provide as much subsidy as possible to enable participation. These are core activities for the club, hence the classification as CSPB - A
Total Cost: Â£2760
Subsidy: Â£1104
Membership Funds Â£552
Ticket Costs: Â£1104</t>
  </si>
  <si>
    <t>Affiliation to England Athletics - This is vital for the reputability of our club, as all athletics clubs within the UK have to be registered under this body. Without affiliation the club cannot compete in major competitions. It also means our members are insured for road races and so get discounted entries into these. As this is an important fee to pay we have put it in CSPB - A.
Total Cost: Â£75
Subsidy: Â£30
Members funds: Â£45</t>
  </si>
  <si>
    <t>6 - Spare</t>
  </si>
  <si>
    <t>Food for Breakfast Runs (2 breakfasts per week 25 Weeks@Â£40perweek Â£1000)
We do 2 breakfasts each weekend, one for athletics and one for endurance runners (incl. cross country, road running, long distance athletics and trail/fell running), both after training sessions, and these cannot be merged as they are at different times, and have become integral to both training sessions. All members are welcome at either. This is important to increase the sense of community within the club and encourage attendance to the longer Sunday runs which are very important to training.
Providing food after long or hard training is essential for maintaining the healthy lifestyle of our members which is part of our main aims, and so we are applying for funding under CSPB-A. Despite careful budgeting we have seen a large increase in this cost due to increased participation this year.
Total Cost: Â£1000
Subsidy: Â£250
Members funds: Â£750
After subsidy, this cost is covered by SGI from memberships.</t>
  </si>
  <si>
    <t>Hospitality</t>
  </si>
  <si>
    <t>7 - Spare</t>
  </si>
  <si>
    <t>Hospitality - union does not subsidise food - not a core objective - CSPB-C</t>
  </si>
  <si>
    <t>BUCS individuals:
Plan on sending 7 players for BUCS individuals
singles: 3xÂ£24 = Â£72
Doubles: 4xÂ£33.75 = Â£135
Travelling: 8xÂ£45 = Â£350
Accomodation 8*60 = Â£480
Players play for their own accomodations = Â£480
Total costs = Â£72 + Â£135 + Â£350 + Â£420-Â£420 = Â£557
Income generated from 3.4% of subscription fees
Subsidy Requesting: Â£300</t>
  </si>
  <si>
    <t>Only 7 players so in predicted cost for travel/accomodation should be for 7 players not 8 - players are paying for accomodation</t>
  </si>
  <si>
    <t>ACC Dodgeball (063)</t>
  </si>
  <si>
    <t>Ethos Sports Hall Hire
We would need to train in Ethos Sports Hall for at least 2 hours a week in terms one and two. The option of having two training sessions that people can attend is instrumental in helping to gain members as there are many people that canâ€™t make one session, but can make the other, so it allows for flexibility. A total of 44 hours (2 hours a week, 22 weeks) at the cost of Â£48 an hour, so a total cost of Â£2112.
Term 1: 48 * 2 *11 = 1056
Term 2: 48 * 2 * 11 = 1056
Total cost = Â£2112
Using the training payment scheme that weâ€™re using this year and based on the projected income from this year, we expect that the predicted SGI from training charges will be approximately Â£550. This will go towards the payment of ground hire. This will bring the cost down to 2112 â€“ 550 = Â£1562.
We expect SGI to be Â£1050 (N.B. Â£950 from membership fees and Â£100 from tie sales, there will be other sources of SGI, but this is the SGI that will be split among other expenditures). The remaining SGI after being used for affiliations will be 1050 â€“ 352.5 = Â£697.5. This will be split proportionally between Ground Hire and Competition Entry. So, for Ground Hire we shall use:
(1562/(1562+1080)) * 697.5 = Â£412.38 (the figure of 1080 comes from competition entry fees)
of the remaining SGI. So we ask for a subsidy of 1562 â€“ 412.38 = Â£1149.62.</t>
  </si>
  <si>
    <t>UKDBA Club Affiliation
It costs Â£25 to affiliate as Imperial College London with the UKDBA every year, cost not expected to change. We shall cover Â£12.50 with SGI and so request a subsidy of Â£12.50.</t>
  </si>
  <si>
    <t>UKDBA League Affiliation Fees
Cost of entering two teams into the UKDBA University National League 1 South at the cost of Â£350 per team. Hence total league entry cost is Â£700. We shall cover Â£250 with SGI, so ask for a subsidy of Â£450 here.</t>
  </si>
  <si>
    <t>UKDBA Competition Entry Fees
London Open â€“ 1 team 
West Midlands Tournament â€“ 1 team
Uni Open â€“ 2 teams
Uni Champs - 3 teams
London Tournament â€“ 2 teams
English Open â€“ 2 teams
South West Tournament â€“ 1 team
Fresherâ€™s Champs â€“ 1 team
East Midlands Tournament â€“ 1 team
Essex Tournament â€“ 1 team
Uni Spring Open â€“ 2 teams
South England Champs â€“ 1 team
7 league fixtures â€“ 2 teams
The cost of entering 18 teams into open tournaments (not league fixtures) throughout the year. Team entry costs Â£60 per team.
Total = 18 * 60 = Â£1080
We expect SGI to be Â£1050 (N.B. Â£950 from membership fees and Â£100 from tie sales, there will be other sources of SGI, but this is the SGI that will be split among other expenditures). The remaining SGI after being used for affiliations will be 1050 â€“ 352.5 = Â£697.5. This will be split proportionally between Ground Hire and Competition Entry. So, for Competition Entry we shall use:
(1080/(1562+1080)) * 697.5 = Â£285.12
of the remaining SGI. So we ask for a subsidy of 1080 â€“ 285.12 = Â£794.88.</t>
  </si>
  <si>
    <t>Travel to Tournaments
We predict that we will need to hire the 15-seater minibus 18 times next year for travel to tournaments and to league fixtures. So, initial flat minibus hire cost should be: 18 * 100 = Â£1800. (Cost to hire minibus for 6-12 hours = Â£100, as stated in the minibus cost matrix.)
Based on fuel expenditure this year for use of minibus to the regular locations of tournaments and league fixtures (Birmingham and Leicester), we estimate that fuel cost per minibus hire will be around Â£45. With 18 minibuses being hired throughout the year, this means fuel costs should be around: 18 * 45 = Â£810.
Therefore, minibus and total fuel cost should be: 1800 + 810 = Â£2610.
Based on the number of team entries for tournaments and league entries throughout the year we estimate we will send 32 teams out next year. Each team has 6 players in it. Therefore, we estimate that there will be 32 * 6 = 192 players attending tournaments next year. There is usually one tournament that is held in London where we try to send out two teams (12 players) and a minibus will not be needed for that. Therefore, there will be 180 players paying for the minibus hire through the year.
This gives an average cost per person per tournament for travel fees of 2610/180 = Â£14.50. These travel costs can add up very quickly, especially for regular team members, so can quickly become a burden. We do not want financial factors to be a limitation on anyoneâ€™s ability to get more involved in our club. Therefore, we wish to subsidise and cap all travel costs to Â£9.50 per tournament.
Total income from attending players = 9.50 * 180 = 1710
Therefore, subsidy required = 2610 â€“ 1710 = Â£900.</t>
  </si>
  <si>
    <t>Calculation Error - cost of 15 seater minbus for 6-12 hours is £101 not £100 so predicted cost is incorrect</t>
  </si>
  <si>
    <t>Player Affiliation Fees
15 league player affiliations at the cost of Â£18 per person, for each affiliation Â£6 will be covered by the player and we wish to ask for a subsidy for the remaining Â£12. So of the total Â£270, Â£90 will be covered by the players, and we are asking for a subsidy for the remaining Â£180.
15 non-league player affiliations at the cost of Â£6 per person. The total Â£90 for this shall be covered by the SGI.
So total cost of Â£360. Â£90 shall be covered by the players, Â£90 shall be covered by SGI and to cover the rest we ask for a subsidy of Â£180.</t>
  </si>
  <si>
    <t>as with other clubs, individual member affiliations are covered by the indiviual.</t>
  </si>
  <si>
    <t>Not a problem in my eyes to subsidise individual affiliations</t>
  </si>
  <si>
    <t>TBH- Due to the benefits an individual can gain from this (not just the club) I'm still convinced this should be funded
EW- But the individual members need affiliation to play (different than other clubs)</t>
  </si>
  <si>
    <t>Printing Costs
Printing off flyers for Freshers Fair</t>
  </si>
  <si>
    <t>ACC Baseball (065)</t>
  </si>
  <si>
    <t>Travel Costs: Minibus Hire (15-Seat) 
1. NUBL League games and Friendly Matches: Â£101.00 (6-12 hrs) plus 40 miles per trip at Â£0.28 per mile is Â£11.20. With a total of Â£112.20 per trip, and 6 trips per year the total is Â£673.20 
We try to host the majority, so we travel only 6x per year for friendlies and games in the South of England League. More friendly matches promote participation in the community and has been a great source of recruiting for us. 
2. National Level NUBC Tournaments (Slough): Â£287.90 (Weekend) plus 100miles per weekend at Â£0.28 per mile. With a total of Â£315.90 per Tournament, and 4 Tournaments per year the total is Â£1,263.60. 
The key tournaments for Baseball and Softball in the UK allow us to demonstrate our abilities and to reclaim our title. 
3. M1ST Tournament (Loughborough): Â£287.90 (Weekend) plus 250 miles per trip at Â£0.28 per mile. The total for the tournament is Â£357.90. 
An up-and-coming tournament for the big UK Teams. Several former IC players who graduated like to come back and play during this tournament. 
Funding: 
1. Membership Funds: 25 players x Â£23.81 (VAT deducted) x 37.1% = Â£220.81
2. Charges: Â£4 per Player per Day. Â£4 x 15 x 16 = Â£960 (Any discrepancy will be covered by Club SGI). 
Total Travel Cost: Â£673.20 + 1263.60 + 357.90 - 220.81 - 960 = Â£1,113.89 
Total Subsidy Requested: Â£1,113.89</t>
  </si>
  <si>
    <t>Tournament Fees: 
1. NUBC Tournaments (x2): Baseball â€“ Entry is Â£75 per tournament, thus totalling Â£150 for the year. 
More information on: http://www.baseballsoftballuk.com/ universitychampionships 
2. NUBC Tournaments (x2): Softball â€“ Entry is Â£50 per tournament, thus totalling Â£100 for the year. 
More information on: http://www.baseballsoftballuk.com/ universitychampionships 
3. M1ST Loughborough Tournament (x1): Entrance fee is expected to remain at Â£50. 
4. NUBL (x6): Free
Funding: 
1. Membership Funds: 25 players x Â£23.81 (VAT deducted) x 20% = Â£119.05
Total Tournament Cost: Â£150 + 100 + 50 â€“ 119.05 = Â£180.95 
Total Subsidy Requested: Â£180.95
Justification: We are a competitive sport and want to continue representing Imperial in National level competitions. Support from the ICU subsidy would greatly help us.</t>
  </si>
  <si>
    <t>Equipment Cost: Replacement of Spent/Broken Equipment. All items we wish to replace have been used for over 5 years. 
1. Baseball Safety Net: Â£61 x 1 
2. Helmet: Â£13 x 1
3. Baseball Bat: Â£60 x 1 
Funding: 
1. Membership Funds: 25 players x Â£23.81 (VAT deducted) x 12.9% = Â£76.79
Total Equipment Cost: Â£ 61 + 13 + 60 â€“ 76.79 = Â£ 57.21
Total Subsidy Requested: Â£57.21</t>
  </si>
  <si>
    <t>Ground hire: Batting Cages for training. 
As hitting baseballs in Hyde park is dangerous to the public, we cannot conduct proper hitting training in Hyde park. Going to batting cages is an efficient way to improve hitting skills for both beginners and experienced players. As hitting is a big part of the game, it is necessary to go to the batting cages at least twice a term.
Batting Cage Hire: Two batting cages are needed for a turn up of 15 people. For a 2-hour training session, the cost would be Â£90. So the total cost for 4 sessions would be Â£360.
More information found at: http://playgolf-london.com/play-baseball-london-softball-baseball-cages-softball-batting-cages-northwick-park-harrow-american-style-pitching-machines/ 
Funding: 
1. Membership Funds: 25 players x Â£23.81 (VAT deducted) x 30% = Â£178.58
Total Hire Cost: Â£360.00 â€“ 178.58 = Â£181.43
Total Subsidy Requested: Â£181.43</t>
  </si>
  <si>
    <t>ACC Golf (011)</t>
  </si>
  <si>
    <t>Affiliation: The cost of entering a team in BUCS is Â£63. The cost for each of our members to join Denham Golf Club remains the same as last year at Â£230 - this is a very reduced rate and it gives Imperial students access to a high quality golf club in reach of college. The cost for us to allow all our members to join Denham Golf Club is going to be Â£6900 next year. We are asking for half of these costs to be covered (Â£3450) with the rest shouldered by the members.</t>
  </si>
  <si>
    <t>Ground Hire: Each home game costs the club Â£192 and we usually have 6 games a year. This comes in total to Â£1152. So we would like to ask for 60% of the match costs - Â£691.20.</t>
  </si>
  <si>
    <t>ACC Boat (006)</t>
  </si>
  <si>
    <t>BRITISH ROWING AFFILIATION
To be able to compete in any rowing race, the club has to be affiliated to British Rowing. Based on previous years expenses and adjusting to inflation, our affiliation to British Rowing as a club cost Â£738.
In addition to that, each individual member needs to register to British Rowing, which costs Â£34 per member, which amounts to a total of Â£3,060 for 90 members.
We ask for a subsidy of Â£1,520, while the remaining Â£2,278 will be paid by direct contributions from members.</t>
  </si>
  <si>
    <t>Members should be paying for their own BR affiliation, not the club.</t>
  </si>
  <si>
    <t>Subsidy of affiliation in membership product, high barrier to entry for complete beginners otherwise, suggest accept</t>
  </si>
  <si>
    <t>TBH- Due to the benefits an individual can gain from this (not just the club) I'm still convinced this should be funded
EW- But the individual members need affiliation to compete (different than other clubs)</t>
  </si>
  <si>
    <t>COMPETITION ENTRY FEES
This is the largest area of spending, excluding training camp, and a vital one: this is why we train and is how we are recognised as one of the best rowing club in the country.
Based on previous years and allowing for inflation, the estimated breakdown of entry costs is as follows: Pairs Head Â£385, British Championships Â£834, BUCS Small Boats Head Â£60, Fours Head Â£571, Scullers Head Â£612, Teddington Head Â£546, Quintin Head Â£650, BUCS Fours and Eights Head Â£412, Hammersmith Head Â£166, Women Head of the River Race Â£229, Heineken Roeivierkamp Â£269, Head of the River Race Â£395, GB Trials Â£840, Wallingford Regatta Â£337, BUCS Regatta Â£1,362, Met Regatta Â£2,107, Henley Women Regatta Â£150, Reading Amateur Regatta Â£468, Marlow Regatta Â£582, Henley Royal Regatta Â£582, Kingston Regatta Â£262.
To help reducing the costs of entry fees, we request the members to pay their own fees when competing in boats of their own, despite this being essential representation for the club. This applies to BUCS Small Boats Head (Â£60), Scullers Head (Â£612) and GB Trials (Â£840). This amounts to a total of Â£1,512 of self-funded small boat representation. We ask for a subsidy of Â£4,800. The remaining Â£5,507 will be partly funded by membership fees (Â£4,284.90 --- that being 67% of our membership income) and partly paid via our SGI or directly by our members, depending on the state of our finances next year. We have had to ask for donations in the past.</t>
  </si>
  <si>
    <t>Are all these competitions core to them functioing as a boat club?</t>
  </si>
  <si>
    <t>TRAVEL TO EVENTS
Even though we try to race in London whenever possible, some events require the use of one or several minibuses and sometimes members' cars as well. In all cases we aim to use the cheapest modes of transport available, thus reducing the expenses to the club.
The estimated cost of transport, based on the competitions we are planning to attend, is as follows: British Championships (weekend - Nottingham - fuel: Â£90x2), BUCS Small Boat Head (weekend - Boston - fuel: Â£84), GB Trials (day - Boston - fuel: Â£84), BUCS Fours and Eights Head (weekend - Newcastle - minibus hire: Â£287.90 - fuel: Â£174x2), Heineken Roivierkamp (long weekend - Amsterdam - minibus hire: Â£344.50 - fuel: Â£185x2 - Channel crossing: Â£160x2), BUCS Regatta (long weekend - Nottingham - minibus hire: Â£344.50x2 - fuel: Â£90x3), Met Regatta (weekend - Dorney Lake - minibus hire: Â£287.90 - fuel: Â£15x2), Reading Amateur Regatta (day - Reading - fuel: Â£22), Marlow Regatta (weekend - Dorney Lake - fuel: Â£15x2), Henley Royal Regatta Qualifying Races (day - Henley-on-Thames - minibus hire: Â£130.30 - fuel: Â£20), Henley Royal Regatta (week - Henley-on-Thames - fuel: Â£25x2).
The club will be paying Â£2,127.60 coming from membership fees (33%) and we ask for the remaining Â£1,420.</t>
  </si>
  <si>
    <t>Is their any prioritisation of these races? Are all these races core to CC Boat functioning as a Boat club or are there some that they consider more important?</t>
  </si>
  <si>
    <t>Accept</t>
  </si>
  <si>
    <t>BOAT HOUSE HIRE
To join the boat club and use the facilities of Sport Imperial (the Boat House), all of our members must pay an additional Â£70 on top of the union membership fees. This amounts to 90x70=Â£6,300 in total. Most of which (Â£3,780) will be paid by our members, but we are hoping to get a Â£2,520 subsidy to help us balance the costs.</t>
  </si>
  <si>
    <t>Unaware this was for gym membership - agree with QA comments - this should be included in membership probably</t>
  </si>
  <si>
    <t>Are you kidding... they are asking for a subsidy for a gym membership</t>
  </si>
  <si>
    <t>It is bizarre that boat house is renovated and then students charged so highly to go</t>
  </si>
  <si>
    <t>TBH- ?
EW- maybe something to bring up with SI? 
TBH- Honestly I have no idea about this, whole situation seems weird</t>
  </si>
  <si>
    <t>Instructors Fees: In the golf club we have agreed that it is unrealistic for individual coaching to be provided to every member due to lack of resources. Instead we offer group coaching especially at the beginning of the year as we plan to use them as an incentive to improve membership. This is a fun way that students can learn with others. 
Across the year we would like to provide 14 hours of tuition (we start in October but have none around Christmas period due to weather and light and then continue from the end of January into summer term). The total cost is Â£1400. We would like to request half of these costs - Â£700. The maximum amount of golfers per coach is 6. This would mean that players having lessons would have to contribute just less than Â£17 an hour if having a lesson. With our requested funding this would decrease to just less than Â£8. This helps increase the standard of golf which is one of our main objectives. It also allows new members to learn the game and have potential to feature in our team.</t>
  </si>
  <si>
    <t>ACC Dance (108)</t>
  </si>
  <si>
    <t>Instructors
We currently employ 7 professional coaches for Latin (1), Ballroom (2), Salsa (1), Bachata (1), Casual/Medal classes (1) and Swing (1). These instructors are core to the Clubâ€™s aims, as they prepare our competitive teams for annual inter-varsity dance competitions across the UK, as well as provide the more casual members with social dance skills that can be used universally.
Salsa:
We schedule 84 1-hour social Salsa classes (beginner, intermediate and advanced) , 18 2-hour Salsa performance classes and 48 2-hour Salsa Team classes each year. Social Salsa is charged at Â£38/hr, whilst any competitive classes (performance and team) are charged at Â£42/hr: 
84hrs*Â£38/hr + 132hrs*Â£42/hr = Â£8736
Casual/Medal Ballroom and Latin:
Ballroom and Latin classes are run on a weekly basis, with no split in level; we schedule 28 1-hour session per style each year.
56hrs*Â£35/hr = Â£1960
Swing:
Swing classes are also run on a weekly basis, with a level split of Beginners and Improvers, 1hr of each per week
56hrs*Â£35/hr = Â£1960
Bachata:
New this year, Bachata also runs on a weekly basis with Beginners and Intermediate levels. If there is a demand for a third level (Advanced) to be introduced, this will happen midway through the spring term, and will run for 6 weeks:
56hrs*Â£35/hr + 6hrs*Â£35/hr= Â£2170
Beginner's team Ballroom and Latin:
We provide 3hrs of coach-led Beginners classes per week in the autumn and spring terms (24 weeks), providing training for beginners joining the Dancesport team.
7hrs*Â£46.67/hr = Â£3360.24
Main Team Ballroom and Latin:
This year there are 6 Main team classes and coach-led practice hours a week, again run in the autumn and spring terms.
144hrs*Â£46.67/hr = Â£6720.48
Trial Classes:
A total of 4 Trial Classes are need each year in order to select the couple arrangement which will be part of the Dancesport Team.
4hrs*Â£46.67/hr = Â£186.67
Total cost of classes: Â£25,093.39
*Note that all these classes are inclusive of taster (fully subsidised) classes.</t>
  </si>
  <si>
    <t>Transport
Coaches to and from the competitions which the dance teams compete in for the College, the main ones being Nottingham, South England (location varies) and Blackpool for the Dancesport team, and Loughborough, Birmingham and Reading for the Salsa team. These cater for both competitors and supporting members of the club.
Breakdown (Actual value for Nottingham and Loughborough; others from 15/16):
- Nottingham: Â£1750
- Loughborough: Â£760
- South England (SUDA): Â£890
- Blackpool (IVDA): Â£2081
- Birmingham: Unknown: new competition attendance this year, estimated Â£700
- Reading: Â£500
Total = Â£6681</t>
  </si>
  <si>
    <t>Entrance fees
Entrance fees for Imperialâ€™s dance team to compete in the 6 main annual university competitions.
Breakdown (Actual value for Nottingham; others from 15/16):
- Nottingham: Â£1040
- South England (SUDA): Â£457
- Blackpool (IVDA): Â£985
- Birmingham: Unknown: new competition attendance this year, estimated Â£300
- Reading: Â£296
(Loughborough entry was paid directly by members this year)
Total = Â£3078</t>
  </si>
  <si>
    <t>Printing for freshers fair
This covers printing of flyers and posters to be handed out at freshers fair, this year cost Â£35</t>
  </si>
  <si>
    <t>ACC American Football (059)</t>
  </si>
  <si>
    <t>Crew of 4 referees for 4 home games. The cost is Â£255 per game. Total for the year = 1020. With 1% price increase we will get a cost of Â£1030.20. For matches players are charged a match fee which is split to pay for referees, ambulances and coaches. The match fee price depends on if you pay for them in bulk or buy them individually but on average people pay Â£11.20 for them. For an average game we have 30 players playing this year, giving a total game income of Â£336. Of this Â£100 is put towards referees for a home game. Considering exclusively home game match fees, Â£100 * 4 = 400. We then use 10% of membership to subsidise the referees, 4000* 0.10 = 400. Asking for 1030.2 - 400 - 400 = 230.2</t>
  </si>
  <si>
    <t>Ambulances for 4 home games as required by the league. The cost is Â£345 per game plus 5% increase next year = 362.25. (We used 5% here as this seems to be the amount they have increased the last few years) Total for the year = 362.25*4 = 1449.Â 
As for the medics we have 100 of player generated income for each home game towards the referees, giving an income of 4*100 = 400. We then use 13.5% of membership to subsidise this = 540. Asking for Â£1449 - 400 - 540 = 509</t>
  </si>
  <si>
    <t>League Requirement - they need to provide medics on the scene at every match. Health and Safety</t>
  </si>
  <si>
    <t>Coaches for 4 away games. This year we used the service of London united Busways, the costs this year were Â£395 (Kent), Â£550 (UEA), and to be charged Â£550 for Cambridge and Â£550 for Royal Holloway. If we do get promoted to the premiership south, last yearâ€™s coach quotes (when we in this league) was a total of Â£2400 (including recently promoted Swansea and most likely to be demoted, Bath), assuming that we will get promoted (being top of the league at the moment, this is likely) we will go with the premiership bus quotes adjusted for inflation of 1% will be a total of 2400*1.01=Â£2424. For home games, this year we used the unionâ€™s minibuses (1 per game) which costs Â£100 per bus. Therefore, this brings a total (with added 1% inflation) to 4*100*1.01 + 2424 = Â£2828. For the four home games from the match fees we have Â£136 per game (After refs and ambulance costs removed). For the away games we have the full income amount of Â£336 from match fees. 136*4 + 336* 4 = 1888. We then use Â£193.92 of our membership income (4.85%) to subsidise the costs. We ask for 2828 â€“ 1888 â€“ 193.92= 746.08</t>
  </si>
  <si>
    <t>Basing next years quotes on the assumption they get promoted? Suggest we subsidies at this years rates, if promoted, apply to adf for more</t>
  </si>
  <si>
    <t>If they are the top of the league there is a high chance of promotion so they should budget for that, no point adding extra strain on ADF before year even starts, suggest accept</t>
  </si>
  <si>
    <t>TBH- but what if they dont get promoted?
EW- further discussion is probably needed here</t>
  </si>
  <si>
    <t>Minibus hire for 2 buses for 25 training sessions at Â£52.00 per bus per session = Â£2600.Â 
Fuel is Â£0.28 per mile. Harlington is 30 mile round trip. 54 journeys total (2 minibuses for 25 training sessions and 4 for home matches) . Total cost = 0.28 * 30 * 54 = Â£453.60Â 
Total with inflation= 2600 + 453.60 = 3053.60*1.01 = Â£3084.14.
Charge members 5 pounds per journey and average 20 paying members on the minibuses per training (drivers do not pay) gives 20*5*25 = 2500. We therefore ask for, 3084.14-2500 = Â£584.14.</t>
  </si>
  <si>
    <t>Entrance to BUCS competition, (96 plus 1% increase = 96.96). Subsidised by 1.818% of membership, Â£72.72. Asking for 96.96 - 72.72= 24.24</t>
  </si>
  <si>
    <t>Competition Entry - Core Activity</t>
  </si>
  <si>
    <t>BUCS player and coach registration fees. The registration fee for this year is Â£20 for players and Â£58.50 for coaches. Adding inflation to this we get Â£20.20 for players and Â£59.09 for coaches So, 20.20*50 members + 59.09*6 coaches = 1364.54. Subsidised by 25.585% of membership = Â£1023.40. We ask for 1364.54 â€“ 1023.40 = Â£341.14</t>
  </si>
  <si>
    <t>Game Balls. We have to buy 5 new match balls each year, at a cost of Â£63.24 each, for a total of Â£316.20. Without new game balls we canâ€™t play matches. We also expect to buy more practice balls this year which will be fully covered by our sponsorship money. However, the game balls for next year will be paid for with 6.08675% of membership income = Â£243.47 and we ask for 316.2 â€“ 243.27 = Â£72.73</t>
  </si>
  <si>
    <t>New Equipment - match balls needed every year</t>
  </si>
  <si>
    <t>Coaches Expenses. We subsidise for their Christmas and annual dinner tickets. The projected final cost for this year is Â£400. We expect to pay a similar amount next year. This is paid for with 7.7% of membership = Â£308. We then ask for the remaining Â£92 as subsidy.</t>
  </si>
  <si>
    <t>Coaching - instructors. The comment about susbidsing christmas and annual dinner ticket is irrelevant in the subsidy calculation</t>
  </si>
  <si>
    <t>ACC Basketball (004)</t>
  </si>
  <si>
    <t>Court Hire (Training and Competition)
We aim for 13.5h of weekly training, split up between 4 teams competing in BUCS and LUSL and one team competing in LUSL only as well as a recreational development session. All teams competing in BUCS and LUSL (Men's 1, 2 &amp; 3, Women's 1) will receive 2 trainings, one full-court training of 1.5h and one half-court training of 2h (=2.5 court hours). The only LUSL women's 2nd team will receive one full-court training of 1.5h to play their games and train. The development session will be 2h long. This gives 4*2.5 + 1.5 + 2 = 13.5 hours. On average we pay Â£50 per hour for training in Ethos, City of Westminster College, Kensington Algridge Academy and Westminster academy, giving a total of Â£675/week and Â£14,850 for 22 term weeks. We have entered 4 teams in BUCS, which will play home games in Ethos or Heston. Game courts are reserved for 2 hours, and every team has on average 7 home games (5 league + 2 cup). Based on this year's game assignments, we will play 6 games in Heston (Â£12.5/hour) and 22 games in Ethos (Â£48/hour). This gives a total of Â£2,262 for game courts, and a total charge for court hire of (Â£2,262 + Â£14,850) Â£17,112.</t>
  </si>
  <si>
    <t>Heston Indoors is only 12 pounds per hour not 12.50</t>
  </si>
  <si>
    <t>SGI?</t>
  </si>
  <si>
    <t>We require Referees both for BUCS and LUSL games. BUCS games require two referees, which are each paid Â£30/game, and we have approx. 28 home games as explained above, giving a total of Â£1,680. Additionally, Women's first team and Men's first team will need two qualified table officials at their games, which are paid Â£20/game each. For the 14 home games of these two teams this makes (2*20*14) Â£560. We will have 5 teams registered to play LUSL, which are each playing an average of 5 home games. LUSL requires one ref for Â£40/game, giving a total of (5*5*40) Â£1,000. This makes a total of Â£3240 for referees and table officials
Income Explanation
Taking a contribution of Â£8 per LUSL training pass and Â£10 per BUCS pass, we receive (60*Â£10*2+30*Â£8*2= Â£1680.</t>
  </si>
  <si>
    <t>England Basketball requires all players playing in BUCS to be registered. It costs Â£50 to affiliate the club. It costs Â£20 to affiliate one team to BUCS, and since we have 4 BUCS teams, the cost is (4*Â£20) Â£80. Registration cost is Â£10 per player. With 60 players in total, it will cost (60*Â£10) Â£600. The total cost is Â£50+Â£80+Â£600=Â£730. Additionally, there are competition entry charges for BUCS AND LUSL entry, which amounted to Â£268 for BUCS and Â£320 for LUSL, giving a total of (268+362+730) Â£1,360 for registration fees.
Income Explanation
Taking a contribution of Â£6 per BUCS pass, we receive (60*Â£6*2) Â£720.</t>
  </si>
  <si>
    <t>Could probably split up into 2 lines, both CSPB-A (Affiliation Fees - 1 and Competition Entry Fees - 1)
Miscalculation for total registration fees</t>
  </si>
  <si>
    <t>After the partnership with the London Lions ended we have reached out to find new coaches for Men's 1st and 2nd team in order to maintain the capability to compete in BUCS levels. We are paying each coach a fee of Â£2,000 per year (which amounts to around Â£13/hour) plus travel expenses to away games which amount to around Â£100 per coach, giving a total of Â£4,200. 
Income Explanation
Taking a contribution of Â£6 per BUCS pass, we receive (60*Â£6*2) Â£720. We further host two tournaments yearly which give us a profit of Â£150 each. We further raise funds by offering people an opportunity to pay single-session passes for our development session (if they are non-members), which abounted to Â£175. We are seeking to find a sponsorship or some other funding of at least Â£1000 to subsidise the coaching further. In total this gives an income of (720+2*150+175+1000) Â£2,005.</t>
  </si>
  <si>
    <t>Match day personnel. This year, we found it particularly hard to get 5 people to each game to do match day tasks such as chain crewing and managing game balls. Without these personnel, the team gets heavily penalised. We used our sponsorship money this year to pay for some people to come out and help but we would like to allocate Â£300 to next yearâ€™s personnel costs. This will include, Â£15 per person for 4 games. We will use 6% of our membership income to pay for this (Â£240) and we ask for 300-240 = Â£60.</t>
  </si>
  <si>
    <t>Match Day tasks - league requirement to provide these non-players on the side-line - BUCS points penalised</t>
  </si>
  <si>
    <t>Priority Change - most important</t>
  </si>
  <si>
    <t>Move to B</t>
  </si>
  <si>
    <t>PRINTING COSTS</t>
  </si>
  <si>
    <t>Priority move to 1-Most Important</t>
  </si>
  <si>
    <t>Publicity (i assume)</t>
  </si>
  <si>
    <t>ACC Archery (046)</t>
  </si>
  <si>
    <t>The club requires two affiliations, one with Archery GB and the other with a county. For Archery GB, the cost was Â£140 this year. Due to the increases in price over the past several years (Â£120 in 12-13, Â£125 in 13-14, Â£130 in 14-15, Â£140 in 15-16) we believe this cost will project to Â£145 for next year. Our county affiliation is to Middlesex. The cost this year was Â£37 and we assume an increase of 5% next year. The total cost of affiliations will then be Â£145+(Â£37*1.05) = Â£183.85</t>
  </si>
  <si>
    <t>During the autumn and spring term the club shoots at Ethos. This year we were able to shoot 6 hours a week, Next year we are planning to have 8 hours a week at ETHOS enabling us to expand our membership again. We had to limit membership this year due to the numbers becoming unsustainable last year. Crowding 100+ people into Ethos sports hall to shoot has been very difficult to organise and it was near impossible to monitor each novice individually. With more room for training the risks involved are immediately minimised. This would be for a total of 22 weeks. Cost of Ethos hall hire is currently Â£48.50 per hour next yearâ€™s predicted cost is Â£49.00 per hour based on rises in the past two years. This gives us a predicted cost of (Â£49*8hours*22weeks = Â£8624). For the outdoor season (summer term), we have to affiliate with another club, as we have no outdoor grounds of our own. The cost for ground hire will be covered by a combination of membership fees and grant.</t>
  </si>
  <si>
    <t>The format of BUCS indoors has changed this year and the price has increased to Â£23.50 per person. Teams are made up of groups of 4 and we aim to take 3 teams totalling 12 people. As this is one of the largest competitions of the year the club will be fully subsidising entry of Â£282.00. BUCS outdoors is held at the end of the academic year. Entry is Â£30.00 per archer and again we aim to take our top 12 at a total cost of Â£360. Together the total cost is Â£642.</t>
  </si>
  <si>
    <t>Setting up next yearâ€™s beginnerâ€™s course, arm guards and finger tabs must be worn whilst shooting, required in order to maintain the physical safety of all members of the club if these are not worn, archers will not be permitted to shoot due to the risks involved. We will need to buy 65 arm guards (Â£5.75 each) and 65 finger tabs (Â£0.55 each) for next yearâ€™s beginnerâ€™s course. Total cost of Â£409.00. An additional 3 dozen arrows will also be required to optimise training times as arrows are lost throughout the course and throughout the year due to damage. This will cost Â£180. In total we will need to spend Â£589.00 to set up the beginnerâ€™s course next year. The beginnerâ€™s course will be charged at Â£25 per person with the aim of having around 70 people take the course. This provides us with an income of Â£1750. Some of this will be used to fund these set up costs with the remainder being used for the servicing of equipment and ground hire.</t>
  </si>
  <si>
    <t>Predicted Income Calculated Wrong - 589 to 589.50</t>
  </si>
  <si>
    <t>Is there no scope for asking members to contribute £6 for guards?</t>
  </si>
  <si>
    <t>Safety equipment should be provided for by the club for beginners rather than from the members, suggest accept (and also harlington applications to make it easier on them in future)</t>
  </si>
  <si>
    <t>Due to the damage inflicted, arrows, straw bosses, target sheets these need to be replaced regularly. On average, we buy 4 straw targets per year at Â£150 each (total: 4*Â£150 = Â£600) and 50 target sheets per year at Â£0.60 each (total: Â£0.60*50 = Â£30) with assorted sundries needed for maintenance, amounting to a further Ã‚Â£20. We will need to replace around 4 dozen arrows which are broken throughout the year. At Â£5 an arrow this comes to Â£240. We will also spend around Â£150 on fletches and nocks to fix damaged arrows. Bows also require maintenance throughout the year. We predict that this will cost around Â£400 based on expenses from last year and the year before. Our total for equipment maintenance and replacement is therefore Â£600+Â£30+Â£240+Â£150+Â£400 = Â£1420. The cost for equipment maintenance and consumables will be covered by a combination of membership fees, grant and beginner's course ticket sales.</t>
  </si>
  <si>
    <t>ACC Football (001)</t>
  </si>
  <si>
    <t>Transport expenditure in 2017-18:
Coach and minibus hire for journeys to trainings and matches.
Expenditure: 
Coaches (x33) = Â£12,170
Training Minibuses = 4*16*(Â£52.60+Â£9.50) = Â£3,974
Matchday Minibuses = 94*(Â£79.80 + Â£9.50) + (2*4+2)*(Â£21.20 + Â£30) = Â£8,906
Total = Â£25,050
Income:
Travel Fees = Â£11,715
Membership Fees = Â£3,448
Sponsorship Fees = Â£406
Total = Â£15,570
Further details and justification available in extra notes for management PDF</t>
  </si>
  <si>
    <t>ACC Cycling (009)</t>
  </si>
  <si>
    <t>Travel to races.
There are 5 BUCS cycling events that we compete in: Hill Climb, Time Trials (10, 25 mile, team) &amp; road/circuit race.
Road/circuit race is over 2 days, the rest are 1 day each. The destination varies from Oxford/Cambridge to York, and Stirling Scotland. We ideally use a 9 seater minibus as these provide seats and bike storage.
Cost is estimated as: 4 * 1 day weekend hire + 1 * 2 day weekend hire + 5 * Â£60 average fuel expense.
We propose not to charge members to compete in BUCS, to get the largest possible entry numbers.</t>
  </si>
  <si>
    <t>Travel Costs not Calculated properly
1 day 9-seat minibus 4x123.30 = 493.2
2 day 9-seat minibus 1x252.50 = 252.50
fuel: 5x60 = 300
Total = £1045.70</t>
  </si>
  <si>
    <t>ACC Handball (060)</t>
  </si>
  <si>
    <t>Hall rent - although Ethos has a high associated cost (Â£51/h), we will train there once a week due to its proximity to Imperial as well as a lack of availability of alternative venues. With the England Handball Association organising the University Championships this year, we believe an initiation from the LUSL league into BUCS is imminent. We have been exploring different ways of providing more training for our increasing number of members (40 this year) and potentially splitting the training sessions as to avoid overcrowding. We believe that the best solution encompasses both a men's session and mixed session once a week as well as a beginner's session every other week. Depending on the number of members, the beginner's session could also be used to prepare either the mens or womens team for their respective upcoming fixtures. This would enable us to become more competitive as well as deliver our constitutional promise of developing beginners. Therefore we would like to provide 16 sessions in the 10 weeks of each of the 3 terms with each session lasting two hours, giving a grand total of Â£51*16*3*2=Â£4896. As in the previous years, we will charge each member Â£2.50 per training. Assuming a turnout of 20 members per training, we will generate a total income for the season from trainings = 3*16*20*Â£2.50=Â£2400, giving a subsidy requirement of Â£2496.</t>
  </si>
  <si>
    <t>Incorrect Cost Calculation - Ethos costs £48 per hour rather than £51</t>
  </si>
  <si>
    <t>This year we had enough members to enter two men's teams and a women's team into the LUSL league. However, due to a lack of funds we only entered one men's team and one women's team. As we have been observing a steady growth in the number of members, we would like to enter two men's teams and a women's team next year. This year the cost of entering a team was Â£90.5, giving a total cost of Â£271.5. Due to the likely initiation from the LUSL league into BUCS within the next two seasons, we expect the price per team to increase by approximately 5%, giving Â£96 per team. We are happy to pay Â£1.5 for the first men's and women's team - 25*2*Â£2=Â£100 and Â£2 for the men's second team - 12*Â£2=Â£24. Hence we are asking for a subsidy of 3*96-100-24=Â£164. 
Additionally, the University Championships were organised by the English Handball Association for the first time this year. This resulted in an increase in the registration fees to Â£250 per team due to the better organisation and change of location from Birmingham to Worcester (first round) and Gillingham (second round). This year we have successfully entered both the first men's and women's into the competition and we believe we would be able to enter the same amount of teams in the coming years. If the second men's team decides to enter the University Championships, this cost will be directly covered by the players. As each player was willing to contribute Â£5 towards registration this year, we are leaving this unchanged for next year. Assuming an average of 20 players we would be able to cover Â£100. We would like to as for a subsidy that covers the registration fee of 2*Â£250-Â£100=Â£400. Additionally this year the team participated in two friendly competitions and we are planning to participate in one more during second term The average participation fee for those tournaments (covering referees and court hire), is Â£100. Therefore 3*Â£100 =Â£300 is required. We aim at limiting the cost transferred to our players to Â£3 per player per tournament, having 14 player for each tournament, 3*14*Â£3=Â£126, therefore we require a subsidy of Â£300-Â£126=Â£174. Therefore the total subsidy we ask for for affiliation fees is Â£174+Â£164+Â£400=Â£738 out of a total cost for affiliation fees of Â£288+Â£500+Â£300=Â£1088.</t>
  </si>
  <si>
    <t>Incorrect Cost Calculation - 
LUSL Affil:
90.50 x 1.05 = 95.03
95.03 x 3 = £285.08
Uni Champion:
250 x 2 = £500
£300 for friendlies
Total = £1085.08</t>
  </si>
  <si>
    <t>As part of the LUSL league, the home team is responsible for the hiring of a venue meeting all of the necessary requirements (including the use of resin, right number of handball goals, field lines marked correctly, etc.). Venues are spread all over London with the most suitable courts located in Barking and Upney areas. The hourly rate varies between the different locations and we have observed prices rising for clubs without an annual membership. Currently the cheapest location is CopperBox Arena at a cost of Â£25 per hour for educational institutions with the most expensive charging Â£95 per hour. As we have observed increased difficulty in booking CopperBox due to its popularity this year, we expect the average hourly price to be Â£75 next year. Each game requires the court to be hired for 2 hours, which includes the 30min warm up, 2 halves of 30 mins, 15 mins break and 15 mins for time outs. Games are played on a weekly basis. This year the men's LUSL league expanded with the addition of University of Westminster and now has 6 teams in the league. Although two women's teams did not register their teams on time, we have strong reasons to believe that next year the normal amount of teams will compete (5 teams). Therefore the men's team plays now 6 home games (the league will count 7 teams once our second team is registered), while the women's team 4 home games within the LUSL league. As we are hoping to enter two men's teams, that gives a total of 16 games. Men: Â£75*2*12=Â£1800 and Women: Â£ 75*2*4=Â£600, giving a total of Â£2400. Income: Â£7 per player *10 players = Â£70 per game, giving total income of Â£70*16=Â£1120 and a subsidy requirement of Â£2400-Â£1120=Â£1280.</t>
  </si>
  <si>
    <t>Should be included in ground hire line, not competitions.</t>
  </si>
  <si>
    <t>For the University Championships (UC.): There are two tournament as part of the UC. Because of the changed location, transport by train is not convenient anymore, therefore the team will be using minbuses, since there are two teams, one male, one female, 14 players each, 2x 15 seaters are required. The cost per minibus for the weekend is Â£285. Â£285*2*2 = Â£1140 (for two tournaments). There is also an additional expenditure for fuel which has been estimated around Â£70 per trip, 2*370=Â£140, resulting into a total transport cost of Â£1280. We think that it is reasonable for us to pay 15 pounds each for transport. Therefore subsidy for the minibuses required = Â£1280-Â£15*28*2 = Â£440.</t>
  </si>
  <si>
    <t>Costs calculated using wrong minibus cost - MG predicted costs calculated using 287.90 as the cost per minibus for the weekend rather than 285</t>
  </si>
  <si>
    <t>Referee cost for each LUSL fixture cost Â£15 per game. There are 24+8=32 games in a season. The referee costs are covered by the home team. Additionally it is now a requirement that there are two referees during a game hence the total cost is = Â£15*2*32/2 = Â£480. Subsidy required = Â£480 (additional match costs by players will have to be asked to contribute to any subsidy granted that totals less than Â£480).</t>
  </si>
  <si>
    <t>This year we managed to secure a professional coach to train the mens and womens team. In the previous seasons, the coaching was done by our captain. Since the arrival of a professional coach the levels of handball have massively improved with the biggest improvement observed for beginners. The addition of a coach enables us to meet our constitutional aims and objectives, therefore we would like to ask for subsidy for next years coaching. This year we pay the coach Â£15 per training, plus Â£25 per game. Due to the limited budget, the coach agreed to attend 20 training sessions and 8 games making the total pay Â£15*20+Â£25*8=Â£500. For this we used the additional leftover budget from last year, however we are not expecting to have any leftover this year, therefore more funds for coach will be required. We are anticipating to have 16 trainings per term for the 3 terms next year, which is 48 training sessions, Â£15*48=Â£720 for trainings, we would also like to increase the number of games the coach can attend from 8 to 16, to ensure that, both the mens and womens team manage to perform at their best in the key matches of each term. This would mean Â£25*16=Â£400. Additionally, we would also like the coach to attend the second round of University Championships, which would be a cost of Â£150 including transport and accommodation. This would amount to a total cost to Â£400+Â£720+Â£150=Â£1270. The club is ready to pay Â£5 per training for the coach and Â£10 per game and Â£75 for the University Championships, 16*Â£10+48*Â£5+Â£75=Â£475, which means we would have to ask for a subsidy of Â£1270-Â£475=Â£795 for improving the quality of our training sessions and delivering our constitutional promises.</t>
  </si>
  <si>
    <t>Printing for Freshers Fair</t>
  </si>
  <si>
    <t>Referee expenditure in 2017-18:
Payment to both football and futsal referees for all home fixtures:
Expenditure:
Futsal referees = 6*Â£50 = Â£300
Football referees = 80*Â£35 = Â£2,800
Total = Â£3,100
Income:
Membership Fees = Â£1,853
Sponsorship Fees = Â£285
Total = Â£2,015
Further details and justification available in extra notes for management PDF</t>
  </si>
  <si>
    <t>Affiliation and Competition Entry expenditure in 2017-18:
Payments to affiliate the club to AFA and BUCS. 
Expenditure:
Affiliation to the Amateur Football Alliance = Â£383
BUCS Affiliation = Â£318
BUCS Affilliation for Futsal = Â£79
BUCS Entry Fee = Â£268 
BUCS Entry Fee Futsal = Â£67 
LUSL Entry Fee = Â£905
Total = Â£2,020
Income:
Membership Fees = Â£741
Sponsorship = Â£488
Total = Â£1229
Further details and justification available in extra notes for management PDF</t>
  </si>
  <si>
    <t>Futsal Court Hire expenditure in 2017-18:
Hire of the Ethos Sports Hall for Futsal training (22 sessions) and Futsal matches (6 matches) at Â£97 per session (2 hour blocks).
Expenditure:
Sports Hall Hire = (22+5)*Â£97 = Â£2,716
Total = Â£2,716
Income:
Training/Match Fees = Â£1,066
Membership Fees = Â£456
Sponsorship = Â£244
Total = Â£1,766
Further details and justification available in extra notes for management PDF</t>
  </si>
  <si>
    <t>Ethos costs £48 to hire not £48.50 so total ethos hire for 2 hours is £96 not £97. 
Hire for 6 matches and 22 training sessions = 28 sessions 
96 x 28 = £2688 total</t>
  </si>
  <si>
    <t>Futsal Coach expenditure for 2017-18:
We will hire a Futsal coach to take training sessions for our Futsal team. 
Coaches for our football teams are provided free of charge as per the agreement with QPR.
Expenditure:
Coach Hire = 22*Â£50 = Â£1,100
Total = Â£1,100
Income:
Sponsorship = Â£202
Training/Match Fees = Â£260
Membership Fees = Â£228
Total = Â£690
Further details and justification available in extra notes for management PDF</t>
  </si>
  <si>
    <t>Printing - fair</t>
  </si>
  <si>
    <t>ACC Hockey (012)</t>
  </si>
  <si>
    <t>"We have 4 coaches:
The Men's 1s and 2s coach is paid Â£70 for a 2 hour training session or game. He attends 22 trainings and 15 games/ season.
70*(22+15) = Â£2590
The Ladies 1st team coach is paid Â£50 for a 2 hour session and also attends 22 trainings and 15 games.
50*(22+15) = Â£1850
The Men's lower teams coach is paid Â£40 per session and attends 22 trainings and 10 games.
40*(22+10) = Â£1280
The Laides lower team coach is paid â€˜Â£20 per session and attends 22 trainings and 10 games.
20*(22+10) = Â£640
Finally, we host two specialist goalkeeper training sessions with an expert coach. these cost Â£180 each. These are vital to winning as goalkeeper is a very different position to outfield hockey and cannot be effectively coached by our main coaches. This is also the only specific session for these 6-8 individuals throughout the season, as such it is important that Â they get the same value from the club than other members.
2*180 = Â£360
The addition of lower team coaching (done because of our increased membership) has increased the total coaching cost this year.
We allocate Â£5000 of membership to this cost.
Total cost = 2590+1850+1280+640+360
Total cost = Â£6720
Total income = Â£5000
Total subsidy = 6720 - 5000 = Â£1720
To remain competitive we require coaching at all levels of the club. Better coaches are employed for the higher teams since they play in harder divisions and thus they are more expensive. Our coaches are relatively poorly paid compared to other teams, clubs and schools. Without coaching we would lose both membership and league position. This would cost the club and university BUCS points. We employ lower team coaches because only coaching higher teams is unfair on members playing in the lower teams. A lot of these students are new to the sport and require professional coaching to improve. The evidence of the success of this is in the 5 ladies and 3 men's 1st team players who started in these lower teams. The lower teams are also the main source of the club's expansion and this is largely due to fun and structured training."</t>
  </si>
  <si>
    <t>Any particular reason why men's coaches are consistenly more expensive?</t>
  </si>
  <si>
    <t>"We hire union minibuses to transport members to games and training. This year, however, there has been an inherent difficulty in getting any more than 2x15 seat and 1x9 seat minibuses allocated for the Monday night session, when in reality we need 6. This has caused us to require , at great expense, a coach on top of these costs every year. We need to train in 2 sessions due to large membership and the fact that we only have one pitch to play on, and so can't just hire one large coach for the session.
We use 3 minibuses for training (2xÂ£79 = Â£158 for the 15 seat buses and 1xÂ£56 for 1x9 seat bus) nd one coach at a cost of Â£300 There are 22 sessions in total.
(158+56+300)*22 = 11308
We also play a total of 83 home and 83 away matches in a season. Fixtures are played on a wednesday or a sunday. The cost to hire a bus on a wednesday is Â£79 and the sunday hire cost is Â£100. The average hire cost is Â£87.50.
87.5*166 = 14525
In addition, the petrol cost of the average journey is estimated at Â£5.65.
Â£4.16/gallon * 22MPG *30 miles(return to harlington) = Â£5.65 (approx)
We take Â approximately 250 minibus journeys annually, which gives a petrol cost at:
5.65*250 = Â£1412.50
We charge members match fees for each game played. 1st teams and men's 2nd team are charged Â£8/match. All other teams are charged Â£6.50/match. Therefore, we estimate the average match fee at Â£7.25, since higher teams play more cup fixtures. We charge match fees for every match that requires umpire payments, and whenever a minibus is used, unfortunately this doesn't happen for every match , thus when a team has to travel by Public Transport to an away match, we don't receive any income from match fees.Therefore, based on a 12 person squad, with approximately 100 games generating match fees, this generates:
12*7.25*100 = 8,700 (approx)
We also allocate Â Â£8700 from the membership pot to cover this cost.
Total cost = 11308+14525+1412.50 = Â£27246
Total inc. = 8700 + 8700 = Â£17400
Total subsidy = Â£9846
This is our main expense and is critical to keeping the cost of playing manageable. Without minibuses, cost and journey time for training would double as the club cannot afford coach hire each week. We have had occasions this year where we can't afford to put on busses for training, and so people didn't show up because they had to spend an extra hour and more money to come to Harlington. We require a specialised pitch and so cannot train elsewhere in London as hockey pitch space is maxed out. The only alternative is public transport. PT would cost minimum Â£8 per person. The same is true for games within London. In addition, some games are outside of the London transport network and thus a minibus is absolutely vital.Â "</t>
  </si>
  <si>
    <t>I understand the need, but this is a very high subsidy for a club of 120 people. Just this line puts the subsidy for hockey at £82 per person</t>
  </si>
  <si>
    <t>Yep, we want low cost to students to do activities so higher cost clubs will have higher subisides, propose accept</t>
  </si>
  <si>
    <t>"Affiliation to BUCS, costing Â£478 in 2016/17, is a pre-requisite for entry into the BUCS competitions. We anticipate a 1% increase to Â£483 for 17/18. We also pay a flat rate of Â£92 per year for our umpires. Half of the grant from Sport Imperial (Â£407/2=Â£203.50) goes towards this. Note: the Sport Imperial Grant has been steadily decreasing over the years, which may add to the overall cost.
Total Cost = 483+92=Â£575
Total Income = Â£203.50
Total subsidy = 483-203.50= Â£371.50
This is essential as it allows us to play in official university leagues and win BUCS points for Imperial.
[Club income: I have put this here because it is the first row of the budget and it explains later rows. The club earns Â£9000 from sponsorship and Â£7400 from membership (based on 120 members). These aren't sourced from an activity like other income streams so aren't grouped with a particular cost. Where we earn money from an activity, it is used to pay for said activity. Therefore the total we have to allocate to pay for core activities is Â£16400. For simplicity I have added sponsorship to membership in this budget and will refer to the total pot as Â 'the membership pot' for simplicity. Therefore total 'membership pot' allocation across this budget will add up to Â£16400]"</t>
  </si>
  <si>
    <t>"Four mens and two ladies teams are to be entered into BUCS and LUSL cup and league competitions to allow regular competition at both national and London levels catering for all standards of players. We have not yet been charged for the 16/17 season so costs are estimated at a 1% rise in both leagues. For 2015/16 season LUSL Entry was Â£528 and BUCS Â£390 = Â£918 total. The other half of the grant from Sport Imperial (Â£407/2=Â£203.50) goes towards this.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We have also allocated Â£200 of the membership pot to cover this cost. Â Â Â Â Â Â Â Â Â Â Â Â Â Â Â Â Â Â Â Â Â Â Â Â Â Â Â Â Â Â Â Â Â Â Â Â Â Â Â Â Â Â Â Â Â Â Â Â Â Â Â Â Â Â Â Â Â Â Total cost = 918*1.01 = Â£928
Total income = 203.50+200 = Â£403.50
Total subsidy = 928-403.50=Â£524.50
This is essential to our participation in cup competitions, again winning BUCS points for the university. Last season the men's 1st team won the LUSL cup."</t>
  </si>
  <si>
    <t>"We require 2 umpires for each home fixture. each is paid Â£20/game, therefore cost per game is Â£40. We currently have a minimum of 83 home fixtures per season:
6 teams X (5 BUCS games + 6 LUSL games + 1 LUSL cup game + 1BUCS cup game) + 5 mixed games
= 6*(5+6+1+1) + 5
=83
We allocate Â£2050 of the membership pot for this cost.
Total cost = 40*83 = Â£3320
Total income = Â£2050
Total subsidy = Â£1270
To comply with BUCS rule we have to have 2 properly qualified umpires at every game, which can only be provided by middlesex umpiring. Umpiring costs for away games are paid by the opposition team."</t>
  </si>
  <si>
    <t>ACC Ju-Jitsu (013)</t>
  </si>
  <si>
    <t>"Licenses (Insurance)
- Â£30 licensing fee per member needed so they are insured to train (legal requirement). 
- Half paid by the income from the Packages we sell. 
- Assuming 40 training members (this years figure + teachers) we have 40*30 = Â£1200. We request Â£600 of this in grant as without this sum our club will shut down as we will not be able to train."</t>
  </si>
  <si>
    <t>Insurance</t>
  </si>
  <si>
    <t>"TJF affiliation fees; 
-Needed in order to hold sessions with a TJF instructor and train with our foundation . 
Total cost = Â£300, Â£150 from membership fund, we request Â£150 grant"</t>
  </si>
  <si>
    <t>"Atemi Nationals- BUCS entry costs; 
Expect 20 members (want to focus on increasing the number of attendants) A national level BUCS competition; proved invaluable to the initial bonding experience of fresherâ€™s; adds Merit, want to increase Reach and Development for our students.
-Members get to train under the best Senseis in the UK which is an amazing and motivational experience -In 2016 we focused on bringing the price of the event as low as possible to attract more people as we believe this to be the most important event of the year. By decresing the price by Â£15 to Â£50 (paid from our reserve) 18 members took part compared to last years 8 (more than doubling Reach). We would like to at least keep this number next year for which we ask an increased funding compared to last year.
-BUCS entry cost Â£32.50 per person. 
Total Cost; 32.5*20= Â£650 Of this we request Â£325 grant
The rest being made up from term fees and money from club members"</t>
  </si>
  <si>
    <t>"Atemi Nationals; 
-Transport ~Â£55 per person
Total cost 55*20=Â£1100 of this we request Â£350 grant
- all means of transport are always considered in order to use the cheapest one.
The rest being made up from term fees and money from club members."</t>
  </si>
  <si>
    <t>"Randori Nationals - BUCS fees; -Competition entry costs Â£30 per person. 
Second nationals competition. See above nationals for merits etc.
[Reach; In previous years around 9 people have attended however; As for Atemi nationals we aim to increase this number as competitions are our focus for this year. We aim to get at least 20 for this competition;
-In 2016 we increased the number of people attending Atemi nationals and we expect similar trend for Randori as all the people greatly enjoyed the Atemi and showed interest in Randori. We aim to build on this by getting funding to keep the price low to create a tradition of attending the competition in great numbers.
-Randori competition is held in groundfighting which is different from the Atemi one.
Assuming 20 people attending, BUCS fees:
30*20=Â£600 Of this we request Â£300 as grant
The rest being made up from term fees and money from club members"</t>
  </si>
  <si>
    <t>"Randori nationals;
Transport (Reach) ~Â£55 per person
-55*15=Â£825 of this we request Â£350 grant
- all means of transport are always considered in order to use the cheapest one.
The rest being payed by the attending members."</t>
  </si>
  <si>
    <t>ACC Judo (014)</t>
  </si>
  <si>
    <t>Need: Accomodation for BUCS. We arrive on Friday for the weigh-in and leave on Sunday after the team competition. We expect to spend around Â£900 on accommodation. Sport Imperial will hopefully subsidize a fraction (yet unconfirmed, hoping for at least 50%).</t>
  </si>
  <si>
    <t>Do not fund accomodation</t>
  </si>
  <si>
    <t>Unsure, think this should be discussed</t>
  </si>
  <si>
    <t>BUCS is core competition, this subsidises it so accept line, however this is terribly costed, ACC to chase up cost for accomodation</t>
  </si>
  <si>
    <t>y - Tom/John will chase up</t>
  </si>
  <si>
    <t>Printing â€“ freshers</t>
  </si>
  <si>
    <t>Need: British Judo Association affiliation (BJA) fee - yearly fee allowing our club to be recognised by the BJA, practice Judo, compete and do gradings. Reach: Full Society. Currently set at 55Â£</t>
  </si>
  <si>
    <t>Need: Instructor hire required to maintain legal Judo practice. Reach: Full Society. Our current instructor, who is an excellent coach, chargesÂ£35/hour. Term 1 and 2 (2+1.5+2 hours per week = 5.5 hours/week) =&gt; Â£35/hour*22 weeks*5.5 hours/week = Â£4,235. Term 3: 3.5 hours/week *Â£35/hour * 9 week = Â£1,102.5. Total for the year = Â£5,337.5. 30% of Membership and 100% of Mat fees go towards Coaching: about 25 people pay mat fees for term 1+2, 15 people for term 3. 25*Â£35 + 25*Â£35 + 15*Â£20=Â£2050. Â£2050+30%*(40*Â£32)=Â£2,434. Subsidy for this is higher as we wish to an extra session in the 3rd term.</t>
  </si>
  <si>
    <t>Need: BUCS entrance fees. Reach: Most members interested in competing (c. 15). This is the most important competition of our year. Results could secure funding from Sport Imperial for next year. Based on current numbers of eligible members, as well as number from previous years, we will send 15 individual members (projected Â£21.25 each, 15*Â£21.25= Â£318.75). We will also send a men's team at Â£58.25 (projected), and a women's team at Â£43.50 (projected). Total = Â£420.50. We want to charge Â£10 entry (15* Â£10= Â£150).</t>
  </si>
  <si>
    <t>Need: Minibus Hire for BUCS competition in Sheffield. This is our most important competition of the year, and will take place over a weekend, with weigh-in on the Friday night, therefore we required weekend hire of a 15-seater Union minibus, expected cost in 2017/2018 is Â£285. Costs for diesel are estimated at 17 p/km. It is 578 km to Sheffield and return journey. We will also be driving to/from venue ~22km. Total = 600 km*17 p/km = Â£102. Total for minibus hire + fuel = Â£387. We want to charge Â£15 for travel (15*Â£15=Â£225)</t>
  </si>
  <si>
    <t>ACC Kabaddi (070)</t>
  </si>
  <si>
    <t>Kabaddi Cup - The Imperial College Kabaddi Club are the defending NHSF National Champions for the last 3 years. As a result we have worked in conjuntion with Kabaddi England to create our own inter-university tournament, the Kabaddi Cup, in order to help pioneer the sport accross the country. This contest consists of a men's tournament and the country's first women's tournament, both of which are held in Imperial's Great Hall, with teams from around the country attending. Hall hire and set up for the day (including protective mats, tape and seating arrangements) comes to approximately Â£550 based on last years expenditure. Whilst the cost of purchasing and plating the trophies, medals and awards comes to Â£150. This brings the total cost of the event to Â£700. We to sell approximately 80 entry-fee tickets at Â£5.</t>
  </si>
  <si>
    <t>9 (Happy to subsidise but don't know how much yet)</t>
  </si>
  <si>
    <t>Agree with MG, needs to be discussed. Not convinced this is core</t>
  </si>
  <si>
    <t>High reach, discuss at CSPB</t>
  </si>
  <si>
    <t>y- agree not conviced this is core</t>
  </si>
  <si>
    <t>Printing (Fresher's Fair). Cost of printing leaflets, flyers and advertisements to draw in members, explain the premise of the sport and alert freshers as to our training times.</t>
  </si>
  <si>
    <t>Kabaddi Shirts (similar to rugby shirts). Every year we receive approximately 10 new male players and following the establishment of our women's 1st team, seek to obtain 10 more to establist a 2nd team next year. The women's shirts cost Â£25 to purchase from the supplier, and is sold to the players at Â£20. The men's shirts are purchased from the supplier at Â£35 and are sold at Â£30 to the players.</t>
  </si>
  <si>
    <t>9 (Health and safety)</t>
  </si>
  <si>
    <t>Competition Entries. The NHSF Regional and National Tournaments are a core activity for our club and typically come with a Â£20 entry fee per team. As we submit 4 teams (3 Men's and 1 Women's) for each of the tournaments, this totals to Â£160 annually. Additionally, LSE (our main London rivals) will be hosting their own tournament next year with a Â£35 entry fee per team. With 3 teams (mens only) this will be an additional Â£105. As entry for these tournaments normally take place far in advance, it is difficult to charge our players as we are unsure of who is available closer to the time, so the club bears the full cost.</t>
  </si>
  <si>
    <t>ACC Karate Shotokan (015)</t>
  </si>
  <si>
    <t>Accommodation for BUCS:
5 members and 2 instructors are going to BUCS, we spend 100 pounds per member, therefore :
100*7=700</t>
  </si>
  <si>
    <t>do not subsidise</t>
  </si>
  <si>
    <t>As with previous similar line, needs discussion</t>
  </si>
  <si>
    <t>y - cannot participate in BUCS (core activity) if accomodation is not subsidised too.</t>
  </si>
  <si>
    <t>Travel for BUCS:
we spend 50 pounds for each person
5 members and 2 instructors will go, therefore:
50*7=350</t>
  </si>
  <si>
    <t>Reach isnt great for this</t>
  </si>
  <si>
    <t>poor proof of cost, ACC to chase</t>
  </si>
  <si>
    <t>y - Tom/John to chase up</t>
  </si>
  <si>
    <t>Instructor fees to Sensei Jim Lewis. We are charged Â£50 per lesson, and hold 3 lessons per week, during all 31 weeks of term. Hence costs are 50*3*31 = Â£4650
we currently have 24 members. membership fee is 20, course fee is 60 per term and this is the second ter, therefore this will give 24*(20+60*2)=3360
therefore the subsidy is 4650-3360=1290</t>
  </si>
  <si>
    <t>income calculation completely wrong. instructors essential therefore subsidising at 40%.</t>
  </si>
  <si>
    <t>renting squash courts 1 and 2 (in ethos) for training:
squash courts 1 and 2 have been rented for every Saturdays in Semester 2 and Semester 3 and easters (in total 32 Saturdays from 7/1/2017 to 29/7/2017) which will generates 32*19.5=624 pounds (19.5 per 2 hour 15 min).
three addition renting in ethos for Saturdays:
3/12/2016 Court 5 sports hall 2 hours: 23 pounds
10/12/2016 squash courts 1&amp;2 2h15min: 19.5
17/12/2016 squash courts 1&amp;2 2h15min: 19.5
therefore in total:
624+23+19.5+19.5=686
****THIS IS VERY IMPORTANT****
we were given sessions for Saturday from 8am to 10am, 8am is too early for our members to training (our previous 20 more years time: 9-11 or 10-20 have been grabbed by external institute), we have to rent ethos space for training.</t>
  </si>
  <si>
    <t>ACC Kendo (038)</t>
  </si>
  <si>
    <t>British Kendo Association (BKA) Registration. BKA is the governing body in the UK for Kendo. Registering allows our club members to participate in the BKA accredited competitions and to send our members to official BKA gradings. The membership income will cover Â£20 so we ask for Â£30 subsidy.</t>
  </si>
  <si>
    <t>British Kendo Association instructor registration for our instructor Mrs Yoshikawa. Our instructor is a volunteer, i.e. our club does not need to pay her wages. However, it is required to register her with the British Kendo Association governing body, as it is mandatory for them to have instructor insurance in order to teach. The amount requested would also cover the first aid course required for her to be accredited as BKA dojo leader. The membership income will cover Â£10 so we ask for Â£30 subsidy.</t>
  </si>
  <si>
    <t>Competition (entrance) fees: We take part at least in: Mumeishi 3's lnternational Competition: Â£40 x 2 teams + Â£15 x 1 individuals = Â£95; University Championship: Â£30 x 3 teams + Â£10 x 15 individuals = Â£240; As there is less experienced members leaving, more beginners entering competitions and a greater involvement of our university in national competitions in Kendo, it is expected to have a similar number of members entering the competitions next year. The membership income will cover Â£150 so we ask for Â£185 subsidy.</t>
  </si>
  <si>
    <t>Replacements and repair costs for Kendo armour and equipment. As strings and other components of armour wear out, these must be replaced with new components. We spent Â£60 pounds on such parts this year. We also intend to replace a number of sets of kote (gloves) as many have holes and are at the end of their usable lives. We intend to purchase 5 pairs at Â£70 each. We also intend to buy 5 bokken (wooden swords) for club use, as the current stock is insufficient for all our members to use at practice. Including shipping, this costs about Â£20 per sword. This is a total of Â£510. We intend to cover about Â£200 of this with our membership fees, so we ask for Â£310 of subsidy.</t>
  </si>
  <si>
    <t>9 (Some is for health and safety reasons, others not so much)</t>
  </si>
  <si>
    <t>ACC Krav Maga (072)</t>
  </si>
  <si>
    <t>Need: The society organises yearly competitions with the Krav Maga society of Oxford. The cost is for the referees who are here for the day. Subsidy asked already accounts for the Oxford Society paying the other half.</t>
  </si>
  <si>
    <t>Doubt this is core</t>
  </si>
  <si>
    <t>y- this is definitely core - referees are required for the competition</t>
  </si>
  <si>
    <t>Subsidies travel cost for members attending competition to Oxford. 20 members*Â£14 per member=Â£280.</t>
  </si>
  <si>
    <t>y- this is definitely core - travel to competitions</t>
  </si>
  <si>
    <t>Need: The cost of an instructor will be Â£30 an hour, hence Â£60 for a 2h session. Due to strong demand, we intend to run two sessions a week next year (did not happen this year because of trouble with finding rooms and 
storage-affecting the number of people that we can accommodate), hence raising the cost to Â£120/week, for 25 weeks = Â£3000. Our instructor requires the society to be affiliated with his federation which means each member has to pay Â£10 to join it (members: 54) Â£10*54=Â£540. We intend to charge Â£3/session/student next year (avg: 18 members/session) Â£3*18 members*25 weeks*2 sessions per week=Â£2700. Â£3000+Â£540-Â£2700=Â£840</t>
  </si>
  <si>
    <t>Need: As the society grows, we will require to purchase new equipment. Personal protection sets amount to 4* Â£100, gloves 4*Â£20 a pair, 3 strikes pads 3*40=120 and other additional training equipment (10*Â£3 for weapons)=Â£630 total. Â£10 membership fee goes towards equipment. Â£10*54 members=Â£540</t>
  </si>
  <si>
    <t>We need to get society's uniforms (T-shirts/pants) for competition purposes. 20 members competing x 25 pounds per uniform = Â£500. Members expected to pay Â£18/uniform</t>
  </si>
  <si>
    <t>9 (if neccesary)</t>
  </si>
  <si>
    <t>ACC Kung Fu (016)</t>
  </si>
  <si>
    <t>Printing for Freshers Fair
Requesting for increase in printing cost to advertise more aggressively to increase member count because of a decrease in members from last year.</t>
  </si>
  <si>
    <t>9 (sub 10)</t>
  </si>
  <si>
    <t>Instructor Fees.
(2 Instructors)
(GBP 40/session)
11 sessions for autumn and spring terms each per instructor and 9 sessions for summer term per instructor.
Prediced Income comes from: 
GBP 92 for all term passes (Autumn, Spring, Summer) and 27 members buying the term passes.
(Membership declined from 2015/16 from 42 to 27 in 2016/17)</t>
  </si>
  <si>
    <t>ACC Lawn Tennis (017)</t>
  </si>
  <si>
    <t>Training Courts (Queen's Club)
---------------------------------
NEED: This is the core activity of the club and enables team members to practice so that they can compete with other universities and win matches in the BUCS leagues.
REACH: All the team members get to play once a week, team reserves play if there are spots available. 6 teams (4 men's, 2 women's) of 8 people and usually about 5 reserves means that the reach is approximately 50 people.
MERIT: Queen's club courts are indoors, which means the trainings happen every week regardless of the weather. Additionally the club has a rich tradition and players benefit both culturally and potentially professionally.
---------------------------------
PER TERM: 
Saturday: 11 weeks * 6 courts * 2 hours * Â£14.4/hour/court = Â£1900.8
Sunday: 11 weeks * 4 courts * 2 hours * Â£14.4/hour/court = Â£1267.2
Per term total = Â£3168 (including VAT)
TOTAL:
Â£3168 * 2 terms = Â£,6336 (including VAT)</t>
  </si>
  <si>
    <t>Match Courts (Westway)
----------------------------------
NEED: BUCS regulations require the use of indoor courts for the men's first team, because they are competing in the Premier B South. On other weeks the courts are used by other teams.
REACH: All the team members usually play at least once a term, but this is required only due to the strong ranking of men's first team. This means that the reach is about 40 people.
MERIT: The courts are indoor (required by BUCS for Premier level) so that the matches proceed regardles of the weather. 
----------------------------------
PER TERM: 
Wednesday: 11 weeks * 13 court hours * Â£18.5/hour = Â£2,645.5
TOTAL:
Â£2,645.5 * 2 terms = Â£5291 (including VAT)</t>
  </si>
  <si>
    <t>Social Tennis Courts (Bishop's Park and Virgin Active Fulham Pools)
---------------------------------
NEED: These courts are central to the social section of the club.
REACH: These courts are used by the social part of the club, which is about 170-40 =130 (members-teams) people, as reserves can also book the sessions.
MERIT: The courts provide the opportunity for students to play tennis both during the week and on weekends, providing them a way to stay fit, healthy, and a way of destressing during the busy periods.
---------------------------------
PER TERM: 
Wednesday: 11 weeks * 4 courts * 3 hours * Â£9/hour = Â£1188 (Bishop's Park)
Wednesday: 11 weeks * 2 courts *2 hours * Â£6/hour = Â£264 (Virgin Active)
Saturday: 11 weeks * 5 hours * Â£6/hour = Â£330 (Virgin Active)
Sunday: 11 weeks *5 hours * Â£6/hour = Â£330 (Virgin Active)
Per term total = Â£2,112 (including VAT)
TOTAL:
Â£2,112 * 2 terms = Â£4,224 (including VAT)</t>
  </si>
  <si>
    <t>Match Courts (Bishop's Park)
----------------------------------
NEED: On some weeks more than 2 teams play at home so more courts are needed. These courts are booked for individual weeks as needed rather than as a block booking. The estimate based on previous years experience.
REACH: The reach is again about 40 people.
MERIT: The courts are in good condition and in a park, which helps to relieve the stress.
----------------------------------
PER TERM: 
Wednesday: 6 weeks * 12 court hours * Â£9/hour = Â£648
TOTAL:
Â£648 * 2 terms = Â£1,296 (including VAT)</t>
  </si>
  <si>
    <t>Training Courts (Hyde Park)
---------------------------------
NEED: These courts are crucial for match preparation (matches happen on Wednesdays) as the players get to practice the day before.
REACH: Team members, so 50 people.
MERIT: Provides the opportunity to practice the day before the match, and improves the performance on the next day.
---------------------------------
PER TERM: 
Tuesday: 11 weeks * 3 courts * 2 hours * Â£14/hour = Â£924
Per term total = Â£924 (including VAT)
TOTAL:
Â£924 * 2 terms = Â£1848 (including VAT)</t>
  </si>
  <si>
    <t>Training Court (Virgin Active Fulham Pools)
---------------------------------------
NEED: These courts are for training of the mixed doubles teams which compete in LUSL competitions.
REACH: The mixed doubles team consists of 12 social players.
MERIT: Provides the opportunity for practice for both social players and those who just missed out on the BUCS teams who want to play matches in a competitive, but friendly environment.
---------------------------------------
PER TERM: 
Wednesday: 11 weeks * 2 courts * 2 hours * Â£6/hour = Â£264
Per term total = Â£264 (including VAT)
TOTAL:
Â£264 * 2 terms = Â£528 (including VAT)</t>
  </si>
  <si>
    <t>Tennis Balls:
-------------------
NEED: 4 tubes are needed for BUCS matches, and a 2 buckets of balls usually last for a term of social tennis.
REACH: The balls reach the entire club.
MERIT: Balls from matches are used for training so that the players do not have to buy balls for sessions. 
-------------------
Tennis Balls for matches
--------------------------------
4 tubes per match
4 tubes/ match * 35 matches = 140 tubes
72 tubes for Â£420 (deal) =&gt; Â£840 for 142 tubes (no deal for 140 tubes)
Tennis Balls for social tennis
--------------------------------
4 buckets of 72 balls: 4 buckets * Â£65/bucket = Â£260
TOTAL: Â£840 + Â£260 = Â£1,100</t>
  </si>
  <si>
    <t>Travel Expenditure
------------------------------
NEED: Only for travel outside London (train tickets only).
REACH: For team member travelling to away matches: 50 people
MERIT: Players representing Imperial at away matches get their train tickets subsidised.
Difficult to predict because we do not know who we will be playing next year. This year we had 18 outside London away matches. We subsidise Â£50 per match per team maximum:
COST: Â£50 * 18 = Â£900</t>
  </si>
  <si>
    <t>BUCS Affiliation and Entrance Fees:
NEED: Needed for teams to be able to participate in the league and cup matches.
REACH: Team members (50 people)
MERIT: The participation in the league allows the student to compete as a team and reinforce their friendships, and also get leadership experience for the captains.
COST: Â£480 (estimation based on this year's affiliation fee)</t>
  </si>
  <si>
    <t>BUCS Individuals Entrance Fees:
--------------------------------------------
NEED: Players can choose to enter BUCS individuals and represent Imperial.
REACH: 15 people are estimated to be interested in taking part
MERIT: This provides the students the experience of competing at a real tennis tournament.
--------------------------------------------
15 players * Â£31/player = Â£465</t>
  </si>
  <si>
    <t>LUSL (mixed doubles team) Affiliation Fee
---------------------------------------------------------
NEED: The LUSL mixed doubles is an opportunity for social players and those who just missed out on the BUCS teams to play mixed doubles matches in a competitive, but friendly environment.
REACH: There are 12 players in the LUSL team
MERIT: Provide even more people the opportunity to play matches.
--------------------------------------------------------
COST: Â£91 (estimation based on this year's fee)</t>
  </si>
  <si>
    <t>LTA Registration Fee Â£200
-------------------------------------
NEED: Registers the club with the governing body for tennis so that we are an official place to play, allowing us to receive tickets in the Wimbledon ballot and hold competitions such as timed tennis.
REACH: Enables all members to receive the benefits stated above, therefore reaches all 170 members.
MERIT: Members can register with us on the LTA website so that they are entered in the Wimbledon ballot, and we receive a certain number of tickets depending on the size of our membership. Also we are sent information packs and prizes to hold timed tennis which is another chance for social players to play some competitive tennis.</t>
  </si>
  <si>
    <t>ACC Muay Thai (051)</t>
  </si>
  <si>
    <t>Due to the nature and environment of our training sessions, it is sometimes difficult to evoke a sense of community within our club, which puts a massive emphasis on our social events to create a sense of cohesion within our club. These events include ACC Bar Nights, as well as 2 end of term socials in both Terms 1 and 2 which have involved going to a restaurant as well as other activities such as bowling in the past. In order to encourage members to attend both socials, we wish to subsidise the costs by paying for half of the price of each social for all members attending, with our aim of having a good team spirit within the club. Based on previous years, the average cost of a social is around Â£15, and attendance is around 12 members.
Cost = Â£7.50 * 2 * 12 = Â£180
Note: with an expected income of Â£800 from membership fees, we aim to allocate Â£100 (12.5%) of the SGI to covering these costs.</t>
  </si>
  <si>
    <t>Do not subsidise social events, A to C</t>
  </si>
  <si>
    <t>I love this line, almost tempted to fund it for sheer cheek</t>
  </si>
  <si>
    <t>Competing being an integral part of our sport; we aim to have many of our members competing at the numerous interclub competitions that take place throughout the year, and for other members to feel encouraged to come along and support them. We would like to fully subsidise the entry fee (which is usually Â£10) for the fighters, and half of this entry fee for those who come to spectate. Based on previous years, we aim to partake in 4 interclub competitions in the duration of the year, with an average of 4 members competing and an additional 8 members spectating.
Cost for members competing = Â£10 * 4 * 4 = Â£160
Cost for members spectating = Â£5 * 8 * 4 = Â£160
Total cost = Â£160 + Â£160 = Â£320
Note: with an expected income of Â£800 from membership fees, we aim to allocate Â£180 (22.5%) of the SGI to covering these costs.</t>
  </si>
  <si>
    <t>ACC Netball (018)</t>
  </si>
  <si>
    <t>Printing Costs for Freshers Fair</t>
  </si>
  <si>
    <t>BUCS competition entrance fees- 4 teams (season 2016 was Â£63 per team, projected as Â£66.15 per team for 2017 = Â£264.60)</t>
  </si>
  <si>
    <t>BUCS affiliation fees- 4 teams (season 2016 was Â£81.81 per team, projected as Â£85.90 per team for 2017 = Â£343.60)</t>
  </si>
  <si>
    <t>LUSL competition entrance fees- 4 teams (Â£88 per team)</t>
  </si>
  <si>
    <t>Ground hire- Thursday training at Battersea (2 courts for 2 hours at Â£105 for 22 weeks = Â£2310)</t>
  </si>
  <si>
    <t>Ground hire - Wednesday Games at Heston Sports Hall (Â£12 per hour, 2 hours a week, 22 weeks = Ã‚Â£528)</t>
  </si>
  <si>
    <t>Ground hire- Monday home matches in Ethos (Â£48 per hour, 2 hours per week for 22 weeks = Â£2112) &amp; Monday home games at Westway (Â£15 per hour, 2 hours per week for 5 weeks = Â£150 (total Â£2262))</t>
  </si>
  <si>
    <t>Instructor fees- (Jackie Â£25 per 2 hour session, 2 hours a week for 22 weeks = Â£550) (Yasmin Â£36.80 per 2 hour session 2 hours a week for 22 weeks = Â£809.60) (Total = Â£1359.60)</t>
  </si>
  <si>
    <t>Umpires- (Â£20 per umpire per home match, 2 umpires per match, 5 home LUSL matches per team, 4 teams, Â£40 x 20 = Â£800), (Â£25 per umpire per home match, 2 umpires per match, 5 home BUCS matches per team, 4 teams, Â£50 x 20 = 1000) (Total = Â£1800)</t>
  </si>
  <si>
    <t>Travel expenses- Matches (20 away BUCS matches, 5 per team, 9 seater minibuses at Â£75.80 for 6-12 hours + Â£15 fuel per minibus = Â£90.80 per match, 20 matches = Â£1816, Â£908 income from players contributing to travel expenses (players pay 50%)</t>
  </si>
  <si>
    <t>Travel expenses- Transport of training equipment to training each week as there is no storage facilities at Battersea courts (Â£36.40 per minibus plus Â£5 fuel =Â£41.40 per week, for 22 weeks = Â£910.80, Â£352 income from players contributing to travel to training (Â£2 per member, 8 members, 22 training sessions = Â£352)</t>
  </si>
  <si>
    <t>ACC Riding &amp; Polo (039)</t>
  </si>
  <si>
    <t>Riding lessons - Riding lessons are held weekly at Trent Park Equestrian Centre (TPEC). We arrange between 15 and 25 flat and jump lessons each term week. TPEC give us generous discounted prices of Â£30 per flat lesson and Â£45 per jump lesson.</t>
  </si>
  <si>
    <t>Can I get reach for this?</t>
  </si>
  <si>
    <t>ACC to clarify</t>
  </si>
  <si>
    <t>Definitely core - this is there training Riding lessons - request subsidy for 22 weeks' worth of flat lessons which allows for two full terms of subsidy. Lessons are currently £30 each for a flat and £45 for a jump. Flatwork = 22 weeks × 17 riders × £30.00 = £11,220. Jumping = 11 weeks × 4 riders × £45.00 = £1,980. Total cost for 2 terms: £13200. For Term 3 we estimate numbers decreasing to an average of 8 flat lessons and 2 jump each week lessons due to exams: 11 weeks × ((8 riders × £30.00) + (2 riders x £45.00)) = £3630. Our total cost for riding lessons for all three terms is £16830. We request subsidy for 22 weeks at £10 per person per lesson which is 33% of a standard lesson and 25% of a jump lesson. £10 subsidy × 418 lessons = £4,180. The unsubsidised cost is paid for by members when they purchase their lessons each week. 
EW - I would actually estimate predicted cost at 16830 - need to chase up more information but would definitely subsidise - John/Tom to chase up
Subsiding £10 per lesson seems reasonable - have 50 members.</t>
  </si>
  <si>
    <t>Polo Lessons - Polo lessons are held biweekly at Greenpoint Polo Club. We arrange between 7 polo lessons every two weeks during term time. Greenpoint give us university prices of Â£50 per lesson. ((50*7)*28)=196</t>
  </si>
  <si>
    <t>Reach please</t>
  </si>
  <si>
    <t>POLO - GROUND HIRE
Polo lessons are usually around £60 each (including ground hire and instruction) regardless of supplier. We aim to average around 4 riders per week (judging from current interest) throughout the year. 28 weeks × 7 riders × £50 = £ 9800. Subsidy requested for two terms = 30%. The unsubsidised cost is paid for by members when they purchase their lessons each week. 
Seems reasonable to subsidise - it is riding and polo club - training essentual for competitions</t>
  </si>
  <si>
    <t>Riding competition hosting - Ground hire. We host one competition per team per year. We hope to enter two teams this year at a cost of Â£650 per competition hosting.</t>
  </si>
  <si>
    <t>Is this core?</t>
  </si>
  <si>
    <t>this is definitely core - RIDING BUCS COMPETITION - GROUND HIRE - 2 bucs competitions a year Each team needs to host a competition. Holding one home competition costs £650 – this covers ground hire, horse hire and instructors. Cost: £650 x 2 = £1300.</t>
  </si>
  <si>
    <t>Polo horse chukka hire and league entry - it costs riders Â£400 per person to enter competitions and we hope to enter 7 people in two competitions. ((400*7)*2)=5600</t>
  </si>
  <si>
    <t>Literally no idea what this society needs money for. Needs lots of info. Also SGI...</t>
  </si>
  <si>
    <t>So this is for competition entry - in BUCS and for horse hire for those competitions. Seems reasonable - DEFINITELY core activity</t>
  </si>
  <si>
    <t>Riding competitions hospitality - we are required to offer a sandwich lunch when hosting a riding competition. As we hope to have two teams, this means hosting two competitions and we want to keep the cost at Â£30 per competition.</t>
  </si>
  <si>
    <t>This is a requirement by the league so core activity</t>
  </si>
  <si>
    <t>AS with previous competiton accomdation</t>
  </si>
  <si>
    <t>sorry this is definitely CSPB-C - hospitality - talking about providing lunch</t>
  </si>
  <si>
    <t>Judge for two home competitions - When we host a riding competition we also have to provide a judge, which costs around Â£70 each time. We hope to have two teams so host two competitions.</t>
  </si>
  <si>
    <t>Core? want more information</t>
  </si>
  <si>
    <t>Definitely core activity - this is a BUCS requirement - british dressage listed judge - cannot participate in BUCS without it</t>
  </si>
  <si>
    <t>Affilitation fees for riding and polo - it costs us Â£115 per team to enter each competition and we hope to enter two teams into competitions. It costs each rider Â£55 to register for SUPA. We will enter 7 riders into competitions. ((7*55)+115)=</t>
  </si>
  <si>
    <t>Rosettes - We are required to provide rosettes when hosting competitions. Rosettes cost Â£2.25 each and we require 40. 40*2.25=90.00</t>
  </si>
  <si>
    <t>Travel to BUCS and polo competitions - Travel to competitions is variable as they are held at different locations. We use zipcar, membership of which costs Â£118.80 per year. In addition, we hope to have two teams of riders at three away competitions per team, and around 7 away polo competitions per year. This comes to a total cost of, at Â£60 per competition, Â£780.((2*3)+7)*60)+118.80=780</t>
  </si>
  <si>
    <t>ACC Rifle &amp; Pistol (020)</t>
  </si>
  <si>
    <t>Accommodation - Accommodation for Easter Bisley for up to 20 people at any one time - note these are normally different combinations of people on different nights - (Â£600). Note that members are expected to cover the majority of costs.</t>
  </si>
  <si>
    <t>Accomodation for trips?</t>
  </si>
  <si>
    <t>Fine</t>
  </si>
  <si>
    <t>Accommodation - Smallbore BUCS accommodation for 2 nights for 6 people (Â£180). Note that members are expected to cover the majority of costs.</t>
  </si>
  <si>
    <t>Range Hire - Hire of London Bridge Rifle Range for 1 year (~Â£2500 - rises at rate of inflation). This is necessary for our weekly smallbore and air pistol sessions, as well as storage for firearms, ammunition and most of our kit. We also have to rent two additional gun lockers to store our rifles (2x Â£25) and additional space for our second kit locker (Â£50). This is where the club is based and where the majority of our core activities take place. We are currently unable to use the range at Heston on a regular basis due to the logistical challenges posed by tarnsporting firearms and ammunition, and the increased cost each week that this would introduce. The range at Heston also doesn't have sufficient storage space for our equipment, and no facility for air pistol shooting which makes up a large part of our core activities.</t>
  </si>
  <si>
    <t>Fullbore Ground Hire - Hire of points for 3 day trips (2 lanes per day at Â£100 a lane with professional target markers for one half day (Â£33) = Â£699) and one weekend trip (2 days, 2 lanes at Â£100 a lane per day with professional target markers for two half days = Â£466) for fullbore rifle shooting at Bisley. Fullbore is one of our core disciplines and these trips are necessary to meet our aims and objectives. Clays trips ground hire - Hire of JJ's (cheapest available) shotgun ground for an average of 14 people per trip for 10 trips in the year (Â£15 per person per trip = Â£2100). Hire of EJ Churchill's Ground for 2 trips in the year to provide more challenging targets for members, 15 people attending per trip (Â£25 per person per trip = Â£750). The number of shotgun trips planned has remained steady from 2015-16 as we are now meeting the demands of members. This is one of our key disciplines and trips are necessary to meet our aims and objectives. EJ Churchills is a more expensive clay ground, but our members are becoming experienced enough to tackle more challenging targets and it provides good practice for BUCS and Christmas Cup competitions.</t>
  </si>
  <si>
    <t>Easter Bisley - Target Hire for 1 week of fullbore shooting for up to 20 people at any one time (note that different people come at different points in the week, meaning that more than 20 members benefit). (2 lanes at Â£130 per lane per day, 6 days = Â£1560). Members are expected to pay for the lions share of the point hire.</t>
  </si>
  <si>
    <t>BUCS - Smallbore BUCS is a postal competition in the initial stage, with the finals being held in Staveley (Â£55 for 2 teams). BUCS - Fullbore BUCS is held at Bisley and is unfortunately very expensive (see aims and objectives). We are looking to enter 2 teams this coming year (2 x Â£300 = Â£600). BUCS - Shotgun BUCS is held in the autumn term, price is based on the entry fee for 6 undergrads and 5 alumni. Only undergrads were subsidised for BUCS entry.</t>
  </si>
  <si>
    <t>Clays Christmas Cup - National Competition held in Wales annually. Entry for 15 people including an alumni team who won their division in 2016.</t>
  </si>
  <si>
    <t>Minibus Hire for clays trips - 12 trips, 15 seater bus for 6-12 hours (Â£101 x 12 = Â£1212). 60 miles per clay trip to JJ's (60 x 0.28 = Â£16.80), 80 miles per trip to EJ Churchill's (80 x 0.28 = Â£22.40). We cannot use TfL services to transport firearms and ammunition as a club so are required to use cars, buses or taxis to transport equipment. Minibus Hire for fullbore trips - 3 day trips, 15 seater bus for 6-12 hours (Â£101 x 3 = Â£303). 2 weekend trips, 15 seater full weekend (Â£287.90). 80 miles per day trip (80 x 0.28 = Â£22.40), 100 miles per weekend trip (100 x 0.28 = Â£28). We cannot use TfL services to transport firearms and ammunition as a club so are required to use cars, buses or taxis to transport equipment. Minibus Hire for competitions - Smallbore BUCS, 9 seater, Friday evening to Sunday evening (Â£296). Clay BUCS 15 seater 24hrs weekend (Â£144.50). Clays Christmas Cup 15 seater 24hrs weekend (Â£144.50). 3 friendly matches, 9 seater 12 hours (Â£75.80). FUEL: Smallbore BUCS (340 x 0.28 = Â£95.20), Clay BUCS (340 x 0.28 = Â£95.20), Clays Christmas Cup (280 x 0.28 = Â£78.40), Friendly matches (200 x 0.28 = Â£56). We cannot use TfL services to transport firearms and ammunition as a club so are required to use cars, buses or taxis to transport equipment.</t>
  </si>
  <si>
    <t>Car Hire for club activities such as transporting firearms and ammunition between London Bridge Range and Beit in preperation for trips. (Â£15 per trip, 5 trips per year). We cannot use TfL services to transport firearms and ammunition as a club so are required to use cars, buses or taxis to transport equipment.</t>
  </si>
  <si>
    <t>Safety Equipment - Ear Defenders are necessary for preventing hearing damage, we have replaced 7 pairs of worn ear defenders this year, with the aim of replacing a further 10 next year. 100% subsidy requested due to the risk associated with not having these pieces of equipment! Safety Equipment - Eye protection is necessary for clay pigeon shooting and gallery shooting. 6 pairs purchased this year, a further 10 pairs should be purchased next year.</t>
  </si>
  <si>
    <t>Shotgun Servicing â€“ This year we have serviced 2 of our 5 club shotguns at a cost of Â£60 per gun. The remaining shotguns urgently require servicing, we aim to have one more serviced in Summer term, followed by the other two to be serviced next year. Rifle Servicing - Several of our smallbore target rifles require servicing in the near future. We plan to carry this out in stages over this year and next. The first two rifles will be serviced at the end of Spring term at an estimated cost of Â£80 per gun, 2 more will follow in autumn terms and the rest spread over the next year.</t>
  </si>
  <si>
    <t>Targets - Target Rifle 10 bull cards x 1000 = Â£110, 5 bull cards x 200 = Â£20. More 5 bull cards will be needed in the next academic year as the club plans to enter more competitions which require them. Targets - Air Pistol targets x 1000 = Â£112.70. Stocks will need to be replenished in the next academic year. Targets - Gallery targets. The club has started shooting a lot more gallery in the last two years, with members now taking part in friendly competitions against other clubs. We aim to take a team to the Imperial Gallery Rifle meeting in July to ompete against Cambridge and Oxford. Targets for gallery are expensive but are necessary due to their unique patterns and specific competition requirements. in 2017 we expect to buy DP1a targets x 300, DP2a targets x 250. Targets cost 37p each so the total spend is precited to be Â£203.50. The club is using more of these targets so we expect to need more next year, putting usage up to around 400 DP1a targets and 300 DP2a targets. Allowing for an increase in price per target of around 8% gives a total price of Â£280.</t>
  </si>
  <si>
    <t>Ammunition - Smallbore ammunition is sold in 3 varieties within the club, Eley Sport, Eley Edge and Eley Match. Current prices are Sport Â£80/1000, Edge Â£132/1000, Match Â£165/1000. Budget is based on 7000 rounds of Sport, 2500 round of Edge and 500 of match used in BUCS matches. Ammunition prices are set to rise in early-mid 2017 so we are accounting for an increase of around 10%. Ammunition - Gallery ammunition is designed for use in different rifles to the target rifle ammunition and the club uses 2 calibres of gallery ammunition. CCI Minimag .22 LR Â£77/1000. 16000 rounds per year. .38/.357 ammunition, which the club buys components for and owns a rifle to shoot is more expensive but is becoming popular this year, Â£160/1000. The clbu loads this ammunition to reduce costs for members, as we do with our fullbore .308 ammunition. To buy 1000 factory rounds of .38/.357 costs around Â£360, so by loading we make a saving of Â£200 per 1000 rounds. Predicted use is 2000 rounds of .38/.357 per year. Gallery shooting has increased in popularity over the last 2 years and is now an extremely popular discipline, with members purchasing large amount of ammunition for use in practice competitions at the clubs Wednesday shooting sessions. Ammunition - Shotgun cartridges for clays trips. Estimated use per year of 9000 cartridges per year for usual clays trips, plus 3000 for competitions. 12bore cartridges Â£170/1000, 20 bore cartridges Â£201/1000. Ammunition - Air pistol pellets. The club uses around 16500 air pistol pellets per year (Â£8.80/1000 = Â£145)</t>
  </si>
  <si>
    <t>RCO/Instructors â€“ To shoot at London Bridge range, we must have an NRA qualified Range Conducting Officer on the range at all times. This qualification costs Â£80 per person. This year we have managed to have 6 members qualify as RCO's, and the club would like to qualify 3 new RCOs each year. Note that undergards are subsidised but alumni who wish to complete the qualification are not.</t>
  </si>
  <si>
    <t>Affiliations - Affiliation to the NRA (Â£343.10) gives us fullbore shooting insurance and the ability to be trained by them and use their facilities at Bisley. NSRA affiliation (Â£194) provides smallbore insurance, the ability to use the London Bridge Range (as per our contract) and the use of NSRA facilities at Bisley, as well as entry into NSRA competitions. Surrey RA Affiliation (Â£375) provides use of the Surrey's facilities including storage for our fullbore rifles and ammunition. These are vital to the clubs existence from both a legal and a practical view.</t>
  </si>
  <si>
    <t>ACC Rugby (021)</t>
  </si>
  <si>
    <t>Training courses (referee, coaching, minibus driving)
Need: Minibus course funding allows the club to attend their matches at lower cost every week.
Reach: Entire club has the opportunity to take courses (minibus test dependent on qualifying).
Merit: Provision of low cost referee and coaching courses is an appealing part of the club and a fairly unique offer to students.
Priority: Minibus drivers are important to the club and the draw of offering coaching and refereeing courses is good for attracting members. Hence an important priority.
Cost:
Referee level 1: Â£15 per person @ ~5 people = Â£75
Coaching level 1: Â£15 per person @ ~5 people = Â£75
Minibus Driving: Â£15/person @ ~5 people = Â£75
TOTAL COST: Â£225
We ask for a 30% subsidy: Â£67.50 
Justification: 
Referee: This is a cheap course allowing us to play friendlies as practice without having to pay and arrange a referee (average cost Â£20 - more than the course). Also improves club's ability to offer rugby in all its forms to our members and encourages them to stay involved, even when they stop playing.
Coaching: The aim here is to be able to employ coaches from within the club at a much cheaper rate than if we outsourced. We have a pool of members who struggle to play regularly due to injury. Bringing them into the fold as a coach benefits the players and, in the long run, our bank account as we can reduce our instructor costs. Also encourages our club members to stay involved with rugby, even when they decide to stop playing.
Minibus: The club pays for members to take the test and those who qualify then repay the club by driving and helping to lower transport costs.</t>
  </si>
  <si>
    <t>Not core</t>
  </si>
  <si>
    <t>Not core, move to B</t>
  </si>
  <si>
    <t>Physio Services
Reach: We allocate our physio slots to those who need them most, but they are available to all club members.
Merit: Offers our club members an opportunity to get the injuries they regularly pick up playing rugby, diagnosed and treated. Improves team performance, by getting our players fit and ready faster.
Priority: A service that is valuable and appreciated by our members, but not critical to the running of the club, hence average priority.
Cost:
20 x 2 hour long sessions (each session contains 4 slots) @Â£40/hour - 20*2*40 = Â£1600
We request a 30% subsidy = Â£480
Justification: 
As a result of the heavy physical contact our members experience playing rugby, nearly all will pick up some sort of injury (minor and major) during their time at the club. Although the 1st XV currently receives a number of free sessions through sport imperial, this is dependent upon the league we are in and does not cover members of the 2nd and 3rd XVs. Because of this, we provide four, half-hour physio slots every week, to assist club members with post-game recovery and diagnosis of any injuries that they may have picked up, as well as with recovery from longer-term injuries.
The loss of senior players at the beginning of the year to injury (we lost our 1st team captain, and vice captain to shoulder injuries pre season and then the back-up to a back injury in the 1st match) seriously hurt squad performance both at training and in matches early on. Having these physio sessions and getting players back fit quickly has led to both improved team performance and morale at training and they are now a significant aid to the club with regards to achieving its core goals.</t>
  </si>
  <si>
    <t>Bit unsure on this. Is physio really core to them functioning as a rugby club - seems more or a luxury than a necesity</t>
  </si>
  <si>
    <t>Discuss at CSPB</t>
  </si>
  <si>
    <t>needs discussion - dont think is core - move to B/C</t>
  </si>
  <si>
    <t>Equipment Costs
Need: Balls and kit printing are critical to training and attracting sponsors respectively.
Reach: Entire Club (Balls), 3rd XV (23 people - kit), 1stXV (printing)
Merit: Having good kit helps with encouraging people to attend training and become members.
Priority: Balls are a requirement for training and competitive rugby, and sponsors require shirt printing, so highest priority.
Cost:
3 match balls @ Â£40
8 training balls @ Â£20
1st XV sponsor and charity shirt printing - Â£163.20
TOTAL COST: Â£443.20
We request a 30% subsidy = Â£132.96
Justification:
All match balls need replacing at the beginning of each year as the grips wear off and they become unsuitable for continued match-day use, so one is bought for each team. In addition, the club generally purchases 4 training balls at the start of the year and then a further 4 mid season to replace those that go missing or get punctured (training balls have a typical lifespan of around 6 months) that are shared between the whole club.
Naturally sponsors require their logo be displayed on the 1st XV shirts and the club pays for the cost of this printing. The cost also incorporates adding our charity (the dallaglio foundation) to our match shirts.</t>
  </si>
  <si>
    <t>Printing for freshers fair
Merit: Assist with bringing in members and ditributing information about the following trials day.
Cost: Â£10</t>
  </si>
  <si>
    <t>Affiliation fees
Need: Affiliation fees are required to be associated with BUCS and the RFUs and enter their competitions, providing competitive rugby to our members. 
Reach: Entire club (circa 72 members)
Merit: Funding for affiliation fees enables the club and its members to access international rugby tickets, helping promote rugby union within the club.
Priority: As enabling members to play competitive rugby is our major key aim, this funding application has the highest priority.
Cost: RFU @ Â£20, Middlesex RFU @ Â£60, BUCS @ Â£238.62 (LAST YEAR) - GIVES = Â£318.62
The ACC reccommends a yearly 5% increase on these fees to give FINAL TOTAL = Â£334.55
We ask for a 40% subsidy: Â£133.82
Justification:
To play competitive rugby in the UK, we as a club, are required to affiliate with the RFU, Middlesex RFU and BUCS. This also gives us access to support from the RFU university development team and to international tickets for resale.</t>
  </si>
  <si>
    <t>Competition Entry
Need: Entry fees (alongside affiliation fees) must be funded to allow the club to provide its members with competitive rugby. 
Reach: Entire Club (circa 72 members)
Merit: Funding for competition entry allows students to access competitive, regular rugby union.
Priority: As enabling members to play competitive rugby is our major key aim, this funding application has the highest priority.
Cost: 
Entry to the BUCS leagues for 3 teams (2016-17 season) - Â£67/team=Â£201.00.
One team's entry to the LUSL league - Â£90.50
We also enter a series of 7's tournaments (/team) cost Â£180 (BUCS 7's), Â£50 (Middlesex 7's) and Â£300 (Rugby Rocks 7's). All based on this year's costs.
Varsity Rugby Entry - Last year's cost = Â£576.67
Combined gives: Â£1398.17
Add current inflation at 1.2% to give FINAL TOTAL = Â£1414.95
We ask for 30% of this cost - Â£424.48
For 7s tournaments it is common to ask members to pay a proportion of their entry:
12 man squads, Â£5 for BUCS 7s, Â£2 Middlesex, Â£10 Rugby Rocks
Generated Income = 12*(2+5+10) = Â£204
Justification:
Entry fees to BUCS, LUSL and the 7s tournaments allows the club to offer members competitive rugby in both the 15 and 7 man formats, thus fulfilling our key aim.</t>
  </si>
  <si>
    <t>1st and 2nd Team Coaches
Need: Coaches ensure members develop as rugby players and provide the vision to allow team development.
Reach: Entire club (circa 72 members)
Merit: Offers students the opportunity to improve quickly, in terms of physical ability, skill set and understanding of the game.
Priority: Facilitates the development of players making it highest priority for the club.
Cost: 
Head Coach @ Â£40/hour - Total Cost = Â£7320
Training - 5 hours a week (2.5 hours Monday and Saturday) - 40 sessions total - 2.5*40*40 = Â£4000
Matches - Average of 4 hours per match - 12 matches (10 league matches and assumed 2 cup matches) - 12*40*4 = Â£1920
Pre-season - 7.5 hours per week training for 2 weeks and 1 match at 4 hours - (7.5*40*2)+(40*4) = Â£760
Training Camp - 8 hours a day - 2 days a year (1 per term) - 8*40*2 = Â£640
2nd Team Coach @ Â£20/hour - Total cost = Â£3430
Training - 5 hours a week (Monday and Saturday) - 40 sessions - 2.5*40*20 = Â£2000
Matches - 4 hours per match - 12 matches (10 league, 2 cup) - 4*20*12 = Â£960
Pre-season - 7.5 hours per week training for 1 week - 7.5*20 = Â£150
Training Camp - 8 hours per day - 2 days per year - 8*20*2 = Â£320
COMBINED TOTAL COST = Â£10750
We request a 35% subsidy = Â£3762.50 
Justification: 
The head coach provides the leadership and cohesion the club needs in order to progress. His focus is predominantly on the 1st XV on Monday training sessions (which focus on game preparation and match specific rugby drills), with Saturday being more focused on the club as a whole with general skills, fitness and team structure drills provided for all 3 team's. 
Those who are new to rugby and those playing in the 2nds and 3rd XV were not being given the attention they need in order to get the most from the club and the sport. The second coach has proven to be essential by providing attention to the otherclub members and providing support to them at matches, as well as assisting the 1st team coach at what are often busy sessions. This has seen a dramatic improvement in 2nd XV results with them going undefeated last season and they have not yet lost a league game this season. 
Instructors in rugby are essential to club development, member enjoyment and member retention. Last year was the only year where we had only one coach for the majority of sessions, and it is impractical to do so again should we wish to meet our aims. For this reason we have not split the coaches into two lines as both are required to meet our core objectives.</t>
  </si>
  <si>
    <t>Minibus and coach hire for training and games
Need: Funding for transport is crucial to getting club members to matches and training. Without it competing in leagues would be impossible.
Reach: Entire club
Merit: Critical to allowing participation in competitive rugby.
Priority: Highest, as without it the club could not offer regular competitive rugby as the travelcost to members would be too high.
Cost: 
Monday training @ Harlington
21 sessions - 70 seater coach - Average cost of Â£350; 21*350 = Â£7350
Wednesday games
Average 12 games per side - 36 games in total - 50/50 split between home and away games
Away - 6-12 hour minibus slot - 2 minibuses needed per team - Â£30 petrol on average - (101+30)*18*2 = Â£4716
Home - 4-6 hour minibus slot - 2 minibuses needed per team - Â£15 petrol on average - (79.80+15)*18*2 = Â£3412.80
TOTAL COST = Â£15478.80
We ask for a 35% subsidy = Â£5417.58
Justification:
We offer transport to Harlington due its awkwardness as a location and the cost of getting there and back (Zone 5 tube + bus there and back reaches the adult oyster cap). The club is already expensive to join as a student and we have found that charging members every session in the past has turned people away and substantially reduced training numbers. Because of these reasons we prefer not to charge our members for this service. However, should the grant allocation and sponsorship be insufficient to cover the costs of transport, we would charge either match fees or a bus pass to act as an income source for providing transport.
We are budgeting to use a coach on Mondays for several reasons. Minibuses are slightly cheaper but we never receive a high enough allocation for Monday training sessions, because we compete with football and hockey for use of this service. We are would then be obligated in the interest of fairness to refund those who make their own way (Â£10.80 per person - in the region of Â£150 per bus we don't receive). In the past we have also had to cancel minibuses at cost due to a low number of drivers who meet the Union criteria and their variable availability to attend Monday training sessions due to deadlines/exams etc. As such, use of coaches enables the club to guarantee space for all those who require it and remove the variability in driver availability as a problem.</t>
  </si>
  <si>
    <t>Ground hire for training
Need: Without funding for spaces to train in local to students, the club would be unable to offer the opportunity for development of rugby players.
Reach: Entire club
Merit: Offers students a spacious and suitable environment in which they can develop and improve their rugby skills.
Priority: Crucial to providing a Saturday training session, so highest priority.
Cost:
Monday training @ Harlington - Â£0
Saturday training @ Battersea - 19 sessions at Â£100 on average - 19*100 = Â£1900
Tuesday Mornings @ Ethos - Â£253 (whole cost for this year given as we're unsure how this breaks down)
TOTAL COST = Â£2153
We ask for a 30% subsidy = Â£645.90
Justification: It is unreasonable to expect members to make their own way out to Harlington every Saturday morning. Battersea offers a full rugby pitch to train on - ample space to accommodate 3 teams and 2 coaches - in an environment local to where our members live, making it a much more suitable option.
Use of Ethos on Tuesday mornings is an important part of our teams' pre-game preparation as the forwards run through their line-out and set piece moves.</t>
  </si>
  <si>
    <t>Referee Subscription and Expenses
Need: To play in our competitive leagues and in cup matches, we require funding for referees.
Reach: Entire club
Merit and Priority: Funding critical to allowing students to play competitive rugby, so highest priority.
Cost:
LSRFUR subscription (essential to gain access to referees) - Â£192/team = Â£576
Referee expenses - Â£20 per game - 20 homes games per season (assumed 1 home cup match per team and 3 home LUSL matches) = Â£400
Subtotal = Â£976
Adding 1.2% current inflation = Â£987.71
We ask for a 35% subsidy = Â£345.70
Justification: Neutral referees are a requirement for our BUCS and LUSL matches. They are included here as highest priority, because without them we would be unable to offer competitive rugby union to our members as per our key aims.</t>
  </si>
  <si>
    <t>ACC Sailing (023)</t>
  </si>
  <si>
    <t>Cost of affiliation to Wembley SC is a one off payment every year and is based on the number of members as of 1st November. Affiliation fee is based on Â£90 per member, membership target of 20 people, Â£90 x 20 =Â£1800. Please note this is not an individual affiliation fee as there is often membership bought after 1st November which does not count toward the Wembley SC affiliation fee.</t>
  </si>
  <si>
    <t>Bit confused where SGI is going?</t>
  </si>
  <si>
    <t>Berth fees for our 6 firefly dinghies at Â£30 each = Â£180.</t>
  </si>
  <si>
    <t>Affiliation to the sailing national body. Actual cost is Â£150, but it is split 50:50 with ACC yacht as only one affiliation is needed per university. This is required for participation in BUCS sailing events.</t>
  </si>
  <si>
    <t>We aim to attend five events each year. For each of these we expect to take two teams. The total cost of the entrance fees for these events will be Â£2750. For one of these events we will rent our boats to the University of London Sailing Club for Â£250. Each team has 6 members who will pay Â£30 per event towards the cost of the entry fee and transport. This provides Â£1800 towards to cost of events.</t>
  </si>
  <si>
    <t>The boats are starting to get quite old which means that the cost of maintaining them is increasing. We are looking into options to raise money to replace our boats which will save money in the long term. We expect to spend approximately Â£50 on each of the boats per year although this can vary significantly</t>
  </si>
  <si>
    <t>Of the five events we attend four of them involve travelling away for the weekend. For this we will hire a minibus from the union at a cost of Â£285 per event. This means the total cost of minibus hire is Â£1140 for events. We will also hire a minibus for travel to our first Wednesday afternoon session of the year, this will cost Â£100.</t>
  </si>
  <si>
    <t>We drive approximately 1200 miles in order to attend away events.</t>
  </si>
  <si>
    <t>ACC Shaolin Kung Fu (024)</t>
  </si>
  <si>
    <t>The main training session where traditional martial art techniques are practiced including sparring and weapon training with our Instructor (J. Guishard). The fee is for 2 possible sessions a week, for 31 term weeks, at Ãƒâ€šÃ‚Â£25 a session= 2*31*25=1550. Student participation will be of Ãƒâ€šÃ‚Â£5 a week. (with every 5th session being free so the cost is actually Ã‚Â£4 for students with a loyalty card) Expected turn up every week is about 70% of the members (reviewed based on last year turn-up), yielding an income of 10*4*31 = Ã‚Â£1240 (8 students participating Ã‚Â£5 for 31 weeks).</t>
  </si>
  <si>
    <t>ACC Shorinji Kempo (040)</t>
  </si>
  <si>
    <t>It is necessary for all members to become registered with the British Shorinji Kempo Federation (BSKF) in order to train. This allows members to train at any BSKF dojos as well as allowing them to grade through to higher belts. More importantly, this also covers the insurance for any injuries incurred by members during training. The annual cost of this for each student is Â£40. Predicted cost has been calculated based on our targeted recruitment for next year: 20 x Â£40 = Â£800. We are hoping to obtain a subsidy of 50%, which will go into helping students pay for their insurance fees.</t>
  </si>
  <si>
    <t>This expenditure relates to travelling to and from the aforementioned seminars (conferences). These seminars are often conducted outside London, and involves travelling by either train/bus to other parts of the UK. This can be seen from transaction order (PO 5004260) that shows the 2014 spring seminar being held in Glasgow, and also transaction order (PO 5003328) that shows the 2013 spring seminar was held in Bristol. Cost has been estimated as being Â£30 for a single journey for 15 people (estimated average number of people) travelling to each conference = Â£30 x 15 x 2 = 900. Of this, we would like to request for 50% subsidy from the grant (Â£450), while the remainder will be paid by the members.</t>
  </si>
  <si>
    <t>This is travel expenditure to core activity</t>
  </si>
  <si>
    <t>IS this core? conference attendence</t>
  </si>
  <si>
    <t>accept</t>
  </si>
  <si>
    <t>y - definitely core - transport to compete in activity</t>
  </si>
  <si>
    <t>Things such as boxing gloves, focus pads, thai pads and body armor are an essential part of our training and are necessary in order to perform our activities. Every few years we need to replace our equipment due to wear and tear.</t>
  </si>
  <si>
    <t>Each year, the British Shorinji Kempo Federation (BSKF) organises 2 two-days training seminars, with the aim of bringing together members from dojos all over the UK to meet and train together. These seminars are important in providing our members with an opportunity to make new friends with members of other dojos, and more importantly train with others to refine their skills. The cost of attending each of these seminars is estimated to be Â£80 per person. This can be seen from transaction order (PO 5014165) last year (2015-2016), which shows a total of 8 members attending the 2016 university training seminar. Based on the average number of members we have attending these seminars each year, we are requesting for a 50% subsidy on both seminars for 15 members, and this will give us a figure of 2 x 15 x Â£40= Â£1200. The remaining amount will then be paid by the students.</t>
  </si>
  <si>
    <t>ACC Snowsports (025)</t>
  </si>
  <si>
    <t>Affiliation to British University Snowsports Council (Official BUCS Body). Number based on 2015/16 figure (Â£165) as we have not yet been given payment instructions this year (these are anticipated to come through this term)
cost (Â£165) - income (Â£45; membership SGI) = subsidy requested (Â£120)
DONE</t>
  </si>
  <si>
    <t>Affiliation to King's Races (annual national University snowsports races) for two teams. This is our standard entry and helps keep the race aspect of the club healthy. Teams consist of 5 racers and typically cover a diverse range of participants
cost based off 2015-16 (Â£250) - income (Â£70; membership SGI) = subsidy requested (Â£180)"
DONE</t>
  </si>
  <si>
    <t>SGI too high</t>
  </si>
  <si>
    <t>discuss at CSPB</t>
  </si>
  <si>
    <t>This is one of their key competitions definitely fundable 
SGI is high - 'Thanks to Brexit, we were requested to pay a surcharge of £35 per person, totalling £7315, a sum we would not be able to afford if we had exhausted all of our grant. Thanks to a fortunate SGI at the start of the year we've been able to carry on as normal although if we do end up having to pay this sum it could put us in a difficult position. We are still waiting to hear back from the company.' 
They still need to pay this</t>
  </si>
  <si>
    <t>Race training - one of our main priorities. The more racers we have the larger presence we can get at competitions - and more chance of competing for points. We are planning 10 indoor sessions through the year, aiming for 8 attendees, cost is Â£25pp.
Cost = 10*8*25 = Â£2000
We would like to be charging our members Â£10 per session - as due to how often it is, it can get quite expensive. Throughout this year we have been changing our pricing strategy around - some being cheaper than others, to see what method gets the highest turnout.
Income = 8 people *Â£10 *10 sessions = Â£800
Subsidy requested = Â£1,200
DONE</t>
  </si>
  <si>
    <t>Lessons - (NOTE - there will be a large number of lessons in the second term in run up to easter trip) Throughout the year lessons occur both on and off trip. These are key to our sport, the more people we are able to encourage into snowsports, the better! Not only does it increase our trip size and create a better atmosphere, it also increases our number of competitors and overall size of the club. In resort we pride ourselves on being able to get beginners lessons in the best ski school - only this does get quite expensive.
Cost in UK = Â£33 for a two hours session. We plan on running four sessions total for an average of 8 people per session, and aim to charge them an average of Â£15 per session. 
Cost = Â£1056
Income=Â£480
Subsidy for UK = Â£576
Lessons in resort - This is undoubtedly where we pick up the majority of our members and the amount of beginners who join and take lessons increases every year. This year we were unable to get lessons information due to dropouts and system failures, we had more than 15/16, however only a negligble amount, so are using the same values.
The standard lesson package people choose is for 3 days and costs Â£69pp with a qualified ESF instructor. 
This year 34 people had lessons on our winter trip, and we expect 15 people to have lessons on Easter trip. We would like people to pay Â£59pp for the lessons instead - subsidy of Â£10 per person.
Cost = Â£69*49 = Â£3381
Subsidy = 49*Â£10 = Â£490
Income = 2891
Total Cost = 3381 + 1056 = Â£4437
Income = Â£480 + Â£2891 = Â£3371
Subsidy Requested = Â£490 + Â£576 = Â£1066
DONE</t>
  </si>
  <si>
    <t>Freestyle sessions - This year we decided to work these differently to the budget. We initially transferred Hemel Â£1,200 for discounted sessions (we need to do a funding code correction as some of this should be from grant), however decided to use this in a different way. A few years ago we had very dedicated freestylers who were able to inspire some into the discipline, but after one broke his back, numbers suddenly dropped. This left us with a minimal team. Last year we managed to get a few interested, however still not enough for a team. Therefore we thought this 1200 could run free sessions in term one, a total of 50 x 2 hour sessions. These worked very well with an average turnout of 10 people, and a solid group of 6 freestylers going to sessions and trampolining. We will be asking for 50% of the value of the session for this term per session.
The overall cost we expect this year will be:
Cost Â£2,200 = 90 sessions
Income = Â£12.50 * 40 = Â£500
Subsidy = Â£1,700 (club providing a large number)
Requested subsidy = Â£800
DONE</t>
  </si>
  <si>
    <t>Next year we will again be taking a large cohort to BUSC main event - the largest snowsports competition that we compete at. Last time we went we took around 70 people to this event (and we are using this figure as an estimate for next year). Coach hire works out at Â£100 per person, ie, a total of Â£7,000. This is an awful lot for our members to pay, and so that we can increase numbers going to the competition, learning more about the sport and competing themselves, we are now requesting subsidy of it.
We would ideally like our members to pay around Â£70 for this transport.
Cost = Â£7,000
Income = Â£4,900
Subsidy = Â£2,100
DONE</t>
  </si>
  <si>
    <t>Travel to resort : On top of travel to BUSC main event - we also have travel to our major resort session in winter. This is where we take (this year) 209 people out to the Alps to get into skiing, boost the sport, and promote our club so that we can encourage more to racing, freestyle and freeride. This is our clubs core function, and we'd like to get as many people involved as possible, however the limiting factor is the cost - one of the largest costs being the coach. The coach cost is around Â£100pp, which we would like to decrease to Â£90pp. 
Total cost = Â£20,900 (100*209)
Total income = Â£18,810 (90*209)
Total subsidy = Â£2090
DONE</t>
  </si>
  <si>
    <t>Race training / freestyle session / beginners lesson travel. 
Grouping these all into one as they are all to the same place, all core activities which lead to competition, and all the same price. 
We normally get a train to this event due to lack of drivers, which costs Â£13 with a railcard. 
Due to our sport being very difficult to get to, we would like to make it free for members. It takes around 2 hours travelling to get there, and we have a following which grows every year. The one thing stopping more people is the cost of travel - if we are able to make this cheaper, we feel we will get far more people involved.
For an estimated 18 total sessions, with average attendance of 8 people, cost = Â£13 *8*18 = Â£1,872
Subsidy = Â£1,872
DONE</t>
  </si>
  <si>
    <t>Printing costs for freshers fair promotional material</t>
  </si>
  <si>
    <t>Entrance fees for BUDS competition, this is the biggest competition of the year for us, however normally we get quite a small turnout(4-10). It is always quite difficult to advertise to freshers how great standing on a drizzly carpet in edinburgh is. This year we got it right however, and managed to take 25 down with us, on a heavily subsidised "freshers tour" weekend. Whilst not many competed, this weekend was highly successful, giving us a core fresher group that we should be able to rely on in the future for committee and a race team.
Income - Â£85 * 25 = 2125 + QM coach input Â£455 =2580
Cost = 6285 (accommodation for 3 nights, coach for 3 days, all competition and event entries, 3 course meal final night
Subsidy = 3705
This year we subsidised this ourselves, however next year would request a20% subsidy of total cost - Â£1,257
DONE</t>
  </si>
  <si>
    <t>Entrance fees for Kings races, This is our standard entry and helps keep the race aspect of the club healthy. Teams consist of 5 racers and typically cover a diverse range of participants
cost based off 2014/15 (Â£420) - income (Â£220; Event Tickets) = subsidy requested (Â£200)
DONE</t>
  </si>
  <si>
    <t>ACC Squash (027)</t>
  </si>
  <si>
    <t>Ethos Squash Court Hire:
Costs Â£3.25 per session
Term 1: 64 sessions per week (16 training, 16 group sessions and 32 for league matches or free courts) for 11 weeks. 64 * 3.25 * 11 = Â£2,288
Term 2: Same cost. Â£2,288
Term 3: 16 sessions per week (just group sessions) for 9 weeks. 16 * 3.25 * 9 = Â£468
Total: Â£2,288 * 2 + 468 = Â£5,044
Income from membership:
We have a membership target of 120 with a price of Â£38 taking into account the 5% VAT on sports clubs gives 38*120*0.95 = Â£4,332
There is also a team charge to help cover costs for travel, coaching and league fees. This is Â£30 each with 6 teams each having an expected 8 team members 30*6*8 = Â£1,440
This income is distributed as predicted income for the various costs of the clubs (the exact percentages for each are given)
Predicted Income and Subsidy:
Half of the court cost to be covered by membership sales (58.2%) as this is the main source of expenditure on our members
58.2% * membership sales = Â£2,522
50% Subsidy requested</t>
  </si>
  <si>
    <t>BUCS Entry Fee:
For 6 teams (4 men's teams and 2 women's teams)
This year we will were charged Â£268 for 4 teams so Â£67 per team (no changed expected in cost per team).
6*67 = Â£402
Predicted Income and Subsidy:
League fees to be covered by a combination of membership sales (2.9%) and team fees (7.6%)
41.2% Subsidy requested</t>
  </si>
  <si>
    <t>BUCS Affiliation Fee:
For 6 teams, this year we will were charged Â£318.16 for 4 teams so Â£79.50 (rounded)
per team
(no changed expected in cost per team)
6*79.5 = Â£477
Predicted Income and Subsidy:
League fees to be covered by a combination of membership sales (3.5%) and team fees (9.1%)
41.2% Subsidy requested</t>
  </si>
  <si>
    <t>LUSL Entry Fee:
For 6 teams, this year we will were charged Â£362 for 4 teams so Â£90.50 per team
(no changed expected in cost per team)
6*79.5 = Â£543
Predicted Income and Subsidy:
League fees to be covered by a combination of membership sales (3.9%) and team fees (10.3%)
41.2% Subsidy requested</t>
  </si>
  <si>
    <t>Team Coaching:
For 6 teams, one hour couaching every two weeks
5hrs per team in term 1 and 6hr per team in term 2 (no coaching in term 3). (5+6)*6 = 66hr
Abid Khan for 22 hours at Â£32 per hour
22 * 32 = Â£704
Andy Keen for 44 hours at Â£33 per hour
44 * 33 = Â£1,452
Totals 704 + 1452 = Â£2,156
Predicted Income and Subsidy:
Coaching costs to be coverd by a combination of mebership sales (15.6%) and team fees (41.0%)
41.2% Subsidy requested</t>
  </si>
  <si>
    <t>Travel Expendature:
Travel for 6 teams to away league games via train, tube and/or bus. This year the total cost for first term was Â£553.43 for 4 teams, aprox Â£140 per team per term. Terms 1 &amp; 2 next year predicted to have the same cost (no games in term 3). 140*6*2 = Â£1,680
Predicted Income and Subsidy:
Travel costs to be coverd by a combination of mebership sales (12.2%) and team fees (32.0%)
41.2% Subsidy requested</t>
  </si>
  <si>
    <t>ACC Swim/Waterpolo (028)</t>
  </si>
  <si>
    <t>Affiliation fees. BUCS fees @ Â£238.62 for swimming and water polo combined. LUSL fees @ Â£181 for Water Polo. Must be affiliated in order to compete at any BUCS/LUSL competitions. Total is Â£238.62 + Â£181 = Â£419.62. We propose subsidy required = 80%, Â£335.70. We will pay the remaining Â£83.92 using 0.8% of membership fees (Â£67.83), and profit that we make from our alumni match to cover the left over Â£16.09.</t>
  </si>
  <si>
    <t>ULU London Swimming League League Affiliation. Single fee of Â£130. This fulfils our aim of allowing all members to compete at inter-university friendly swimming competitions. Imperial team of approximately 35-40 swimmers per event. 3 events per year. All pay own entry, and transport fees. We propose subsidy required = 60%, Â£78.00. We will pay the remaining Â£52.00 using 0.6% of membership fees (Â£50.87), and using profits from the alumni match (Â£1.13).</t>
  </si>
  <si>
    <t>BUCS Swimming Entry Fees. Short Course and Long Course Championships: For BUCS Short Course, approx. (25 swimmers) 75 individual races @ Â£12.25 per race (75 x Â£12.25 = Â£918.75); 4 relay races @ Â£22.25 per race (4 x Â£22.25 = Â£89). For BUCS Long Course, approx. (18 swimmers) 50 individual races @ Â£12.25 per race (50 x Â£12.25 = Â£612.50); 4 relay races @ Â£22.25 per race (4 x Â£22.25 = Â£89).These competitions are the 2 major competitions in the year for competitive swimmers and they fulfil our aim of providing an opportunity for members to compete and perform well at national swimming competitions. Total cost for the two competitions is (Â£918.75 + Â£89) + (Â£612.5 +Â£89) = Â£1,709.25. We propose subsidy required = 60%, Â£1,025.55. We will pay the remaining Â£683.7 using 6% of membership fees (Â£508.73), and income from the BUCS players' fee (Â£174.98).</t>
  </si>
  <si>
    <t>BUCS Team Competition Entry Fees. Water Polo Â£124, Swimming Â£134. This allows entry into the major team competitions for both sports. It is a chance for high level competition in both sports another factor that allows high participation (14 people for Swimming, 30 for Water Polo). This directly influences our aims to attain a high ranking in both sports. Â£124 + Â£134 = Â£258. We propose subsidy required = 60%, Â£154.80. We will pay the remaining Â£103.20 using 1.2% of membership fees (Â£101.75), and using profits from the alumni match (Â£1.46).</t>
  </si>
  <si>
    <t>Hire of Ethos pool for training purposes. This is needed to achieve our core activity of accomodating participation in structured swimming and water polo sessions for all members. 3 water polo sessions and 3 swimming sessions per week for all members. For 1st and 2nd terms 9 hours per week, 22 weeks @ Â£33.00 per hour = Â£6,534. For less busy periods in summer term, due to exams and less competitions taking place, we propose to temporarily remove the Friday session for Water Polo and the Saturday session for Swimming. We also propose to combine the mens' and women's training on Sunday, reducing the training session to 1 hour. This reduces weekly pool time to 4.75 hours per week, 9 weeks @ Â£33.00 per hour = Â£1,410.75. Overall, total cost for the year is Â£6,534 + Â£1,410.75 = Â£7,944.75. We propose subsidy required = 70%, Â£5,561.33. We will pay the remaining Â£2383.43 using 28% of membership fees (Â£2,374.05), and using profits from alumni match (Â£9.38).</t>
  </si>
  <si>
    <t>Hire of Ethos pool for further training of BUCS swimmers. This is to provide an amount of training similar to our main BUCS competitors. Two lanes are hired out per session at a price of Â£13.20 per hour, for one hour a week and is offered for the first two terms of the year, totalling 22 weeks of training. Total cost for the year is 22 x Â£13.20 = Â£290.40. We propose subsidy required = 50%, Â£145.20. We will pay the remaining Â£145.20 using income from the BUCS player' fee (Â£145.20)</t>
  </si>
  <si>
    <t>Water Polo Matches Pool Hire. BUCS League &amp; International rules require us to hire a pool with 2 deep ends, which Ethos does not have. This is required to fulfil our aim to provide an opportunity for members to compete and perform well at national water polo competitions. We hire Queen Elizabeth's School's pool, Barnet, as it is close and the least expensive option at Â£125 per hour. We must play 10 BUCS home matches (5 male and 5 female), that we have to hire pools for 75 minutes per match, in order for us to remain in the league. Pool hire 10 matches at Â£156.25 per match = Â£1,562.50 . We propose subsidy required = 50%, Â£781.25. We will pay the remaining Â£781.25 using 8% of membership fees (Â£678.30), and income from the BUCS players' fee (Â£102.95).</t>
  </si>
  <si>
    <t>Cost of primary swim coach. Trains competitive swimmers. Fulfils our aim of structured training sessions, and good preparation for friendly, and national competitions (BUCS). Usually in charge of approx. 20-35 swimmers every session. For first two terms, 4.5 hours per week x 22 weeks @ Â£25 per hour = Â£2,475. Third term, 2.5 hours a week @ Â£25 per hour x 9 weeks = Â£562.50. The primary swim coach also attends major competitions with the competitve swim team to monitor progress and support the swimmers racing. Cost is Â£100 per day (and expenses paid- this is covered by the swimmers who attend the competition). This accounts to Â£100 x 4 days (2 days for Short Course BUCS competition, and 2 days for Long Course BUCS competition) Thus, total cost is Â£2,475 + Â£562.50 +Â£400 = Â£3,437.50. We propose subsidy required = 50%, Â£1,718.75. We will pay the remaining Â£1,718.75 using 18.5% of membership fees (Â£1,568.57), while making a loss of Â£150.18.</t>
  </si>
  <si>
    <t>Cost of Water Polo Coach. Provides quality coaching for all members wishing to play water polo. 5.5 hours per week x 22 weeks @ Â£25 per hour =Â£2,475. For third term, 2.25 hours per week @ Â£25 per hour x 9 weeks = Â£506.25. Total cost is Â£2,475 + Â£506.25 = Â£2981.25. We propose subsidy required = 50%, Â£1490.63. We will pay the remaining Â£1,490.63 using 17.5% of membership fees (Â£1,483.78), while making a loss of Â£6.85.</t>
  </si>
  <si>
    <t>Cost of second swim coach. 4.5 hours per week for the first and second terms at Â£20 per hour for 22 weeks = Â£1,980. Third term, 1.25 hours a week @ Â£20 per hour x 9 weeks = Â£225. This coach is in charge of the non-competitive swimming lanes. This coach is usually in charge of approx. 20-30 swimmers per session. Total cost is (Â£20 x 4.5 hours x 22 weeks) + (Â£20 x 1.25 hours x 9 weeks) = Â£2,205 . We propose subsidy required = 45%, Â£992.25. We will pay the remaining Â£1,212.75 using 14% of membership fees (Â£1,187.03), while making a loss of Â£25.72.</t>
  </si>
  <si>
    <t>Water Polo Match Officials. It is mandatory for us to provide two qualified referees and a table of qualified officials for each BUCS home match This fulfills our aim to provide an opportunity for members to compete and perform well at national water polo competitions.. Referee cost @ Â£20 per match for 2 referees. Table of officials cost @ Â£15. 10 home matches (5 men, 5 women) total cost is (Â£20 + Â£15) x 10 = Â£350. We propose subsidy required = 50%, Â£175. We will pay the remaining Â£175 using 2.0% of membership fees (Â£169.58), while making a loss of Â£5.43.</t>
  </si>
  <si>
    <t>Transport to water polo matches and swimming competitions. Train or minibus hire. Transport to 7 swimming competitions and 16 water polo matches, for both national, and inter-university friendly events. Cost for hiring a 15 seater and a 9 seater minibus totals to Â£175 for a day. This will be required for 5 matches assuming the Mens' teams and Womens' teams play on the same day, 5 x Â£175 = Â£875. Fuel is estimated to cost Â£50 for each minibus, 10 x Â£50 = Â£500. Cost for hiring a 15 seater and a 9 seather totals to Â£285 for a weekend. This will be required for 2 weekends, 2 x Â£535 = Â£1,070. Fuel is estimated to cost Â£75 for each minibus, 4 x Â£75 = Â£300. For BUCS teams, only a 15 seater minibus will be required, costing Â£285 for the weekend, 1x Â£285 = Â£285. Fuel is estimated at Â£75, 1 x Â£75 = Â£75. Transport to London League competitions and LUSL matches will be paid by the competitors themselves. The total cost of transport for all competitions is therefore 5 x Â£175 + 10 x Â£50 + 2 x Â£535 + 4 x Â£75 + Â£285 + Â£75 = Â£3,105. We propose subsidy required = 40%, Â£1,242.00. We will pay the remaining Â£1863 using 3.4% of membership fees (Â£288.28), and income from BUCS players' fee (Â£1574.72)</t>
  </si>
  <si>
    <t>ACC Table Tennis (029)</t>
  </si>
  <si>
    <t>Ground hire - Renting Table Tennis 
Â£23.00 for each 2 hour slot (Ethos, Sport Imperial)
31 weeks in term
Social sessions - 2 x 2 hour per week
Team training â€“ 1 x 2 hour per week
6 hours per week, 22 weeks ( Spring + Winter term)
(Â£23.00 * 3 ) *22 =Â£1518
4 hours per week, 9 weeks (2 hours social sessions, 2 hours team training)
( Summer term)
(Â£23.00 * 2 ) * 9 = Â£414
Total : Â£1518 + Â£414 = Â£1932
Note : We plan to obtain summer sessions due to the high demand from the poll we send out. Currently the club has only done sessions during the spring and winter terms and members have stated that they feel 'cheated' out of their money as they assumed it would be for the whole year.</t>
  </si>
  <si>
    <t>Equipment
Bats &amp; Table tennis balls
We started the year with effectively 0 bats, as most of them have worn out from use. 
We purchased 5 this year but these are breaking down and more people are requiring bats due to increased membership.
We will be purchasing 5 of these new bats:
https://goo.gl/CQRF1y 
(DHS 4002 - Â£19.69 x 5 =Â£98.45)
Next we require additional balls for competition play - The International Table Tennis Foundation have introduced new plastic balls in 2015 for competitive play but the club still only has the old balls. 
We require 12 of these balls both for competitive play and training sessions, so that our players can get used to the new balls during the match.
goo.gl/SK8sZO
Nittaku SHA 40 Plus - pack of 3
Â£9.56 x 4 = Â£38.24
Total : Â£38.24 + Â£98.45 = Â£136.69</t>
  </si>
  <si>
    <t>Coaching
The table tennis club have not implemented weekly coaching and is in dire need of it. 
Our 2nd and 3rd teams are at the bottom of the league but there is a lot of potential to improve as players just need to learn to be consistent. 
Coaching can really improve Imperials standing in the BUCS league.
Some coaches i've searched and contacted : 
https://tabletennisengland.co.uk/organise/coaches/find-a-coach/
http://www.gavinrumgay.com/
https://www.dariusknight.com/coaching/
Most coaches charge around Â£20 - Â£40 per session, so I will be estimating it as Â£30.
We will be implementing this for 2 terms or more depending on the funding.
(Â£30 x 20 = Â£600)
Investing in the players can benefit Imperial for the long term, as the competitive players often stay with the club until they graduate.</t>
  </si>
  <si>
    <t>Fresher's Fair Printing cost</t>
  </si>
  <si>
    <t>Publiciity</t>
  </si>
  <si>
    <t>ACC Tae Kwon Do (052)</t>
  </si>
  <si>
    <t>Instructors fee Â£15/h
Monday (2h) + Saturday (2h) taken by Reza Saberi: 4 hours per week
Wednesday (2h) taken by Christopher Dancel: 2 hours per week
Total week = Autumn (11 wk) + Spring (11 wk) + Summer (13 wk) = 35 weeks
Total Cost: 
Reza Saberi: Â£15 * 4h * 35wk = Â£2100
Christopher Dancel: Â£15 * 2h * 35wk = Â£1050
This year, we have currently raised Â£520 from training fees which will be put towards our instructor fees, and we are therefore requesting a subsidy of Â£1000.</t>
  </si>
  <si>
    <t>Affiliation Fees
Â£50 this year for British Student Taekwondo Federation (BSTF):
They help us to run the IC Open by providing us with essential equipment for the day. We also enter the BSTF Student National Championships, our biggest competition of the year.
Â£35 for Taekwondo England (TKDE):
They provide us and our instructor with insurance for grading and competitions</t>
  </si>
  <si>
    <t>BSTF Student National Championships: Entry fees
The entry fee for any single discipline entry (patterns or sparring) is Â£30.
First entry is Â£30 and second or third discipline at Â£15 each.
Sign up forms are yet to be distributed to members, estimate number of competitors this year is around 30. 28 competed at Imperial College Open in November 2016 and many were keen to compete again and more to join the team for future events. 
Assuming all 30 participate in sparring, 20 in both individual and paired poomsae, Â£30 *30 + Â£15 *2 *20 = Â£1500
We would like to subsidise entirely if possible as it is the biggest event in student taekwondo community. Already paying for competition for ICO and LUSL it has been very costly for members to be involved in competitions. We strongly believe in encouraging members to participate in competitions and subsidising entry fees will be very helpful for all.
The venue for the National championship is in Worcester so members are in a place to pay for accommodation (Â£33 per person per night) and travel expenses (Â£30). There have been new members as this term started and we will be making new batch of equipment purchase for individuals (Â£130 for full set). Entry fees for the competition alone can add up to Â£60 and with equipment purchase, individual members can be spending up to around Â£250 in preparation for the Nationals competition alone.
We request a subsidy of 33% of Â£500 for the coming year.</t>
  </si>
  <si>
    <t>This year BSTF nationals will be held at University of Worcester (around 144 miles away from Imperial Union) for the third consecutive year. Last yearâ€™s figures on hiring two minibuses for one weekend:
With 30 members, but some having to leave on Friday night for ITF discipline on one minibus, and majority leaving on Saturday morning for WTF discipline, we will most likely be hiring three minibuses.
(Ã‚Â£285 + 288 miles * Ã‚Â£0.27/miles)*3 = Â£1073.28
Member will be asked to contribute 50% of the travel cost and we are suggesting that the club subsidize 33%, and therefore we request a grant of Â£178.88</t>
  </si>
  <si>
    <t>ICO Medals/Trophy
We award a trophy (Â£58.01) to the most successful team each year and about 120 medals to individuals. For the IC Open 2016 we bought 145 new medals for Â£576.42. 
Costs are expected to remain roughly the same next year.</t>
  </si>
  <si>
    <t>Not in the right budgeting query</t>
  </si>
  <si>
    <t>ICO: First Aid
We require trained medical staff at the IC Open to tend to injuries and advise when fights should be stopped. Taekwondo is a contact sport and a martial art, there are potentially serious injuries that can result from fighting in rings. Figures from ICO 2016:
Doctors from Sports Medical Ltd = Â£1000
Paramedics from Events Medic Services Ltd = Â£750
Total spend on first aid from ICO 2016 = Â£1750
The total cost on first aid has increased by 175% from previous year. As a host of the competition we understand the responsibility in providing the best standard of first aid care for our fellow taekwondo competitors from around the country. As the only student organised national Taekwondo competition for the fifth consecutive year, we request a grant of 20% to help our club fund for hiring good quality first aid for our competition.</t>
  </si>
  <si>
    <t>ICO venue
Starting this year we are hosting our competition from Ethos that can fit 3 rings to a larger venue fitting 4 rings to accommodate the growing numbers of competitors. 
The cost covers one full day of hall hire, car parking and PA system as well as the weigh in venue for the day before. This year we spent Â£1459 and we request a subsidy of 30%.</t>
  </si>
  <si>
    <t>Printing for freshers fair and ICO competitors cards</t>
  </si>
  <si>
    <t>ACC Triathlon (067)</t>
  </si>
  <si>
    <t>***Races***
(Racing is the most important aspect of our club)
Jekyll and Hyde Park Hallowe'en Duathlon (October)
Expected entries: 10
Cost per entry: Â£40 
-------------------------------------------------------------------------------------------------------------------------------------
Hillingdon Winter Duathlon (November)
Expected entries: 30
Cost per entry: Â£23
-------------------------------------------------------------------------------------------------------------------------------------
BUCS Duathlon Championships (November)
Expected entries: 27
Cost per entry: Â£36
Transport hire: Â£315 = Â£175 (15 + 9 Seat Minibus Hire) + Â£140 (additional van hire for bikes) 
Fuel: Â£140 (based on current year expenditure for minibuses + van)
-------------------------------------------------------------------------------------------------------------------------------------
Gravesend Winter Duathlon (February)
Expected entries: 15
Cost per entry: Â£25
Transport: Â£150 (based on current train ticket prices)
-------------------------------------------------------------------------------------------------------------------------------------
Inter-University Aquathlon Championships (February)
Expected entries: 15
Cost per entry: Â£18
Transport hire: Â£100 (15 Seat Minibus Hire)
Fuel: Â£40 (based on relative distance to other events)
-------------------------------------------------------------------------------------------------------------------------------------
BUCS Sprint Triathlon (April)
Expected entries: 27
Cost per entry: Â£42
Transport hire Â£315 = Â£175 (15 + 9 Seat Minibus Hire) + Â£140 (additional van hire for bikes) 
Fuel: Â£140 (based on current year expenditure for minibuses + van)
-------------------------------------------------------------------------------------------------------------------------------------
BUCS Standard Triathlon (May)
Expected entries: 10
Cost per entry: Â£52
Transport: Â£350 (based on previous year)
Accommodation: Â£441 (based on previous year)
-------------------------------------------------------------------------------------------------------------------------------------
Leeds Castle Triathlon (June)
Expected entries: 15
Cost per entry: Â£82.10
Transport: Â£225 (15*Â£15) based on current online train ticket sales for one month in advance</t>
  </si>
  <si>
    <t>***Discipline Specific Training***
Swim Training
Cost per lane: Â£7
Coach per hour: Â£30/h
Cost per session = Â£44 (one hour, two lanes)
Cost per week = Â£88 (two sessions per week)
Annual cost = Â£2728 (Â£88*31 weeks)
-----------------------------------------------------------------
Cycle Training
Expected entries: 10 per session
Cost per session: Â£3.50pp
Cost per week: Â£52.50 (15*Â£3.50)
Annual cost = Â£1627.50 (Â£52.50 * 31 weeks)</t>
  </si>
  <si>
    <t>ACC Ultimate Frisbee (035)</t>
  </si>
  <si>
    <t>Need: Entry to national competitions
Our first teams compete at the highest level in the UK at these tournaments
Priority for the club as it is the team that will play other top universities and that will represent Imperial at these tournaments.
Reach: Men's/Women's/Mixed 1st teams (circa 25 people - half of club)
Merit: This will enable the 1st teams to represent Imperial and do well at national competitions (competing in the highest division in Indoor nationals in 2016/17 and playing at the highest level). BUCS points are also awarded at these events.
Cost: Â£140 per tournament * 6 tournaments per year (indoors and outdoors for each gender category) = Â£840
Request subsidy of 40%
Justification:
Membership fees will be used to cover the remaining cost of entry so that members will only have to pay for travel to and from these tournaments</t>
  </si>
  <si>
    <t>Need: Entry to regional tournaments and BUCS league (qualifiers for nationals)
Priority for the club to take as many teams as possible enabling all to participate, and it allows the 1st teams to qualify for nationals
Reach: Entire Club (circa 52 members)
Merit: These tournaments are open to all members of all skill levels and introduce people to competitive Ultimate Frisbee which is self refereed.
The Men's 1st team have won Indoor regionals for the past 2 years and the mixed/women's 1st team also compete at the top for tournament victory.
The BUCS league enables us to compete with other top universities and win BUCS points.
Cost: Â£140 per team at tournaments 
Men's Indoor Regionals x 3 teams, 
Mixed Indoor Regionals x 3 teams, 
Women's Indoor Regionals x 2 teams, 
Women's Outdoor Regionals x 1 team
Â£160 per team in BUCS League (1 Men's team)
Total = Â£140 * 9 + Â£160 = Â£1420
Request subsidy of 40%.
Justification: Membership fees will be used to cover the remaining cost so that members only have to pay for travel to and from these tournaments.</t>
  </si>
  <si>
    <t>Need: Travel Expenditure to National Tournaments
Whenever possible we use a minibus as it's cheaper. Players contribute a minimum of 50% of personal travel costs, although in practice this is much higher.
In 2017/18, Men's and Women's Indoor nationals will be held in Glasgow (high cost) - this cost a total of Â£64.48 per person (travel by plane) in 2015/16
Reach: Men's/women's/mixed 1st teams (circa 25 members)
Merit: These tournaments enable the 1st teams to represent Imperial and play at the highest level.
Cost:
Average distance based on 2016/17 venues = 304 miles
Fuel cost = 304 miles x Â£0.28 per mile = Â£85.12 per tournament
4 nationals tournaments by minibus and 2 to Glasgow (assume similar cost to 2015/16 - Â£64.48 per person)
Minibus cost = Â£287.90 per weekend
TOTAL COST = 4 tournaments x (Â£287.90 + Â£85.12) + 2 teams to Glasgow (men and women) x 10 people per team * Â£64.48 per person
= Â£1492.08 + Â£1289.60
= Â£2781.68
Request subsidy of 40%
Justification: Members pay at least 50% of travel costs, in practice this is often around 90%. These members will also have paid for travel for regionals tournaments and extra training sessions, so this will reduce the financial cost of playing.</t>
  </si>
  <si>
    <t>Need: Travel Expenditure to Regional Tournaments and BUCS League.
Players are required to use the cheapest mode of train travel possible (Young Persons Railcard or Group-save ticket). Players contribute a minimum of 50% of personal travel costs, and the club reimburses the rest when possible.
Reach: Entire Club
Merit: This enables the 1st teams to qualify for nationals and can reduce the cost of participating to new players, something the club feels is important.
Cost:
Average team sizes: indoors = 10 persons
outdoors = 13 persons
Average train cost - Indoors - Â£22 (2016-17)
Average train cost - Outdoors - Â£25 (2016-17)
Average travel to league games - Â£10.87 (2016-17)
8 teams attending indoor regional tournaments
Total (indoors): Â£22 per person x 10 people x 8 teams = Â£ 1760
1 team attending outdoor regionals
Total (outdoors): Â£25 per person x 13 people x 1 team = Â£325
6 league games per season
Average squad size = 11 people (2016-17 league)
Total: Â£10.87 per person x 11 people x 6 games x 1 team = Â£717.42
Total = Â£1760 + Â£325 + Â£717.42 = Â£2802.42
Request subsidy at 40%
Justification: Members contribute at least 50% to travel, often this increases to 80-90% due to the vast reach of this activity. This activity is open to the entire club.</t>
  </si>
  <si>
    <t>Need: Travel to Harlington pitches for advanced training.
Needed to get the men's and women's players ready for outdoor regionals and nationals and is an essential part to get BUCS points.
It is the only session we have exclusively for the first teams (who have to contribute a lot to hotels and travel at national tournaments) and is a priority for the club. We hire a minibus to travel there.
Reach: 1st team development squad (men's/women's/mixed - circa 25-30 members)
Merit: Enables the 1st teams to perform well throughout the season (they are currently top of their BUCS league for outdoor Ultimate Frisbee)
We offer transport to Harlington due its awkwardness as a location and the cost of getting there and back
Cost
10 sessions each term
Minibus hire for 4 hours: Â£52.60
Distance is 28.6 miles both ways (based on Google maps)
Fuel cost = Â£0.28 x 28.6miles = Â£8.01 (South Kensington to Harlington - fastest route on Google maps - both ways)
Total: 10 sessions x 2 terms x (Â£52.60 + Â£8.01) = Â£1212.20
Request subsidy at 40%
Justification: The members that turn up will contribute towards the cost of this activity. They also contribute a large amount towards other activities as well due to being in the 1st team (such as nationals etc.)</t>
  </si>
  <si>
    <t>Need: Ethos Hire, priority for practicing skills and tactics for our indoor competitions
This is our only practical indoor training venue. Some sessions (roughly 3-5) are also extended out to all members to enable them to develop as well, increasing the reach of the training slots. Session attendees are charged a fee for each session to help cover costs.
Reach: circa 40-45 people including the sessions open to all)
Merit: The 1st team competes at the highest level and has won Men's Indoor regionals for the last 2 years, partly due to this practice time.
Cost:
Ethos charges Â£48 per hour.
Need 10 sessions per team (Men's and Women's), each session should be two hours in length.
Therefore 40 hours of ethos hall hire is needed.
40 hours x Â£48 per hour = Â£1920.00
Request subsidy at 40%
Justification: Session attendees are charged a fee for each session to help cover costs.</t>
  </si>
  <si>
    <t>Need: BUCS affiliation fees
In order to play competitively in the BUCS events, we are required to pay affiliation fees to BUCS
Reach: Entire club (circa 52 members)
Cost:
This cost Â£79.94 in 2016/17, assume the same for 2017/18
Cost = Â£79.94
Request subsidy of 40%
Justification:
This enables us to play competitively against other universities in all BUCS events for Ultimate Frisbee</t>
  </si>
  <si>
    <t>ACC Volleyball (031)</t>
  </si>
  <si>
    <t>The BUCS Affiliation Fee is required in order to be able to compete in the BUCS competition - the cost is based on 16/17 season charge, which was Â£159.08, rounded up to the nearest whole number as charges increase slightly each year)</t>
  </si>
  <si>
    <t>Volleyball England (VE) Affiliation Fee:
The Volleyball England Affiliation Fee is required in order to be able to compete in any Volleyball league in England (therefore required for both the BUCS and London League competitions that the Club participates in) - the cost is based on the 16/17 charge.
Total estimated cost Â£48
Expense partly paid for using Sport Imperial Award (1% of award), asking for ~Â£43 Grant (subsidy level applied = 90%)</t>
  </si>
  <si>
    <t>London League Entry Fee:
The London League Fee is required in order to be allowed to compete in the London League competition - for which we will enter 1 women's team for 2017/2018 - the club needs to have 2 women's teams (1 BUCS + 1 London League) as the female members outweigh the male members both in terms of numbers (generally 2/3 of membership are women) and commitment - having 2 teams will allow for a selection of advanced players for the first team [competing in BUCS (2nd division)] and intermediate players to form the second team [competing in the London League regional competition (2nd division)] - having two teams allows more of the female members to play competitive volleyball - cost is based on 16/17 charge
Total estimated cost Â£55
Expense partly paid for using Sport Imperial Award (1% of award), asking for ~Â£50 Grant (subsidy level applied = 90%)</t>
  </si>
  <si>
    <t>BUCS Entry Fee:
The BUCS Entry Fee is required to enter teams in the BUCS league (2 teams will be entered for 2017/2018, 1 men's &amp; 1 women's team) - both will compete in the 1st division - the cost is based on the 16/17 charge (Â£67/team)
Total estimated cost Â£134
Expense partly paid for using Sport Imperial Award (2% of award), asking for ~Â£120.6 Grant (subsidy level applied = 90%)</t>
  </si>
  <si>
    <t>BUCS Players Registration/Entry Fee:
The BUCS Players Registration fee represents the charge that is required to register players to compete in the BUCS league - Â£4/player - it is estimated that 16 players will be registered for both the men's and women's teams, total therefore 32 players (4*32 = Â£128) 
Total estimated cost Â£128
Expense partly paid for using Sport Imperial Award (2% of award), asking for ~Â£115 Grant (subsidy level applied = 90%)</t>
  </si>
  <si>
    <t>Ground Hire (Trainings):
The planned training schedule for 2017/2018 is based on the 2016/2017 season. Volleyball is a sport that is played with 6 players on each side of the net. Any training with 18 or more players becomes not only boring and ineffective (due to limited actual on-court playing time) but also dangerous due to the number of people and balls flying around (especially with beginners or when mixing players of different levels). It is therefore crucial that the club has enough training hours to split the different levels and numbers of members across the sessions.
Ethos will be requested as the main venue for training as this is the main reason behind the high membership and success of the club in the past three years. 
6 hours of training per week each term will be requested at Ethos:
- weekday night 2hours training slot (for advanced training - men &amp; women on half court at the same time)
- weekend afternoon 4hours training slot (session will be split - 2hr for men intermediate/beginner, 2hr for women intermediate/beginner)
The cost is based on the 16/17 Ethos charge of Â£48/hr - total cost calculated as follows: total 6hr each week - 11weeks per term - 22 weeks total - 6*22 = 132hrs * Â£48/hr = Â£6,336. 
In addition, a second weekly practice for advanced players (2hr for the Women's team and 2hr for the Men's team) will be requested at a venue outside of Imperial College: Kensington Primary Academy. The cost is based on the 16/17 Ground hire charge of Â£45/hr - total cost calculated as follows: 4hr each week - 11weeks per term - 22weeks total - 4*22 = 88hrs * Â£ 45/hr = Â£ 3,960.
Ground hire is as always the main cost of the Club.
Total estimated cost Â£10.296.
Expense partly paid for using SGI - Membership (60% of SGI - Membership), asking for ~Â£7,722 Grant (subsidy level applied = 75%)</t>
  </si>
  <si>
    <t>Ground Hire (London League matches):
When competing in the London League competition, a venue has to be provided by the team for home matches. There are 7 home matches per season, therefore an additional 2hr slot is required to host the London League home matches. The cost is based on the venue used this year to host the London League home matches, Westminster Aldridge Academy (this venue is close to the University and has excellent facilities) - the charge is Â£58/hr - 2hr/week - 7 weeks total = Â£ 58 * 2 * 7 = Â£ 812.
Having this session/venue is crucial to allow for a 2nd women's team as the female members outweigh the male members both in terms of numbers (generally 2/3 of membership are women) and commitment - having 2 teams will therefore allow for a selection of advanced players for the first team [competing in BUCS (1st division)] and intermediate players to form the second team [competing in the London League regional competition (2nd division)] - having two teams allows more of the female members to play competitive volleyball.
Total estimated cost Â£ 812.
Expense partly paid for using SGI - Training Pass Spring (31% of SGI - Training Pass), asking for ~Â£609 Grant (subsidy level applied = 75%)</t>
  </si>
  <si>
    <t>Instructor Fee: Men's team coach
The men's team coach charges Imperial Â£20/hr - The men's coach is highly qualified with over 10 years of experience, currently also coaching other high-level teams, including ULU women's team, UCL mixed team, UAL women's team and Flaming Six VC Beginners. The coach has obtained great results with his teams and is a great match for the Imperial men's team. 
The Club will only pay the coach for the men's training hours (4hr/week for advanced players), and for BUCS matches. Therefore: 4hr/week for 22 weeks + 3hrs*10 games - total = 118hr * Â£20/hr = Â£2,360.
Total estimated cost Â£2,360.
Expense partly paid for using SGI - Membership (30% of SGI - Membership), asking for ~Â£1,180 Grant (subsidy level applied = 50%)</t>
  </si>
  <si>
    <t>Instructor Fee: Women's team coach
For the 2017/2018 season, the Club will unfortunately have to find a new coach for the Women's team. The Club is still looking for a new coach, hence the Instructor fees for the Women's team are based on the 2016/2017 expenses, with a Â£20/hr fee, corresponding to the average fee required by Volleyball Coaches in London.
The women's coaching fee is Â£20/hr. The Club only pays the coach for the women's training hours (4hr/week every week on both terms), and for BUCS and London League matches. Therefore: 4hr/week for 22 weeks + 3hrs*10 BUCS games + 2hrs*14 London League games - total = 146hrs * Â£ 20/hr = Â£ 2,920.
He will probably also coach the beginners training sessions every Saturday (2 additional hours), 2hr/week * 22 weeks = 44 hrs * Â£20/hr = Â£ 880.
Total estimated cost Â£3,800.
Expense partly paid for using Sport Imperial Award (76% of award), asking for ~Â£1,900 Grant (subsidy level applied = 50%)</t>
  </si>
  <si>
    <t>Referees - BUCS League:
BUCS regulations state that one qualified, neutral referee is required and needs to be provided (paid for) by the home team.
The number of home matches depends on the number of teams in the Division, but the number is expected to remain the same so the cost is calculated based on the 16/17 amount. In 16/17 both the men's and women's leagues had 6 teams each - so 5 home matches each - so 10 matches total = 10 * Â£25 = Â£ 250
Total estimated cost Â£250
Expense partly paid for using Sport Imperial Award (4% of award), asking for ~Â£225 Grant (subsidy level applied = 90%)</t>
  </si>
  <si>
    <t>Referees - BUCS Trophy/Cup:
In addition to the BUCS league matches, there is also the BUCS trophy knock-out competition. BUCS regulations state that one qualified, neutral referee is required and needs to be provided (paid for) by the home team.
There are 4 rounds in the trophy competition that could result in potential home matches (rounds: last 32, last 16, quarters and semi-finals) so total of 8 matches for men &amp; women together. As ranking won't be determined until the end of the season, it is difficult to predict the number of home matches - so expecting an average of 4 home matches =&gt; 4* Â£25 per match = Â£ 100
Total estimated cost Â£100
Expense partly paid for using Sport Imperial Award (3% of award), asking for ~Â£90 Grant (subsidy level applied = 90%)</t>
  </si>
  <si>
    <t>Referees - London League:
Again the home team needs to provide/pay for a qualified referee. The number of home matches depends on the number of teams in the Division. The cost is based on the 16/17 season when there were 8 teams in the division, so 7 home matches - 7 * Â£25 = Â£ 175.
Total estimated cost Â£ 175.
Expense partly paid for using Sport Imperial Award (4% of award), asking for ~Â£158 Grant (subsidy level applied = 90%)</t>
  </si>
  <si>
    <t>Travel - BUCS League (men &amp; women, outside central London):
Division rankings are not yet finalised, therefore difficult to predict opponents. Calculation is based on 2016/2017 travel (generally the same number of 'far way' and 'nearby' teams). 10 players are expected to travel per match:
Men's 2016/2017 team vs: 
- Cranfield by train - Â£6.5/player - 9 players = Â£59
- Surrey by train - Â£2/player - 10 players = Â£20
- Upcoming away games (estimated cost) - 2 away games - Â£10/players - 10 players = Â£ 200.
Women's 2016/2017 team vs:
- Upcoming away games (estimated cost) - 3 away games - Â£10/players - 10 players = Â£ 300.
Total estimated cost Â£579
Expense partly paid for using SGI - Training Pass Spring (36% of SGI - Training Pass), asking for ~Â£232 Grant (subsidy level applied = 40%)</t>
  </si>
  <si>
    <t>Travel - BUCS Trophy/Cup (men &amp; women):
Not possible to predict opponent for trophy knock-out, how many rounds the teams will win and whether it is home/away. Away matches are generally located further than league fixture opponents. (e.g. women's away match was in Bristol in 2015/2016) 
Cost calculated based on the expectation of at least 2 away matches, similar distance to Bristol (cost of minibus hire (Â£95) + fuel (Â£97.56) = Â£192.56 in 15/16) - therefore (rounded up) Â£195 * 2 = Â£390
Total estimated cost Â£390
Expense partly paid for using SGI - Membership (10% of SGI - Membership), asking for ~Â£156 Grant (subsidy level applied = 40%)</t>
  </si>
  <si>
    <t>ACC Windsurfing (005)</t>
  </si>
  <si>
    <t>SWA EVENTS (TRAVEL) 
- Aims: 2.1, 2.2
Transport of club members and equipment is required for each SWA event we attend. To transport Windsurfing equipment is necessary to hire a roof racked minibus. Minibus capacities are predicted bases on previous event popularity.
NEED - To windsurf away from London the club needs to transport it's own kit with it's members. The Union's roof racked minibus's are fantastic ways to transport people and equipment together.
REACH - All attendees to the SWA events are guaranteed a space on our minibuses. The SWA events are open to all abilities and thus the transport aspect is open to all club members.
MERIT - Attending SWA events supports a national university initiative to promote/grow windsurfing as a sport, providing a unique opportunity 
to Windsurf with a full range of abilities from Imperial and other universities. 
PRIORITY - Transport is essential to take Windsurfing Kit from London. Union minibuses are a cost effective and convenient method of transport. 
Minibuses are used for the journeys to and from cities and trips to and from the Windsurfing reservoirs both days. All costs are calculated used the price matrix given in the budgeting policy and based on google map distances. 
COSTS: 
EVENT - MINIBUS REQUIREMENTS - HIRE COST - MILES - FUEL COST :-- TOTAL COST
Roadford Lake - (2x) 15 Seater - [Â£575.80] - 590 - [Â£165.20] :-- [Â£741.00]
Birmingham - (1x) 15 Seater - [Â£287.90] - 300 - [Â£84.00] :-- [Â£371.90] 
Swansea - (1x) 15 Seater - [Â£287.90] - 325 - [Â£91.00] :-- [Â£378.90]
Imperial - (2x) 15 Seater - [Â£575.80] - 360 - [Â£100.80] :-- [Â£676.60]â€¨
Bangor (Wave) - (1x) 15 Seater - [Â£287.90] - 500 - [Â£150.00] :-- [Â£437.90]
Cardiff (Wave) - (1x) 15 Seater - [Â£287.90] - 340 - [Â£95.20] :-- [Â£383.10]
Plymouth (Wave) - (1x) 15 Seater - [Â£287.90] - 480 - [Â£134.40] :-- [Â£422.30]
Colwyn Bay (BUCS) - (1x) 15 Seater - [Â£287.90] - 520 - [Â£145.60] :-- [Â£433.50]
Attending members are asked to contribute to travel costs by purchasing trip travel products. 
INCOME: 
EVENT - ATTENDANCE - TICKET COST - TOTAL MEMBERS PAY - TOTAL TRAVEL INCOME ((total members pay - ticket cost)*attendance) 
Roadford Lake - 20 - [Â£55] - [Â£60] - [Â£100]
Birmingham - 15 - [Â£18] - [Â£40] - [Â£330] 
Swansea - 15 - [Â£18] - [Â£40] - [Â£330]
Imperial - 30 - [Â£18] - [Â£40] - [Â£440]
Bangor (Wave) - 10 - [Â£15] - [Â£40] - [Â£220]â€¨Cardiff (Wave) - 10 - [Â£18] - [Â£40] - [Â£220]
Plymouth (Wave) - 10 - [Â£18] - [Â£40] - [Â£220]
Colwyn Bay (BUCS) - 15 - [Â£20] - [Â£25] - [Â£225] (with ticket cost subsidised at 50% down to Â£10)
Total cost for hire and fuel for 8 SWA trips
=741+371.90+378.90+676.60+383.10+422.30+433.50+437.90
=Â£3845.20
Total travel income for 8 SWA trips
=100+330+330+440+220+220+225+220
=Â£2085
We ask for 45% subsidy as these events are a core activity of</t>
  </si>
  <si>
    <t>RYA WINDSURFING COURSES (TUITION)
- Aim 2.1 "Provide facilities (namely equipment, transport and a venue) for regular windsurfing trips within London and to the South Coast."
- Aim 2.2 "Provide all the equipment needed for a beginner to be introduced to the sport, including instruction."
In 2015 the IC Windsurfing launched its first RYA extended training programs for Beginner and Intermediate Windsurfers at Queen Mary Reservoir. These were designed as a regular club midweek activity through the month of October and early November. (While the day length and water temperatures were favourable). They ran on a Wednesday afternoon with 3 hours on the water per session. Beginners were able to achieve their RYA Start Windsurfing qualification after the four weeks and this was a fantastic way to introduce members to the sport. Intermediate sessions were also run to advance competent riders. Due to the limited quantity of club kit and personal we were required to hire Queen Mary equipment and instructors. 
The courses were immensely popular and were run at capacity we look to provide these courses on a yearly basis and these offer a fantastic opportunity for members to increase their windsurfing level in between weekend trips. We shall also run this opportunity in the summer term when temperatures and daylight are favourable again. It is hoped that Beginner windsurfers entering the club in term one will be able to advance onto the intermediate courses in term 3. We believe that these courses will form the lifeblood of the society next year and give them foremost priority. 
NEED - Sustained structured weekly sessions are the single most effective way to develop memberâ€™s windsurfing ability. In order to be a club that values member progression it is paramount we provide access to training programs within term time.
REACH - [Beginner, Intermediate, Early advanced.] Due to the tiered ability sessions we are able to cater to all but the extremely advanced members of the club. 
MERIT - For anyone looking to not only try but prosper at the sport structured courses are the best way to develop and allows anyone looking to try something new to gain a real foothold in the sport. 
PRIORITY - Individualâ€™s progression is core to the aims of the club and a truly essential aspect of the sport.
x6 Places on a 4 week RYA beginner Windsurfing course (Â£120 per week) 
x6 Places on a 4 week RYA intermediate Windsurfing course (Â£120 per week)
4 week courses (October - November) (4 x Â£240)
4 week courses (May - June) (4 x Â£240)
To encourage maximum participation, considering that we charge an additional amount for transport, we charge Â£52 per person per course.
Total cost: 
= 8*240 
= Â£1,920
Total income
=52*24
=Â£1248
We ask for a 35% subsidy of the course costs. 
Total subsidy
= 0.35*1920 
= Â£672</t>
  </si>
  <si>
    <t>RYA WINDSURFING COURSES (TRANSPORT)
- Aim 2.1 "Provide facilities (namely equipment, transport and a venue) for regular windsurfing trips within London and to the South Coast."
- Aim 2.2 "Provide all the equipment needed for a beginner to be introduced to the sport, including instruction."
Queen Mary reservoir is 22.3 miles away from Imperial South Kensington and takes a minimum of 90 minutes to reach via public transport. As windsurfing is only permitted in the light and acknowledging that many members finish their courses as late as 1pm it is therefore paramount that we travel to Queen Mary by the quickest and most efficient method. Driving via minibus takes around 35 minutes. We therefore require the use of a 15 seater minibus to transport the 12 (course members) +1 (driver) to the reservoir each week. We depart south Kensington at 1pm and arrive back by 6pm (off the water at 5pm). We therefore requiring a 6 hour hire time.
NEED - Essential if midweek sessions are to go ahead.
REACH - All levels. Transport is used by attendees of the courses while surplus bus spaces are offered to members who are able to use the equipment stored at Queen Mary through the clubâ€™s QM membership.
MERIT - Transport allows the above courses to become a reality. All merits are therefore inherited. 
PRIORITY - Essential. 
In addition to the tuition charge, we also ask our members to contribute Â£17 per person per course.
Cost (per week)
Hire: Â£79.80
Fuel: 44*Â£0.28 = Â£12.38
Total: Â£92.18
Total cost (8 weeks) 
= Â£727.44
Total income
= Â£408
We ask for a 44% travel subsidy of this cost
Total subsidy 
= 727.44-408 
= Â£319.44</t>
  </si>
  <si>
    <t>BEGINNER DAYS 
- Aim 2.2 'Provide all the equipment needed for a beginner to be introduced to the sport, including instruction"
To provide an entrance platform into our club we host windsurfing beginner days at Queen Mary Reservoir, our London Windsurfing location. These are run at the beginning of term and provide an opportunity to try windsurfing for the first time. Queen Mary is an RYA (Royal Yachting Association) training centre and we hire their beginner equipment and safety boat to deliver the lessons on the water. These are of great importance as they attract a significant number of new members. We aim to run three of these trips during the year, two being in Autumn term after freshers fair and a further day in the summer term after exams, (when the weather is warmer). Each trip will have a capacity for 10 beginners. 
NEED - It is essential to provide taster opportunities for Union members who have never tried our sport before. Beginners make up a vital contingent of our club and we strive to provide as many entrance opportunities as possible. We also recognise the need to offer low commitment opportunities to prospective members at low cost.
REACH - The beginner days are aimed at total beginners are therefore the potential reach is to any and all members of Imperial College Union.
MERIT - Queen Mary charge educational rates for equipment hire and support us in our aim of providing universal beginner access to Windsurfing, this therefore make Windsurfing through University one of the cheapest entrance routes into the sport. We are determined to continue to provide this entrance platform.
PRIORITY - Allowing new members to join our club no matter what there experience level is paramount to our club growth and sports participation aims. 
We would like to charge a maximum of Â£5 per person for each beginner trip to make them as attractive as possible to new members. This will be split proportionately between travel costs and ground hire costs. Costs include minibus hire at Â£101, fuel at 44*0.28=Â£12.32 and tuition and hire at Â£120.
Total cost of tuition, hire and transport
= 101+12.32+120
= Â£233.32
Total Income
= 3*10*5
= Â£150
We ask for 36% as these trips are extremely important for attracting new members.
Total subsidy
= 233.32-150
= Â£83.32</t>
  </si>
  <si>
    <t>QUEEN MARY RESERVOIR SAILING CLUB MEMBERSHIP
-Aim 2.1 "Provide facilities (namely equipment, transport and a venue) for regular windsurfing trips within London and to the South Coast."
To provide members with the facilities required to participate in the sport within London we pay for membership and secure kit storage at Queen Mary Reservoir sailing club. This allows members to practice more regularly than the weekend trips allow and is the only other way of taking part in the sport for members that can't make it on the trips. It is also important because of the weather dependency of the sport; often there is too little wind (or too much for beginners) on the weekend trips as their dates are set in advance. This leaves Queen Mary as the only location members can go specifically when the conditions are suitable.
NEED - To grant members access to Windsurfing facilities within the London area a access membership and storage agreement is required and purchased from Queen Mary reservoir. 
REACH - All club members are permitted to use the membership access and equipment stored at Queen Mary reservoir providing they have a certain windsurfing level.
MERIT - Windsurfing is entirely dependent on weather conditions. To windsurf when conditions are most favourable it is important that members have access to windsurfing equipment and location all year round. QM membership grants this.
PRIORITY - High
Total cost for membership and storage
= Â£350
We ask for 90% subsidy (with the rest covered by members funds) as this is vital to the club.
Total subsidy
= 0.9*350
= Â£315</t>
  </si>
  <si>
    <t>QUEEN MARY RESERVOIR INTRODUCTION TRIPS 
- Aim 2.1 "Provide facilities (namely equipment, transport and a venue) for regular windsurfing trips within London and to the South Coast."
Queen Mary reservoir is our base of operation for Windsurfing in London. We store club equipment at the reservoir and members are free to use this facility at their leisure. Windsurfers above a certain ability (Queen Mary safety requirements) are able to use the reservoir when they choose, throughout the year members are free to travel to the reservoir independently via public transport or otherwise. At the beginning of the Summer and Autumn terms we shall hold introduction days at Queen Mary Reservoir as a club and drive to the reservoir together, this allows experienced club members to introduce new members to the reservoir and we members freely windsurf as a club.
We aim to run two trips to Queen Mary Reservoir during the year to induct new members to Queen Mary. These allow new members to become familiar with the protocols at the reservoir so they feel more comfortable going on their own. Running trips at different points in the year gives two opportunities to become acquainted with the reservoir. These trips are also used to transport kit between our secure storage locations at Queen Mary and Imperial West. Due to space requirements for kit transport 9 seater minibuses with roof racks are required to transport members and equipment. These are the only costs incurred on these trips as we use our own equipment and already have membership at Queen Mary Reservoir sailing club.</t>
  </si>
  <si>
    <t>BUCS AFFILIATION
- Aim 2.3 "Provide the facilities necessary for the more advanced members of the club to both compete competitively as well as sail in more demanding tidal conditions, for example at the coast."
Windsurfing is a BUCS sport and competition is a big part of the club's lifeblood.
NEED - This is vital as it allows us to compete in the BUCS event and earn BUCS points while maintaining our ACC status.
REACH - Intermediate/advanced members who are more interested in the competitive racing side of windsurfing.
MERIT - This is one of the best chances for members to compete at the sport.
PRIORITY - Extremely high, we relish the chance to compete against others at Windsurfing and again is a core aim/priority of the club.
We compete in the BUCS nationals and are required to affiliate to BUCS. Costs this year are Â£236.25; we have received no guidance as to any changes to this cost next year so we are asking for the same amount again.
Total cost for BUCS affiliation
= Â£236.25
We ask for 90% subsidy.
Total subsidy 
= 0.9*236.25
= Â£212.63</t>
  </si>
  <si>
    <t>BUCS ENTRY
- Aim 2.3 "Provide the facilities necessary for the more advanced members of the club to both compete competitively as well as sail in more demanding tidal conditions, for example at the coast."
We are only able to enter one BUCS competition per year, so it is very important that members are able to attend this event so that we can continue to enter 15 competitors across four categories: Team , beginner, intermediate and advanced racing. It costs us Â£35 to enter each member including entry fees and accommodation for the weekend. We plan to make this affordable for members by charging 50% of costs to the individual and 50% to the club.
Total cost for BUCS competition entry
= 35*15
= Â£525
Total entry income from members
= 0.5*525
= Â£262.50
We ask for 50% subsidy because this is the only opportunity for us to compete and win BUCS points.
Total subsidy
= 525-262.50
= Â£262.50</t>
  </si>
  <si>
    <t>SWA DAMAGE DEPOSIT
- Aim 2.3 "Provide the facilities necessary for the more advanced members of the club to both compete competitively as well as sail in more demanding tidal conditions, for example at the coast."
NEED - The SWA events are some of the most popular ways the club is able to get Windsurfing across the UK and compete against other Universities. To attend these events it is necessary to provide a damage deposit each year which is used throughout the year by the SWA to cover any unforeseen damages at Windsurfing events. Every other University Windsurfing club across the UK is also liable to contribute to the deposit. 
MERIT - Access to the SWA trips is a vital part of the clubâ€™s activities and to entitle us to this we must comply with the SWA rules of operation. 
Total cost for SWA damage deposit
= Â£100
We ask for 90% subsidy.
Total subsidy
= 0.9*100
= Â£90</t>
  </si>
  <si>
    <t>INSTRUCTOR TUITION
- Aim 2.2 "Provide all the equipment needed for a beginner to be introduced to the sport, including instruction."
NEED - The club aims to provide all equipment for a beginner to take up the sport including Instruction. Instruction is often the largest cost associated with externally sourcing our beginner days. It is with this that we arrange opportunities for club members to obtain their instructors qualifications. This pushes higher members of the club and offers them the chance to take a step further in their sport by being able to teach it. This also strengthens the club by having sufficient instructors to meet the demands of those looking to take up windsurfing for the first time.
Older members of the society are often those most qualified instructors as those instructors leave, it is important for existing members to get the same qualifications to continue the progression of the club. Becoming an instructor is a serious process to become accredited by the RYA (Royal Yachting Association) governing body. Here is a breakdown of costs associated with becoming an instructor. As a club we are looking at subsidising the cost of courses for members so that they may return the club's investment in them when they run beginner days free of charge. A subsidy of 20% is deemed as fitting by the committee. We agree that the input of 2 instructors a year is sufficient to maintain the club.
REACH - Windsurfing instructor courses can be taken by any windsurfer above the level of Intermediate non-planing. This is therefore open to any members of the club wishing to undertake this training with the required level.
MERIT - Becoming a windsurfing instructor through University is a unique experience and is certainly a unique opportunity within the club.
PRIORITY - It is important to develop members in the club so that they are able to take on positions of responsibility and coach others. 
Prices are quoted from Colwynn Bay water sports centre in north Wales. These prices have been substantially reduced from commercial price and are arranged specifically for students.
First Aid certificate: Â£35
RYA powerboat level 2: Â£117
RYA Start Windsurfing Instructors course: Â£280
Total: Â£432 per person
------------------------------------------------------------------------------
Total cost of training 2 instructors
= 2*432
= Â£864
Total income
= Â£690
We ask for 20% subsidy.
Total subsidy
= 0.2*864
= Â£174</t>
  </si>
  <si>
    <t>ACC Wing Chun (033)</t>
  </si>
  <si>
    <t>Instructor costs
Part funded by grant, part funded by selling shop products. For the first 2 terms (21 weeks), Â£75 a session for 2 sessions a week.
After survey on third term training sessions, majority of members would prefer club to run twice a week in this term. Lack of grant however restricts us to only running training sessions once per week in the third term. Total cost of instructor for all 3 terms is Â£3,900.
Predicted income from shop products based on current year's attendance, previous years' attendance and member survey results comes to Â£2500. Currently have Â£1800 (18/1/17) from selling training fees.</t>
  </si>
  <si>
    <t>Specify number of training sessions in third term, if 10 calculations are correct</t>
  </si>
  <si>
    <t>UKWCKFA membership
UKWCKFA requires membership in order for us to train with our instructor so this is a necessary cost. Membership also entitles us to attend additional seminars, purchase uniforms and connect with wider martial art community.
Membership to ACC wing chun covers cost of membership to UKWCKFA per person, except for the S2 - Sales C&amp;S Sports 5% tax, so to make up for it, next year we will raise membership cost to Â£16 from Â£15. Income from 30 members purchasing Â£16 ACC membership minus S2 tax gives Â£457 income.</t>
  </si>
  <si>
    <t>Affiliation fee so can be subsidised 50%</t>
  </si>
  <si>
    <t>Printing for freshers and refreshers fair which includes fliers, posters.
We also need to print membership forms so UKWCKFA have emergency contact details for members that attend additional seminars.</t>
  </si>
  <si>
    <t>Only subsidise printing £10</t>
  </si>
  <si>
    <t>ACC Womens Football (002)</t>
  </si>
  <si>
    <t>Need : Affiliation for BUCS and the AFA is required so we can play in BUCS leagues. AFA cost is Â£55. 
AFA cost is Â£55 
Total Income = membership = 0.05*900 = Â£45. 
Subsidy = 55-45 = Â£10.</t>
  </si>
  <si>
    <t>Need : Referees. Fees for 12 home matches based on 5 league and 1 cup home matches each for BUCS and LUSL. Cup matches estimation based on performance from last two years.
Fee is Â£34 a game. Total = 34*12 = Â£408. 
Income = 15% membership = Â£135
Subsidy = 408-135 = Â£273</t>
  </si>
  <si>
    <t>Need : Competition entry into leagues, essential for us to be able to play in the leagues. 
Cost - BUCS Â£63. LUSL Â£82. 
Total = 63 + 82 = Â£145. 
Income = 5% membership = Â£45. Subsidy = 145-45 = Â£100</t>
  </si>
  <si>
    <t>Need : Minibus hire (matches)
Reach: 24 x team of 13
Average cost of fuel = Â£11.75 calculated from average number of miles travelled to away/home games with fuel cost of Â£0.28/mile
24*79.80 + (11.75*24) = 2197.20 . 
Players to provide Â£3 per trip towards cost. Income = 20% membership + 3*13*24 = 936. Subsidy = 2197.20-936 = Â£1261.20</t>
  </si>
  <si>
    <t>Looks like this may be covering both BUCS and LUSL league matches. If LUSL then matches would be inside London and could be cheaper by public transpor than minibus hire.</t>
  </si>
  <si>
    <t>y - minibuses to matches are definitely required - the teams that play in LUSL are london university but because its football, the pitches are usaully not easily accessible by public transport i.e. Harlington</t>
  </si>
  <si>
    <t>Need : Minibus hire (training)
Reach: Full society; average team number per session is 8
Merit: This is a great opportunity to try football for those whoâ€™ve never played the sport before. It also greatly benefits those who have played football before to improve their skills and prepare for matches.
Average cost of fuel = Â£11.75 calculated from average miles travelled per trip at cost of Â£0.28/mile
20*79.80 + (11.75*20) = Â£1831
Players to provide Â£3 per trip towards cost. Income = 25% membership + 3*8*20 = 705. Subsidy = 1831-705 = Â£1126.</t>
  </si>
  <si>
    <t>ACC Womens Rugby (022)</t>
  </si>
  <si>
    <t>BUCS affiliation fees, for entry into competitions</t>
  </si>
  <si>
    <t>BUCS entry fees, Â£67 per team</t>
  </si>
  <si>
    <t>Referee fees, for all home matches (half of all matches, ie 7-8 of 15-18 matches, Â£20-30/match) = Â£(20 or 30)*(7 or 8) = Â£140 â€“ Â£240</t>
  </si>
  <si>
    <t>Printing costs, to promote fresherâ€™s fair, refresherâ€™s fair and taster sessions</t>
  </si>
  <si>
    <t>Coaching fees, for 18 trainings, 15-18 matches (12 BUCS Union, 1-4 BUCS Cup and 2 friendlies), and 2 sessions in the RFU Merit Festival.
Coaching fees in our contract is Â£42/h (incl. VAT) for both training and matches. Training sessions and home matches are 2h per session, whereas away matches (6 BUCS Union, 1-2 BUCS Cup) may vary between 2-3h. For calculations, we assume away matches require 2.5h of coaching.
Total coaching costs = (18*Â£42*2) + ([7 or 8]*Â£42*2) [home BUCS Union and Cup] + ([8 or 7]*Â£42*2.5) [away BUCS Union and Cup] + (2*2*Â£42*2) [RFU Merit Festival + friendlies] = Â£3255 â€“ Â£3276
50% of the membership fees will be used to offset this expenditure. 
Assume 30 members, Â£65 membership fee = 30*Â£65*0.5 = Â£975
All of the funds raised by Easyfundraising will be used to offset this expenditure. Assume Â£95 of donations raised</t>
  </si>
  <si>
    <t>15-seater minibus hire, projecting a 5% increase in the minibus hire charges for 2017/2018. Assuming 4h per session for 17-20 matches (12 BUCS union matches, 1-4 BUCS cup matches, about 2 friendlies, 2 sessions with RFU Merit Festival) and 18 weekly training sessions = (Â£54.60*[17 or 20]) + (Â£54.60*18) = Â£1911 â€“ Â£2074.80
Fuel for minibus, assuming fuel consumption rate of Â£0.27/mi. Distance of 24.2mi to and from Heston training ground (expected 18 journeys) and 29.6mi to and from Harlington home ground (expected 7-8 matches). Distance to and from away matches (8 or 7 matches) and the RFU Merit Festival is estimated from distance travelled in 16/17.
Average away distance (from 8 away games this season) = (32.6+18.1+24.8+162.6+74+12.6+74+74)/8 =59.1mi.
Total fuel expenditure = (24.2*Â£0.27*18) + (29.6*Â£0.27*[7 or 8]) + (59.1*[8 or 7]*Â£0.27) = Â£293.25 â€“ Â£301.21
Total minibus expenditure = Â£2204.25 â€“ Â£2376.01
50% of the membership fees will be used to offset this expenditure. 
Assume 30 members, Â£65 membership fee = 30*Â£65*0.5 = Â£975</t>
  </si>
  <si>
    <t>ACC Yacht (034)</t>
  </si>
  <si>
    <t>Cruising Weekends: Yacht Charter for 5 cruising weekends. Charter of Oceanis 37 from Four Seasons Yacht Charter = Â£750 per weekend. Â£750x5=Â£3750. 7 members pay Â£80 pounds each for a weekend trip which covers boat hire, travel and food, giving a total of Â£560 from ticket sales. We budget Â£100 for food, which is not subsidised and covered in full from ticket sales, giving us Â£460 towards boat and travel. To this sum we add half of each persons membership fee - Â£8.57 (we assume each person goes on 2 trips a year). This gives us a total of Â£520 to divide between boat hire and travel. Chartering the Oceanis takes up 78.4% of the subsidisable costs of the weekend (no food) so 78.4% of our SGI goes towards boat hire. 520*0.784 = Â£408. This, and historical experiences of running these events shows that Â£400 from member contribution is what we can maximally expect. Therefore income: Â£400x5=Â£2000.</t>
  </si>
  <si>
    <t>Rail travel: One off peak return to Portsmouth =Â£25.50. 10 people return x 5 cruising trips + 10 people return x 2 racing trip = 56 returns total. Spending of SGI from ticket sale and membership is calculated on a percentage basis (see Cruising Weekends). Members contribute about Â£17.00 to each ticket</t>
  </si>
  <si>
    <t>Incorrect description (should be 70 returns) but the total amount is correct</t>
  </si>
  <si>
    <t>Entry Fee for BUCS Yachting Nationals</t>
  </si>
  <si>
    <t>Affiliation to BUSA (British Universities Sailing Association). The full cost is Â£150 but we split this with the Sailing Club as this is for Imperial as a whole. This is generated through club memberships</t>
  </si>
  <si>
    <t>Royal Yachting Association (RYA) certified training courses: Prices depend on the type of course and its duration. For a shore based course such as the VHF operator, training and examination costs are Â£115 (+ Â£60 for the license itself). Assuming 6 members paying Â£110 each: Costs = 6*115 + 6*60 = Â£1110. Income = Â£660. These figures are based on the VHF course we are running this current year. It is not possible to accurately predict which courses we will be doing next year because interest always varies and there are many courses to choose from, each focusing on a different aspect of yachting. Historically the club has participated in Navigation, Day Skipper, and VHF operator. We always try and organise that which there is most interest in.</t>
  </si>
  <si>
    <t>Incorrect numbers (6*115 + 6*60 = 1050)</t>
  </si>
  <si>
    <t>ACC Exec (000)</t>
  </si>
  <si>
    <t>Transport for Freshers Trials: 6 coaches, costing £350 per coach with London United = £2100</t>
  </si>
  <si>
    <t>CAG</t>
  </si>
  <si>
    <t>CAG E.quinox (624)</t>
  </si>
  <si>
    <t>LAUNDERETTE DEVELOPMENT: 
Crucial to work done during the summer expedition.
E.quinox is conducting a project to test the filtration membrane module which is used as part of the water recycling system of the facility. The testing project will focus on testing the effluent filtration/water recycling performance. To construct testing prototypes, equipment will have to be purchased to simulate the operation of the launderette. Pumps will be required for different filtration stages in the water cycle, one for the filtration of collected rainwater, and another for the operation of the membrane module. The periodic removal of rententate from the membrane requires a reversible pump and an air blower. Piping will be required to connect the elements. 
The following are components which need to be procured for testing before expedition:
- Small submersible pump 370W (Â£100) 
- Reversible pump (Â£150) 
- Pipes, connectors &amp; piping accessories (Â£200) 
- Trifilter, membrane tank, air blower (Â£100 combined) 
We ask for support from the union for the costs, given lack of foreseeable sponsorship and the need to prioritise the costs of travel for the expedition, which are not eligible for funding to the same extent.</t>
  </si>
  <si>
    <t>I'm unconvinced that we should fund it just because there is no sponsorship? Do a fundraiser? Reach for Imperial students?</t>
  </si>
  <si>
    <t>Move to C, CAG to advise tour funding for transport and explain eligiblity</t>
  </si>
  <si>
    <t>DATA-LOGGING: We hope in 2017-18 to complete development of a data-logging module. This will be capable of communicating with multiple sensor modules, compute initial data processing, and then sending packets of data to a centralised server. The immediate application of the complete project will be in e.quinox's products, and will enable the team to analyse the performance and assess their usage and robustness 
Development will require the following:â€¯ 
Arduino Uno compatible GPRS board: 1 x Â£50 
Arduino Uno dev board:â€¯1 x Â£20 
Miscellaneous electronic components: Â£10 miscellaneous component</t>
  </si>
  <si>
    <t>CAG El Salvador (762)</t>
  </si>
  <si>
    <t>Food and Water - Â£46.00 per person per week, based on costs from last year
Expedition - 8 people, 5 weeks</t>
  </si>
  <si>
    <t>VERY Low reach, low cost. Does not seem that high a cost for individual to bear?</t>
  </si>
  <si>
    <t>Move to C</t>
  </si>
  <si>
    <t>Accommodation - Â£64.00 per person per week, based on costs from last year
Expedition - 8 people, 5 weeks</t>
  </si>
  <si>
    <t>Flights - Â£750 per person
Expedition - 8 people</t>
  </si>
  <si>
    <t>VERY Low reach, significant cost. Seems extremely high?</t>
  </si>
  <si>
    <t>CAG to advise tour funding</t>
  </si>
  <si>
    <t>Activity First Aid Course for group activities and the expedition
2 x Â£209</t>
  </si>
  <si>
    <t>How many students on courses?</t>
  </si>
  <si>
    <t>Happy to fund</t>
  </si>
  <si>
    <t>Vaccines against Rabies: Â£150 p.p.
Expedition - 8 people</t>
  </si>
  <si>
    <t>Seems a little odd that the Union would be funding vaccination? High cost, low reach</t>
  </si>
  <si>
    <t>Presentation for all members of the society on various subjects around international development. Costs cover travel of presenters to Imperial College London.
1 from Newcastle: Â£170
4 from London: Â£4.90 each way</t>
  </si>
  <si>
    <t>Why does presenter have to come from Newcastle? Skews cost significantly.</t>
  </si>
  <si>
    <t>3,6</t>
  </si>
  <si>
    <t>CAG Enactus (455)</t>
  </si>
  <si>
    <t>Enactus Training Weekend Programme Fees
The training week is provided by our affiliated body Enactus UK. This event is critical in outlining the Enactus criterion for running an Enactus society as per their constitution. Attending this event will help us run our society according to the Enactus criterion and best benefit our members and beneficiaries. 
Enactus Imperial will send a team of 6 people to attend the training weekend held in Grantham each year. The event cost is Â£65 per participant. 
We require students to pay Â£35 each to ensure it is affordable for all members. Total cost= Â£65 x 6 = Â£390. Require to subsidise: Â£390-(Â£35 x 6) = Â£180</t>
  </si>
  <si>
    <t>£35 seems an arbitrary cut-off. Only 6 students? What does this actually provide? Can one person go and then pass it on?</t>
  </si>
  <si>
    <t>Technopreneurship Workshop Equipment and Materials
Technopreneurship is an educational workshop designed to inspire an interest in science and engineering through student-led experiments and workshops. It aims to improve financial literacy, build up business acumen and inspire the spirit of entreprenurship in today's youth. This programme is targeted at Year 9 students who lack exposure to the real-life applications of science and business.
This year, we have expanded this social community project to 2 schools. We have a total of 80 students as our beneficiaries. Cost of each workshop per school amount to Â£50, with each programme consisting of four workshops each. 
Funds will be used to purchase experimental materials for making bath bombs, DIY microscopes, and forensics-related experiments. Note that every effort is made to reuse materials for subsequent workshops to reduce overall costs. 
In the next year, we are expanding the project to 2 other schools which will double the material costs. Therefore, the new costs are as follows:
Total cost = Total number of schools x number of workshops in each school x cost of each experiement = 4 x 4 x Â£50 = Â£800.</t>
  </si>
  <si>
    <t>Subsidy seems very high. How many Imperial students are doing this? Suspect low reach. School students not a huge number either for the cost.</t>
  </si>
  <si>
    <t>6,7</t>
  </si>
  <si>
    <t>Enactus Nationals Competition Training and Annual Report Preparation 
The Enactus Nationals Competition is an annual competition which evaluates the effectiveness of Enactus projects across all participating universities. Enactus Imperial finished top 5 last year and we are looking to replicate the success of our predecessors. 
Funds will be required to print 80 Annual Reports (a competition requirement) for the preliminary and final rounds of the competition. This is the minimum number of reports needed for 80 judges present at the competition. Each annual report costs approximately Â£1.60 to print, with the total cost amounting to Â£1.60 x 80 x 2 = Â£256</t>
  </si>
  <si>
    <t>This is Printing Costs. As such, fine to fund.</t>
  </si>
  <si>
    <t>A-line printing allowance</t>
  </si>
  <si>
    <t>Invitation of Speakers for Workshops 
Part of our aim as Enactus is to educate our members on social entrepreneurship, project management and sustainability of our projects. Hence, valuable knowledge gain through external speakers will enable members to contribute more effectively in their roles thus maximising personal development in the process.
Equipment required for activities by external speakers including tape and stationary.</t>
  </si>
  <si>
    <t>Reach? Cheap though.</t>
  </si>
  <si>
    <t>Tanzania Biogas Cement Tank Construction Costs
Last Summer, our team visited Tanzania to conduct ground work and assess the suitability and sustainability of our biogas project business model. After a comprehensive study spanning 2 weeks, we have verified the viability of the project, established stronger connections with the targeted beneficiaries and local NGOs, and are very confident that the project will be a huge success. 
The project is projected to affect 6 Tanzanian households, which is equivalent to approximately 30 people. This coincides with Enactus' aim of improving the livelihoods of people in a sustainable way. 
Despite organising and conducting multiple fundraising events, and raising close to Â£1000, the amount is still insufficient to cover the total initial cost of Â£5600.</t>
  </si>
  <si>
    <t>Reach? Suspect low. Enormous cost. What is it for? Is it flights? Food? What?</t>
  </si>
  <si>
    <t>3,6,7</t>
  </si>
  <si>
    <t>Poor costing, move to C</t>
  </si>
  <si>
    <t>South-East Asia Project (Rungus Community) Accommodation Costs
The South-East Asia Project is a newly established venture aimed at empowering targeted communities in the South-East Asia region. One of the main commmunities the team is focusing on is the Rungus community in Kampung Teringai, Sabah. Under the business model, the villagers will be taught how to make coconut oil and other coconut derivatives from the abundance of coconuts available in the settlement. 
Considering that at least 2 members will be spending 2 weeks in Malaysia over the Spring/Summer break, and that accommodation costs approximately Â£20 per person per night, we will be spending a total of:
2 * Â£20/night * 13 nights = Â£520
We hope to subsidise up to 75% of this, giving: 
Â£520 x 0.75 = Â£390</t>
  </si>
  <si>
    <t>Cost seems entirely bearable by members. Only 2 going! Does that even count as reach? Not really subsidisable.</t>
  </si>
  <si>
    <t>South-East Asia Project Transportation Costs
To oversee the projects in the South-East Asia region, we will be sending at least 2 members to Malaysia during the Spring/Summer break. Return tickets cost approximately Â£500 per person. We hope to subsidise 50% of this sum, giving us the total required subsidy of:
Â£500 x 1/2 x 2 = Â£500</t>
  </si>
  <si>
    <t>No reach.</t>
  </si>
  <si>
    <t>Project Kenya Construction Costs
This newly established project is a joint venture between Enactus Imperial and Engineers Without Borders (EWB) Imperial which aims to mitigate the adverse effects of burning firewood by introducing the Jiko Stove, a portable charcoal-burning stove which encourages complete combustion. 
Our team visited Kenya over the last Christmas break to conduct a needs assessment, and to create jiko stove prototypes to verify their viability. Considering the close links we have with the local NGOs and our targeted entrepreneur, we are confident that the project will take off and achieve the desired impact. 
The total cost (inclusive of labour wages) of making a Jiko stove is approximately 2500 KES, which is equivalent to Â£20. Our aim is to create 30 of such stoves, giving a total of Â£20 x 30 = Â£600</t>
  </si>
  <si>
    <t>How many Imperial students involved? Is there no way to get sponsorship for this?</t>
  </si>
  <si>
    <t>Project Kenya Accommodation Costs
To supervise the construction of the Jiko stoves and implement the business plan, we plan to send at least 4 members to Kenya again this Spring/Summer break. Considering that return tickets cost approximately Â£250 per person for two weeks, and that we hope to subsidise the accommodation cost by 50%, which gives the amount: 
Â£250 x 1/2 x 4 people = Â£500</t>
  </si>
  <si>
    <t>Only 4, v. little reach for v. high cost.</t>
  </si>
  <si>
    <t>CAG Geology for Global Development (782)</t>
  </si>
  <si>
    <t>Travel for speakers. For smaller organistations, we would like to contribute to travel costs. Many of the speakers are based outside London and are unable to travel to London without subsidy. Assume 5 talks need travel, Â£30 each. 5*30 =Â£150</t>
  </si>
  <si>
    <t>Low cost, would be good to see some reach.</t>
  </si>
  <si>
    <t>The Crystal visit Exhibition Tour. Provides a chance for our members to see how sustainable technology is used and developed. A tour for 20 people costs Â£30</t>
  </si>
  <si>
    <t>Printing handouts for language workshops for geologist's on fieldwork. The handouts are given to the students to keep with them on fieldwork. The cost is 3p/page</t>
  </si>
  <si>
    <t>Advertising for talks, fundraising events and other events. Printing for flyers to be placed around the university</t>
  </si>
  <si>
    <t>CAG Global Brigades (761)</t>
  </si>
  <si>
    <t>We require two volunteers to be first-aid trained for the brigades to comply with IC Union's first aid standards. This makes one fully first-aid trained volunteer per brigade. Whilst Global Brigades does provide on-site in-country medical attention, we would also like to cover this ourselves for the health and well-being of all volunteers. Once again this is very important.</t>
  </si>
  <si>
    <t>YAAS FIRST AID. Who is the course from? Low reach, it should be said.</t>
  </si>
  <si>
    <t>Official Global Brigades t-shirts and regalia to wear on the brigade to raise awareness for the charity, and the work we are doing at Imperial College. These t-shirts may also be worn at charity and fundraising events around campus before the brigades. Our cost estimates are based on water brigade trips over the past few years. An estimate of Â£10/item gives a total for 40 t-shirts i.e. Â£400.</t>
  </si>
  <si>
    <t>Stash. We don't fund stash.</t>
  </si>
  <si>
    <t>CAG Mentality (785)</t>
  </si>
  <si>
    <t>Website URL fees at Â£5 per year. The website provides students with further information on ICMentality. It also contains a blog where students can submit testimonials and advice to other students. The website will be a key tool for us to post articles along with advertising for mental health events we suggest for students. The URL has been reserved as icmentality.com. However, the servers are broken, so we have set the page to redirect the user to ICMentality's Facebook page while we wait for the sysadmins to fix the bug on the website.</t>
  </si>
  <si>
    <t>Hmm. Sort of publicity, but also equipment costs? Maybe change category and then fund because it is approximately no money.</t>
  </si>
  <si>
    <t>CAG Project Nepal (772)</t>
  </si>
  <si>
    <t>T-shirts (New members) - Our self-designed charity T-shirt costs around Â£10, but as we cannot order many t-shirts at once, we have to order shirts for new members every year which is for about 30 new members. We ask new members to contribute Â£7.50 towards these T-shirts. It is important that all members wear the group t-shirt at fundraising events as it allows to seem more organised and gives trust to the donors.</t>
  </si>
  <si>
    <t>Banner - We require a banner for our various fundraising events and fresher's fair. Having a big presence is key to the success of the events. The finance we received from donors and sponsors is directly donated to Maya Universe Academy through Intervol. Since we do not generate income, we require the subsidy for the banner.</t>
  </si>
  <si>
    <t>Fresher's Fair Flyers - For the fresher's fair and volunteering fair we print flyers in black and white and some in colour, and it had cost about Â£20 every year. Capturing the interest of new members and providing them important information is key to the survival of this society. As we do not generate income (non-donation) we require printing credit subsidy.</t>
  </si>
  <si>
    <t>£10 Printing Costs, £10 publicity? Half fund.</t>
  </si>
  <si>
    <t>Innovative Digital Teaching Project - This new project, started in 2015, aims to provide an innovative offline teaching platform for the children in Central School. It has been tested at the school during the winter of 2015 and Project Nepal has showcased it in an innovative conference. It needs further development to cement its design and make it more reliable. The system provides a teaching system the teachers can learn from and also teach from as the teaching staff in Nepal are very underqualified, and does not rely on current limited electricty infrastructure as it provides self-sufficient energy from solar panels. This activity caters for those members who are intereseted in programming, teaching and promotes sustainability. This kind of project is very unique to Project Nepal. The cost breakdown is as follows: tablet Â£80, projector Â£150, Raspberry Pi with keyboard and mouse Â£100 (x2 = Â£200), solar panels Â£100 (x2 = Â£200), external hard-drive Â£40 &amp; power bank Â£40 (x2 = Â£160).</t>
  </si>
  <si>
    <t>Reach for Imperial students? Presumably not high. Is this left behind, or reused? Not entirely clear.</t>
  </si>
  <si>
    <t>Trip - Flight (Â£350 /person) - The direct flight return ticket from England to Kathmandu Nepal is about Â£350 and the members will try to cover up the ticket price by themselves and subsidised Â£2000 from IC Trust when we sent 10 members. However we plan to send 15 members from this year on.</t>
  </si>
  <si>
    <t>Low reach, high cost. Ineligible for tour funding, I suppose, but still!</t>
  </si>
  <si>
    <t>Trip - Accomodation (Â£10 /night) - Accomodation in Nepal is considered Â£10 per night per person in average, and our trip lasts 35 days in average (5 weeks)</t>
  </si>
  <si>
    <t>Affordable for one person, surely? Low reach</t>
  </si>
  <si>
    <t>Trip - Transportation in Nepal - Transportation from Kathmandu to the East School takes about 24 hour by bus which comes irregularly, and all necessary transportation for the projects in Nepal including this long bus trip comes to Â£30 per person.</t>
  </si>
  <si>
    <t>Vaccines - Due to health and safety vaccines are also a necessity to the summer expedition. Some members tend to get their vaccines from their home country as they do not have time to go back and forth from the GP whilst juggling work. Therefore it costs around Â£215 (Cholera: Â£100, Hepatities A &amp; B: Â£70, TDP: Â£45) per person taking into account around 15 members will undertake the summer expedition.</t>
  </si>
  <si>
    <t>Do we fund vaccines? Can we fund vaccines? Is it health &amp; safety? I like health &amp; safety. Cost seems high though, given the low reach.</t>
  </si>
  <si>
    <t>CAG Raincatcher Imperial (770)</t>
  </si>
  <si>
    <t>Maintaining charity status and affiliation with Raincatcher UK</t>
  </si>
  <si>
    <t>Can we fund this? Is this not effectively a charitable donation?</t>
  </si>
  <si>
    <t>1?</t>
  </si>
  <si>
    <t>CAG RED (783)</t>
  </si>
  <si>
    <t>Purchase of tools for construction. Estimated cost of new tools required projected based on tool prices of 2016's summer project. A contingency fund of GBP 150 was included to cover any unforeseen expenditure to purchase replacement for damaged equipment</t>
  </si>
  <si>
    <t>This doesn't have any subsidy attached?</t>
  </si>
  <si>
    <t>Purchase of building materials.
Estimated cost projected based on material prices of 2016's summer project:
Building materials - 4015
Transport of materials to village - 740</t>
  </si>
  <si>
    <t>WHAT. Extremely high costs, no idea of reach, is this even something we can really fund?</t>
  </si>
  <si>
    <t>1?,6,7</t>
  </si>
  <si>
    <t>3,4,5</t>
  </si>
  <si>
    <t>Cost of skilled labour hire to assist members in construction projected based on amount used for 2016's summer project.</t>
  </si>
  <si>
    <t>No subsidy?</t>
  </si>
  <si>
    <t>CAG Robogals (784)</t>
  </si>
  <si>
    <t>Rechargeable batteries for robots - We have 10 robots, each needs 6 batteries to run. Rechargeable batteries die out quickly with our intense workshop.
3*Â£14(pack of 8)=Â£42</t>
  </si>
  <si>
    <t>Small cost. Reach? Whatever, I don't care, it's no money.</t>
  </si>
  <si>
    <t>Laptop replacement batteries - In workshops we use 6 old toshiba laptops in which 2 are always too far to reach the sockets, damage greatly the experience of the workshop. 
2*Â£13=Â£26</t>
  </si>
  <si>
    <t>Is this an annual expenditure? IS it not worth just replacing the laptops at this point via Harlington? Whatever, it's still no money.</t>
  </si>
  <si>
    <t>Faulty sensors replace - three light sensors and one ultrasonic sensor are broken due to long time usage. 
4*25.99 = 104</t>
  </si>
  <si>
    <t>How long time is long time? Annual expenditure? What are the sensors for?</t>
  </si>
  <si>
    <t>budget is for next year, not necessarily annual</t>
  </si>
  <si>
    <t>Inducting Volunteer Training Day. Snacks and quick lunch.</t>
  </si>
  <si>
    <t>Nope. Food. Hospitality.</t>
  </si>
  <si>
    <t>1, 10</t>
  </si>
  <si>
    <t>2,3,10</t>
  </si>
  <si>
    <t>Printing - coloured building instructions. This year we innovated new tasks and designed new forms for robots. New building instructions need to be printed.
0.12(colour print)*10(pages)*50 = Â£60</t>
  </si>
  <si>
    <t>PRINTING. Only B&amp;W though?</t>
  </si>
  <si>
    <t>Public transport travel fees for greater london library workshop. Since last year we have positive feedback from libraries so we decided to organise more workshop at libraries in greater london. The majority of participants are from less wealthy family compared to central london schools, those children need our support even more. We have experienced increase in volunteers comparing to previous years, therefore the amount of travel subsidy increases.
Â£3.3(underground fare)*13(average no. of volunteers signing up)*3 = Â£128.7</t>
  </si>
  <si>
    <t>Hmmm. Seems fairly reasonable for members to bear, given fairly low cost. Plus if members are on travelcards (as at least some must be), they won't really be paying out.</t>
  </si>
  <si>
    <t>CAG Soup Run (765)</t>
  </si>
  <si>
    <t>MINIBUS HIRE
for the transportation of food, drink and volunteers to Lincoln's Inn Fields every Sunday evening for our Soup Run.
Â£28 per week (15-seater for 2 hours) x 56 weeks + Â£1.50 fuel per week x 56 weeks = Â£1,652.00</t>
  </si>
  <si>
    <t>I feel like there is a historical thing here about this one. Not full subsidy, right? That seems excessive.</t>
  </si>
  <si>
    <t>DRINKS INGREDIENTS
for the hot drinks we provide at our weekly Soup Run.
Â£10 per week x 51 weeks = Â£ 510</t>
  </si>
  <si>
    <t>Core activity. Obviously not funding at full, though.</t>
  </si>
  <si>
    <t>POLYSTYRENE CUPS
to serve the hot drinks at our Soup Run.
Â£36 per 3-months (1000 cups) x 4 = Â£144</t>
  </si>
  <si>
    <t xml:space="preserve">
</t>
  </si>
  <si>
    <t>Core activity.</t>
  </si>
  <si>
    <t>CGCU</t>
  </si>
  <si>
    <t>CGCU Aeronautics (601)</t>
  </si>
  <si>
    <t>Career events: career talks are mostly subsidised by the companies, however not the factory visits. Bus hires (minibus and external) cost the society 800Â£ this year. We aim on keeping these visits free for our members.</t>
  </si>
  <si>
    <t>Could ask members to pay £5. Reach according to society is around 30 members. More info needed about other sources of income and cost breakdown. Have reduced subsidy to 30% of fees for bus hire.</t>
  </si>
  <si>
    <t>Why free for members? What's the reach like? There is definitely room to get some income in from a minimal member contribution on this. Factories are cool, I'd pay for that.
Also this line doesn't balance, is the sponsorship just assumed here?</t>
  </si>
  <si>
    <t>MG has revised subsidy</t>
  </si>
  <si>
    <t>yes</t>
  </si>
  <si>
    <t>CGCU Bio Engineering (608)</t>
  </si>
  <si>
    <t>Ice Skating at NHM (based on 35 att. at Â£7.00 per ticket). Allows attending members to develop friendship through trying a possibly new activity. Cost to buy tickets (Â£9.00 each) beforehand.</t>
  </si>
  <si>
    <t>Falls under aims and objectives.</t>
  </si>
  <si>
    <t>This is a social, right? No fundy socials.</t>
  </si>
  <si>
    <t xml:space="preserve">no
</t>
  </si>
  <si>
    <t>no, not core to bioengineering so shouldn't be approved as core aims &amp; objectives of club</t>
  </si>
  <si>
    <t>Start-Up Talks: Representatives of Start ups talk about their experience. This year we had 3 CEO's from their respective start ups attend. Cost for catered food.</t>
  </si>
  <si>
    <t>Aren't asking for subsidy</t>
  </si>
  <si>
    <t>2, 10</t>
  </si>
  <si>
    <t>Hospitality, not consumables. Can't fund.</t>
  </si>
  <si>
    <t>2,10</t>
  </si>
  <si>
    <t>Alumni Networking: currently (20/01/17) under planning. Current Vision: Post-graduate only event, allowing them to interact with alumni of the Department with snacks provided. Cost for catered food.</t>
  </si>
  <si>
    <t>Entrepreneurship Seminar: Department Staff with industrial experience talk about how to develop medical product. Cost for catered food.</t>
  </si>
  <si>
    <t>BioHackathon: Hackathon to produce prototype or concept to tackle Bioengineering issue. Cost breakdown: Venue (0.00), Catering (1000.00), Prizes (500.00), Hardware &amp; Material (500.00 - subsidy requested for this), Thank you Gift for Jury Board (150.00), Advertisements (100.00).
Outline: Free entry for students. Looking at a maximum of 40-50, with interdisciplinary teams of 2-5. Teams are assembled prior to beginning the event, and begin to work in the morning of the event, through the development and implementation of their ideas, either by using hardware or software tools.
Prior to the end of the event, they will prepare presentations from their ideas and pitch them in front of a jury, which will consist of selected Bioengineering Department academics with industrial experiences and possibly entrepreneurs. The best projects will receive prizes and all participants will receive certificates of participation.
We are applying for funding for this event through the CSPB, and are considering applying for rounds of ADF and Harlington next academic year. Moreover, we will approach companies for sponsorship, in addition to requesting an extra amount from the Department of Bioengineering.
1) Venue: Space in College campus. Possibly RSM 301 C+D+E. Currently in contact with people who oversee White City Campus Hackspace, so considering this space as a potential space for the next year.
2) Catering: Buffet-style meals (2 lunches + 1 dinner). Most likely to be ordered from College.
3) Prizes: Gift-vouchers (e.g. 100.00 pound Amazon voucher), headphones or some electronic device.
4) Hardware &amp; Material: Arduino + electronics kits, with similar pieces of hardware. More hardware provided the society received more funding for this event.
5) Thank you gift for jury board: Possibly a figure (like a statuette) with the event + society name, and jury board member name. Design to be made.
6) Advertisements: Posters around College incl. Departmental buildings and Online adverts through Facebook and other social media outlets.</t>
  </si>
  <si>
    <t>Fund agreed CSPB-A percentage of the £500 for hardware</t>
  </si>
  <si>
    <t>Only subsidy for hardware/materials? Probably fine at whatever level we pick. However, this should be clarified - can't fund it at full (i.e. just a flat % would break this). Think they need to break this line down into component parts.</t>
  </si>
  <si>
    <t>Redo</t>
  </si>
  <si>
    <t>Happy to support hardware</t>
  </si>
  <si>
    <t>CGCU Civil Eng (604)</t>
  </si>
  <si>
    <t>Travel costs for speaker to talk about Civil Engineering (encouraging students to uptake this career) at end of year dinner. This amount would cover a cash single zone 1-3 ticket and a return (2xÂ£4.30) as well as a medium length train fare of Â£21. Our desire is that a speaker would help raise the profile of our end of year meal, and in particular provide a bigger ''send off'' for those finishing their degree. Subsidy requested: 50%. The remaining amount will be taken from SGI.</t>
  </si>
  <si>
    <t>Reduced subsidy</t>
  </si>
  <si>
    <t>Brochures for Careers fair event, with info about each company attending. Printing cost per brochure Â£1 (taken from solopress.com, 130gsm silk stapled brochures), assuming 150 people attending = Â£150. Subsidy requested: 30%. Remaining costs covered by SGI</t>
  </si>
  <si>
    <t>Newspapers &amp; Magazines</t>
  </si>
  <si>
    <t>Publicity.</t>
  </si>
  <si>
    <t>Publishing costs for department wide publication of Livic. This is a monthly newsletter to inform all students about what is going on in the department, activities organised by CivSoc and provide space for discussion and comment about greater Civil Engineering topics. As well as external companies, students and lecturers have written many articles for Livic, creating a sense of a department ''community''. 8 editions per year x 100 copies per edition x 12 A4 pages per copy x Â£0.03 per black and white page = Â£288. Subsidy request: 30%. Remaining costs covered by department</t>
  </si>
  <si>
    <t>Sounds good to me!</t>
  </si>
  <si>
    <t>CGCU Design Engineering (607)</t>
  </si>
  <si>
    <t>"Termly Event (occuring once each term).
It includes talks (possibly from industry, academics or postgraduates), meets between UG and PG students which can promote help, collaboration and learning for both UG and PG. We also provide a forum for work do be displayed from both UG and PG. Generates a great opportunity for feedback. 
The events require refreshments for the attendees and in some cases it will require payment for a speaker. It would cost at least Â£75 (per event) * 3 = Â£225 which we need 50% subsidy for."</t>
  </si>
  <si>
    <t>More info needed about specific events. Need to split line. Reduce to 30% subsidy</t>
  </si>
  <si>
    <t>3,7</t>
  </si>
  <si>
    <t>Is it called "termly event"? This cost includes hospitality, which we can't fund, and speakers. which we can. Need to split line.</t>
  </si>
  <si>
    <t>1,3</t>
  </si>
  <si>
    <t>"End of term 3 - End of year event. This hosts all members of the Dyson School of Design Engineering.
It includes venue hire, large volume of catering, and entertainment purchase. Event held in 2016 cost Â£600 and ticket price was free. We want to expand the event for postgraduates and will need to cover all three year groups in 2018. We will have to charge a small ticket price want to aim for high turnout so need to heavily subsidise. We're asking for 50% as a result."</t>
  </si>
  <si>
    <t>Can't give an accurate subsidy until line is broken down</t>
  </si>
  <si>
    <t>This line needs to be split. We can't fund hospitality. We could fund venue. Possible fund ents. Charge a higher ticket price.</t>
  </si>
  <si>
    <t>End of term 1 - Christmas meal for undergraduates. This ommits the fact that postgraduates ask for subsidy funding of their events which is supported with most of donation money. Running event for 60 people with a ticket price of Â£15 and subsidy Â£10. We're asking for 25% subsidy to help support the event.</t>
  </si>
  <si>
    <t>Hospitality/social - can't fund</t>
  </si>
  <si>
    <t>CGCU Elec Eng (603)</t>
  </si>
  <si>
    <t>INDUSTRY TALKS
Industry talks by sponsors and other companies (drinks and sandwiches provided for students, some raffle prizes)</t>
  </si>
  <si>
    <t>NEW YEARS DINNER
Venue hire, catering, photographer hiring, photo booth, etc.</t>
  </si>
  <si>
    <t>OH GOD. THIS LINE TERRIFIED ME FOR A SECOND. Now I see it has no subsidy, I'm putting it in C.</t>
  </si>
  <si>
    <t>CGCU EWB (229)</t>
  </si>
  <si>
    <t>Outreach membersâ€™ missions will be to inspire and motivate young pupils into Science, Technology, Engineering and Mathematics. Workshop have been developed by our members to be implemented in schools. Members travel expenditures will be around: Â£5*2*10=Â£100
(Â£5.00 per event * 5 members * 4 Outreach programmes = Â£100 )</t>
  </si>
  <si>
    <t>Sounds reasonable to encourage people to do outreach work</t>
  </si>
  <si>
    <t>Members can afford the travel expenses as is. It's not a large number.</t>
  </si>
  <si>
    <t>no</t>
  </si>
  <si>
    <t>happy to fund</t>
  </si>
  <si>
    <t>eh, is cheap, why not</t>
  </si>
  <si>
    <t>EWB Imperial T shirts.
Used as promotional material to expand the reach and awareness of the society.
(Â£10.00 * 15 = Â£150.00)</t>
  </si>
  <si>
    <t>Don't fund</t>
  </si>
  <si>
    <t>Stash. No. No stash. No fund.</t>
  </si>
  <si>
    <t>"Know Before You Go" is a compulsory training conference for all EWB members travelling abroad. This event will include all health and safety training necessary for the members travelling abroad.</t>
  </si>
  <si>
    <t>Need more info about numbers and prices</t>
  </si>
  <si>
    <t>Member contributions? Is this not included in the EWB membership costs? How much pp? How many people?</t>
  </si>
  <si>
    <t>Affiliation fees due to EWB-UK Partnership. Provides with the right to use and distribute EWB-UK branded materials and to be a registered EWB society. Furthermore, provides us with access to project partners and training for overseas trip. Plus it gives access to all the resources of EWB UK which are vital for running the society</t>
  </si>
  <si>
    <t xml:space="preserve">Waiting for exact information. However, this is vital for their activities
</t>
  </si>
  <si>
    <t>This seems exorbitantly high? What does it actually gain? Is the training etc free? What are the resources? etc etc</t>
  </si>
  <si>
    <t>CGCU Exec (600)</t>
  </si>
  <si>
    <t>CGCU Festival: A change from our C&amp;G Week - an afternoon of games where you can engage with the CGCU and score points for your department, followed by an evening of Karaoke. 
This encourages a sense of friendly rivalry within departments which as a result creates a sense of community wihtin the departments and the CGCU. 
Includes venue booking (Â£300), purchase of equipment (Â£200), food and drink (Â£700), and prizes for competition winners (Â£200). This event is highly regarded by all engineers and it increases engagement with non-engineers as well.</t>
  </si>
  <si>
    <t>Subsidy is for venue booking and equipment</t>
  </si>
  <si>
    <t>Which bit of this is the subsidy for? Line probably needs to be split to allow for appropriate subsidising?</t>
  </si>
  <si>
    <t xml:space="preserve">Agree that costs needed revisions. Revision has been done
</t>
  </si>
  <si>
    <t>happy to fund venue + equipment</t>
  </si>
  <si>
    <t>CGCU Welcome Ball: Includes 300 tickets. Subsidised using FOE grant by Â£2000 and CGCA funding by Â£2500, and Â£7600 ticket income and Â£1400 SGI. (At least this year) 
Catering was Â£22.5pp and venue hire was Â£4000. Other costs include entertainment, decorations, photographers, drinks, van hire, and printing. 
Catering was</t>
  </si>
  <si>
    <t>Engineering talk/forum/discussion
(This year it is the Women in Engineering event). The costs are for catering the networking event that follows (Â£10ppx100people). 
We are hoping to raise sponsorship for such events. 
This event encourages thought about engineering and industry, as well as career growth.</t>
  </si>
  <si>
    <t>Catering = Hospitality</t>
  </si>
  <si>
    <t>1,10</t>
  </si>
  <si>
    <t>Printing: Spanner - printing of freshers handbook (Â£500)
We usually get a sponsorship from Shell for printing Spanner which has on average been around Â£300.
Plus printing flyers and other documents for events e.g. quiz nights (Â£80 for freshers events and Â£20 for quiz night)</t>
  </si>
  <si>
    <t>Sports: this includes our football league with potential to expanding to a basketball league. This also includes a day of silly sports and an Inter Union sports day. 
These sports encourage fun, active, activities which create a sense of community within the CGCU. 
Prices are for equipment (bibs, balls, first aid kit.. (Â£50)) and coach hire to sports grounds (Â£500).
FOE may subsidise around Â£300 for this.</t>
  </si>
  <si>
    <t>Sounds good to me</t>
  </si>
  <si>
    <t>CGCU ICSEDS (629)</t>
  </si>
  <si>
    <t>"Model Rocketry - One of our 5 core projects, this introductory rocketry course is also our most popular activity with ~30 members each year. As a beginnersâ€™ course, we take care to make it accessible to any student from any course, and work through a series of individual and group projects of increasing sophistication to develop the skills and knowledge in each of our members. These projects rely on purchasing rocketry kits and components to provide each member with. 
We believe our society is one of the few at Imperial to offer an opportunity to be involved in hands-on science and engineering related projects, and even more uniquely, our projects aim to bring together a community interested in all things space, where members can learn from and be inspired by each other.
Cost: 30 x Â£10 basic rocket kits + 10 x Â£65 group rocket parts for more advanced scratch builds. Income: 30 people x Â£25 ticket (less vat). Requesting ~21% subsidy.
"</t>
  </si>
  <si>
    <t>Reach is around 50% of membership target which is reasonable. Ticket prices are reasonable</t>
  </si>
  <si>
    <t>Core activity, members charged reasonable fee but could be charged more. Reach not huge but okay.</t>
  </si>
  <si>
    <t>Minibus Hire for launches - Launches are only allowed in special locations, the closest being the EARS launch site near Cambridge. Our projects require launch site trips at least 3 times a year (more in case of runaway balloons and rockets). Launches are vital for keeping member engagement and motivation high, and reach about 20 people annually, which is why we consider it a core activity. Based on 3 trips x (Â£100 minibus hire (15person 6-12hrs) + Â£36 fuel (128miles*Â£0.28/mile). Income: 3 trips x 10 people x Â£10 ticket (covering minibus only). ~25% subsidy requested.</t>
  </si>
  <si>
    <t>Runaway balloons and rockets? Does sound pretty core.</t>
  </si>
  <si>
    <t>CGCU to chase</t>
  </si>
  <si>
    <t>still no idea what a runaway balloon or rocket is and why it costs more. that aside, happy to fund</t>
  </si>
  <si>
    <t>Electronics â€“ Also one of our 5 core projects, the electronics group is a specialist group of 10-15 students, working on building payloads for the rest of the projects to use. As this is our newest project group, it has very little equipment currently, which we aim to build up. Estimated cost of equipment: Â£200. but the equipment is reusable, so we will try to apply for a Harlington grant. This group is also designing a rover, with predicted additional cost of Â£300, with equipment used on the rover being non-reusable. Successful completion of the rover project will result in much learning for our society, improve our visibility within the student community and attract more members, who can become involved in further iterations. Income: 10 members * Â£15 tickets (less VAT) ; ~40% subsidy requested</t>
  </si>
  <si>
    <t>Rover costs are non-reusable and are not eligible for Harlington, but are eligible for CSPB grant so 30% of £300 = 100</t>
  </si>
  <si>
    <t>Unclear what's Harlington and not? Can't really subsidise if also Harlington-ed. Rover costs could be eligible.</t>
  </si>
  <si>
    <t>agree to fund rover costs</t>
  </si>
  <si>
    <t>"High Altitude Ballooning â€“ Also one of our 5 core projects, attracting students from a range of disciplines other than engineering. This activity has a high cost per person, due to high cost of ballooning consumables and helium. However, balloons carry scientific payloads, and as thus carry educational merit to those involved in their design, building and results. Once again, successful builds and launches contribute to the visibility of our society, help students gain important skills and are highly motivational for students, encouraging them to pursue a STEM career, and enhancing their employability prospects. 
Cost: Â£200 balloon and other consumable equipment + Â£200 helium supply, sensors for detecting CO2 and SO2 pollutant gases 2 x Â£100. Income: 6 x Â£25 tickets (less VAT) + 1 x Â£100 grant from the Institute of Physics (hopefully). ~33% subsidy requested.
"</t>
  </si>
  <si>
    <t>reduce subsidy to 25%</t>
  </si>
  <si>
    <t>More from members? If high cost should also have higher contributions. Reach quite small</t>
  </si>
  <si>
    <t>MG has reduced the subsidy</t>
  </si>
  <si>
    <t>"Engine Design Project â€“ Also one of our 5 core projects, this project has the aim of designing and building a hybid rocket engine from scratch. One engine has already been designed and built in previous years, and work is under way to design and build a new improved version, with purchasing and building expected to begin early 2017-2018 academic year. The project is highly multidisciplinary and students from a variety of subjects form this community. The project will result (and has already) in a tremendous amount of learning for our members, as well as other employability enhancing skills, and is an entirely unique and ambitious project at Imperial. As expected, material costs are high, but work cannot proceed without them. No funding was awarded in the previous budget, due to budget line description not having been updated from the previous year, and the project being a continuation of the previous year's work, for which funding had already been awarded. This past year we have started designing a second iteration, which we plan to build next year, hence we require a similar amount of funding as before for the materials. 
Costs: graphite nozzle (Â£400), fuel (HDPE) and oxidiser (NOx) (Â£200), casings and thermal tubing (Â£100), parachute (Â£150). Income: 10 x Â£25 tickets (less VAT) + Â£100 funding from UKSEDS. ~40% subsidy requested.
"</t>
  </si>
  <si>
    <t>Increase ticket price to £30 or try to find more people to undergo the project</t>
  </si>
  <si>
    <t>Sounds relatively core - member income possibly could be greater? Reach not optimal given high costs.</t>
  </si>
  <si>
    <t>MG reduced costs</t>
  </si>
  <si>
    <t>The headline Space event for students each year is the National Student Space Conference, hosted in various locations around the UK - this event is hugely inspirational to students who attend, motivating them to continue pursuing an interest or career in space through a series of talks by high profile scientists, engineers and other figures, and networking opportunities. There is also an emphasis on promoting gender equality, and women in prominent positions in the industry make up approx. half of the speakers.
An estimate of costs based on this yearâ€™s event (in Exeter): return train (Â£30+ pp) + one night hotel (~Â£35pp) + early bird entry (Â£14 pp), we look at a total of ~Â£90pp excl. food. This cost deters many of our members, with usual numbers of only about 8-10 of our members attending. In the past a small subsidy of Â£12pp had been given, but we believe that a higher subsidy could attract many more students to attend. Depending on amount of subsidy granted, we will increase the subsidy given towards attending the conference. 
We are the only society to promote this event, and believe that it holds huge value for our students. Based on 10 people attending at the above cost, we request a 30% subsidy on the total of Â£900 i.e. Â£270.</t>
  </si>
  <si>
    <t>Subsidise train and entrance fee (at 50%), but not accommodation. Try to find cheaper accommodation to reduce costs and increase reach.</t>
  </si>
  <si>
    <t>Small reach, but doesn't actually seem much different to general society numbers? Cost is high but not enormous, by comparison to many other societies.</t>
  </si>
  <si>
    <t>MG has revised</t>
  </si>
  <si>
    <t>High Powered Rocketry â€“ Also one of our 5 core projects high powered rocketry is the advanced rocketry group, which members can join once they have completed Model Rocketry. Each year the group produces at least one high powered rocket. The group is smaller, with about 6-8 people involved annually, however the cost per rocket are unfortunately much higher, meaning it is highly reliant on subsidy. The impressive results of this groupâ€™s labour serve as inspiration to the ICSEDS community and serve to attract many freshersâ€™ to our society, as well as retain members in later years, and thus this group is very important to our continuing success, not least because it trains up newer members to take on project leadership positions later on. This activity not only develops students' leadership and teamwork skills, but also enhances their practical and communication skills, and benefits members long after they have left college. High powered rocketry is unique to our society at Imperial, and our team enters its work at rocketry competitions - as such, strong funding is vital to be able to represent Imperial College in the best way possible.
Per rocket the estimated cost is: 4 x Â£50 rocket motors + 2 x Â£100 fibre glass body tubes + 1 x Â£80 nose cone + 6 x Â£30 fins + 2 x Â£20 motor mounts. Most of these components are non-reusable after a launch, or degrade over a couple of launches. Income: 8 x Â£25 ticket (less VAT). Requesting ~50% subsidy.</t>
  </si>
  <si>
    <t>reduce to 25%</t>
  </si>
  <si>
    <t>Could charge more for more advanced course? Still core acitivity, definite attraction but still small reach</t>
  </si>
  <si>
    <t>MG has reduced subsidy</t>
  </si>
  <si>
    <t xml:space="preserve">yes
</t>
  </si>
  <si>
    <t>CGCU Motor Club (611)</t>
  </si>
  <si>
    <t>Essential consumables required to keep the Mini operational and roadworthy, and hence generate income.
We plan to charge 30p/mile from the members of the club to cover fuel and contribute towards maintenance costs. We estimate a use of 1000 miles annually (0.3x1000 = Â£300 predicted income split between costs associated with the car).
A typical example of total annual consumables are: Engine Oil (2xÂ£25) Oil Filter (Â£20) Fuel (Â£190) Track Rod Ends (2xÂ£14) Ball Joints (3xÂ£10)
2xÂ£25 + Â£20 + Â£190 + 2xÂ£14 + 3xÂ£10 = Â£318</t>
  </si>
  <si>
    <t>Core. Could charge more per mile to help balance better.</t>
  </si>
  <si>
    <t>convinced by CGCU, still suggest increase in costs but not much</t>
  </si>
  <si>
    <t>Essential consumables required in the garage to maintain safe and clean working conditions and keep our garage equipment operational.
Typical expenditure;
2xÂ£18 Dust Masks, 1xÂ£25 Ear Defenders, 1xÂ£36 3L Cleaning Fluid, 5xÂ£5 Blue Towel, 1xÂ£10 Gloves, 1xÂ£10 Soap, 1xÂ£40 Welding Gas, 1xÂ£25 Drill Bits, 10xÂ£4 Grinding Discs, 1xÂ£20 Sandpaper, 1xÂ£10 Cable Ties, 700xÂ£0.10 Nuts &amp; Bolts, 1xÂ£27 Tape, 6xÂ£8 Lubricants
18% of members funds contributed towards costs.
2xÂ£18 + 1xÂ£25 + 1xÂ£36 + 5xÂ£5 + Â£10 + Â£10 + Â£40 + Â£25 + 20xÂ£4 + Â£20 + Â£10 + 700xÂ£0.10 + 1xÂ£27 + 6xÂ£8 = Â£422</t>
  </si>
  <si>
    <t>Maintenance is essential for long term running of vehicles, and thus safety</t>
  </si>
  <si>
    <t>High subsidy, but seems fair.</t>
  </si>
  <si>
    <t>Hire of minibus and fuel cost to each of the BUKC rounds and test days. Fuel is calculated on a per mile basis at 28p, and minibus hire costs are as per the budgeting policy. (Destinations are: 2xDaventry; 3xDorset; 3xChatham; 2xSouth Wales; 2xSunderland). Using 15 or 9 seat buses where appropriate, for 6-12hrs or 12-24 weekend hrs. Some ticket income is contributed towards travel costs.
Â£1780</t>
  </si>
  <si>
    <t>Reduced subsidy to 30%</t>
  </si>
  <si>
    <t>Reach? Same groups going or different? Seems like a large number of trisp given the hire of vans as well.</t>
  </si>
  <si>
    <t>Accommodation for one BUKC round located in North Wales which requires an overnight stay (avoiding a 5 hour drive before racing starts in the morning). 12ppl x Â£15 per night. Some ticket income is contributed towards the accommodation cost.
Â£180</t>
  </si>
  <si>
    <t>Such a smal cost I can't really be bothered to quibble.</t>
  </si>
  <si>
    <t>We take our own go-karting equipment (worth in excess of Â£15,000 and including our new ProKart purchased with Harlington) to local tracks to practice. This allows us to offer members significant track time in our high quality racing karts for reasonable money. Members learn a lot about kart maintenance, race setup and gain vastly improved driving ability. This is also the best practice we can offer for the BUKC races.
The track hire costs between Â£45-50 per kart per visit plus sometimes thereâ€™s additional fee of Â£5-10 for each driver (depending on the track). 4 of our karts are taken per trip. Budgeted are 6 visits per year, which is the number of trips we aim to have run by the end of this year. The trips are for 9 people due to limitations of minibuses with towbars, and members pay Â£45 per trip, much of which contributes towards the high kart running costs and equipment repair, track hire and travel. We rotate the members on each trip as much as possible to give members maximum opportunity to participate.
Â£48 (average track hire cost) * 4 karts * 6 trips = Â£1152.
Income: Â£2160 (split between costs of trip and maintenance of the karts)</t>
  </si>
  <si>
    <t>If they manage to rotate members, then they could reach 36 memebrs which is good reach (&gt;50%).</t>
  </si>
  <si>
    <t>If some tracks charge fees per driver, surely they are best avoided? Uncertain of reach - understand attempts at rotation but still capped out at a relatively low number given the high cost</t>
  </si>
  <si>
    <t>MG group haven't allocated - waiting for revision</t>
  </si>
  <si>
    <t>Each kart typically consumes 10L of petrol per track day during our own kart trips. This is partly paid for from the membersâ€™ Â£45 ticket purchases.
4 karts*10L (at Â£1.20 per litre) * 6 trips = Â£288</t>
  </si>
  <si>
    <t>Paid for by members? Reach? Subsidy is v. high considering.</t>
  </si>
  <si>
    <t>Use of Hertz car and van hire (total capacity 8) for 6 kart track days to 3xRye House (approx. hire cost Â£146 /trip), 2xBayford Meadows (approx. hire cost Â£164 /trip) and 1xClay Pigeon (approx. hire cost Â£314 /trip). Hertz solution has proven necessary recently due to a lack of minibus drivers with necessary experience towing trailers of this size. We're working to find a driver however cannot know that we will have one next year.
Â£1080</t>
  </si>
  <si>
    <t>This line is confusing. Are they using minibuses or Hertz? We cannot subsidise both, we can't just throw grant money at a bet-hedging.</t>
  </si>
  <si>
    <t>Arrive and drive karting events allow many of our members to race with little experience and cost. A typical trip to Sandown Park circuit will take 30 members for a 40min race. With discount of 10%, track hire costs Â£55 per person. Members pay Â£35 which also accounts for travel income.
5 events budgeted throughout the year: (30ppl Sandown Park @ Â£55pp) (15ppl Docklands @ Â£50pp) (24ppl Docklands @ Â£50pp) (30ppl Crawley @ Â£45pp) (24ppl Milton Keynes @ Â£50pp) = Â£6150
Income: Â£4635 (split between cost of track hire and travel)</t>
  </si>
  <si>
    <t>Members could pay more, given the relatively low reach for the high costs involved.</t>
  </si>
  <si>
    <t>Entrance fee for 2 teams in the London Uni 6hr endurance race which sees more than 25 teams from Unis around London compete, and entrance for the BUKC 24hr endurance race where over 50 teams from unis all over the country compete. 12 drivers race in teams of 6 compete in the London 6hr race, and one team of 12 competes in the BUKC 24hr. This is a completely different style of racing to the normal 'sprint' format competitions we partake in. Entry costs: 2*Â£303 for the 6hr and 1*Â£1415 for the 24hr (one team) = Â£2021</t>
  </si>
  <si>
    <t>Extremely high cost for very low reach. Very hard to justify. Do members contribute?</t>
  </si>
  <si>
    <t>Hire of 9 or 15 seat minibuses where appropriate for the 5 Arrive and Drive races, the 6hr endurance race and the 24hr race which is in Teesside requires a full weekend booking. Calculated at 28p per mile and hire costs as per budgeting policy.
A&amp;D: Â£530; Endurance: Â£450</t>
  </si>
  <si>
    <t>More minibuses? Reach? Going by other lines probably low.</t>
  </si>
  <si>
    <t>Our fleet of own karts require constant maintenance. Due to their high-performance nature the karts must be serviced annually, and on top of this; parts damaged during use must be replaced. Also included in this is replacing any worn safety equipment, which is compulsory.
Typical expenditure based on previous years includes the following, however as this is based on accidental damage it may vary. Axles 4xÂ£78; Steering Columns 2xÂ£62; Stub Axles 2xÂ£72; Rotax Engine Rebuild 1xÂ£450; TKM engine rebuild 1xÂ£350; Prokart engines rebuild 2xÂ£250; Track rods 4xÂ£6.
On top of these there are occasionally more costly repairs such as cracked or bent chassis', wheels or blown engines. A new chassis frame costs around Â£1500, new set of wheels Â£240 and a new engine Â£1300. However, these cannot be predicted to occur in any particular year.
The purchase of safety equipment includes: Wetsuits 1xÂ£40; Helmets 1xÂ£80; Race Gloves 2xÂ£30; Race Suit 1xÂ£130.
30% of members funds income is spent here as this is essential in keeping karts in useable and safe condition.
4xÂ£78 + 2xÂ£62 + 2xÂ£72 + 1xÂ£450 + 1xÂ£350 + 2xÂ£250 + 4xÂ£6 + 2xÂ£40 + 1xÂ£80 + 2xÂ£30 + 1xÂ£130 = Â£2134</t>
  </si>
  <si>
    <t>Based on last year's subsidy</t>
  </si>
  <si>
    <t>Seems reasonable for core activity, however subsidy request is completely unreasonable.</t>
  </si>
  <si>
    <t>MG has adjusted subsidy</t>
  </si>
  <si>
    <t>Running and restoring the Classic Mini is one of our core activities. This is valuable to our members as it teaches about the mechanics and workings of cars and engines, and allows hands-on experience with mechanics - which many members wouldn't otherwise have the opportunity. This year we worked on the interior as we planned and the next step is to get a new wiring loom, a new set of tires and a middle silencer for exhaust to make our Mini quieter.
Included in this are: Â£200 wiring loom, 4 * Â£50 tire, Â£100 silencer.
15% of members funds is contributed towards this cost (as seen in predicted income)
Â£200 + 4*Â£50 + Â£100 = Â£500</t>
  </si>
  <si>
    <t>Core</t>
  </si>
  <si>
    <t>Cost of insurance for the Mini, a legal requirement. 12% of members funds contributes to this cost.
Â£270</t>
  </si>
  <si>
    <t>Purchase of tooling required for use in the garage, for essential maintenance on go-karts and the Mini.
1xÂ£25 a set of screwdrivers, 1xÂ£15 Hammer
Â£25 + Â£15 = Â£40</t>
  </si>
  <si>
    <t>No subsidy - C?</t>
  </si>
  <si>
    <t>Entry cost for three teams into the British Universities Karting Championship (BUKC). This is our main constitutional event, where we compete against other UK universities at race tracks across the country. This year we missed out on qualifying a third team as some experienced drivers graduated, but next year we aim to qualify 3 teams as our current members gain experience. One team consists of 4 drivers, and we rotate the teams each round to give the maximum opportunity to compete for members.
We aim to qualify 1 team into the â€˜Mainâ€™ championship (4 rounds at Â£440 per team per round, for 55 minutes racing per driver, and we charge members Â£80 including travel and accommodation) and 2 teams into the â€˜Rookiesâ€™ championship - where more inexperienced drivers can compete (4 rounds at Â£480 per team per round for 50 min racing per driver, we charge members Â£75 inc travel). In order to compete, drivers must participate in the mandatory test days. As we have this year, we aim to enter 7 teams into the test days (spread over three different days) - at Â£190 per team (Â£45 per driver, we charge Â£40 for tickets inc travel). To qualify for the championship teams must participate in the qualifiers - as we have this year we aim to enter 3 teams (Â£540 per team, we charge Â£80 / member for 70 min racing inc travel). This means it costs each student around Â£500 to compete in the entire championship with on average 50% subsidy, which we feel is still too high for most students to afford. We're asking for a 42% subsidy which will be made up to the 50% using membership fees.
4xÂ£440 + 2x4xÂ£480 + 7xÂ£190 + 3xÂ£540 = Â£8550
(Note total â€˜predicted incomeâ€™ from ticket sales of Â£5820 is split between BUKC entry fee, BUKC travel and accommodation).</t>
  </si>
  <si>
    <t>Based on last year's subsidy, icreased per increasing costs</t>
  </si>
  <si>
    <t>Oh wow. This is an enormous number. The reach for this cost seems poor. Can understand that this is otherwise a very expensive activity for members, but this represents a non-trivial chunk of the pot for a relatively trivial number of people.</t>
  </si>
  <si>
    <t>Consumables required annually to keep our go-karts running in a safe, operational condition. Income is partially generated from the Â£45 ticket price for members to join trips for running these karts.
Typical karting consumables for our fleet of karts for the year include: Tyres 4xÂ£132; Carb rebuild kits 3xÂ£20; Rear axle bearings 5xÂ£15; Spark Plugs 5xÂ£10; Rotax oil 6xÂ£16; TKM oil 3xÂ£9; Coolant 2xÂ£8; Wheel bearings 5xÂ£8; Chains 4xÂ£20; Brake Pads 5xÂ£17; Sprockets 3xÂ£19; Exhaust wadding 3xÂ£8.
4xÂ£132 + 3xÂ£20 + 5xÂ£15 + 5xÂ£10 + 6xÂ£16 + 3xÂ£9 + 2xÂ£8 + 5xÂ£8 + 4xÂ£20 + 5xÂ£17 + 3xÂ£19 + 3xÂ£8 = Â£1497
15% of members funds is contributed towards this cost (as seen in predicted income).</t>
  </si>
  <si>
    <t>Very high expenditure. Subsidy is very high, but seems core?</t>
  </si>
  <si>
    <t>CGCU Rail and Transport Society (282)</t>
  </si>
  <si>
    <t>Minibus hire charge for Wales Tracklaying trip
Reach â€“ Participants for each trip (15)
Merit â€“ A unique opportunity for members to engage in track-laying volunteer work and learn about rail systems.
Priority â€“ The Wales Tracklaying Trip is the flagship event of our society.
Estimated cost for tracklaying trip = Â£400 (15-seater weekend hire charge, incl. fuel, excl. fines and miscellaneous) 
TOTAL PREDICTED COST: Â£400</t>
  </si>
  <si>
    <t>Reach is fine because &gt;50% of target. Reduced subsidy to 30%</t>
  </si>
  <si>
    <t>Members could feasibly contribute more towards cost, low-ish reach</t>
  </si>
  <si>
    <t>No</t>
  </si>
  <si>
    <t>Accommodation for Wales Tracklaying Trip at the Minffordd Hostel 
Reach â€“ Participants on each trip (15) 
Merit â€“ A unique opportunity for members to engage in track-laying volunteer work and learn about rail systems.
Priority â€“ The Wales Tracklaying Trip is the flagship event of our society.
Cost per participant per night: Â£3.50 (working visit, non-member price) 
TOTAL PREDICTED COST (15 members * 2 nights): Â£105</t>
  </si>
  <si>
    <t>Reach is fine because &gt;50% of target. Reduced subsidy</t>
  </si>
  <si>
    <t>Low-ish reach, members could probably stomach the cost? It's not exactly enormous</t>
  </si>
  <si>
    <t>Minibus hire charge for 2 visits to various industry sites around the UK
Estimated cost for each site visit = Â£150 (12-24hrs, 15-seater weekday hire charge, incl. fuel, excl. fines and miscellaneous)
TOTAL PREDICTED COST: 400 + 150*2 = Â£700</t>
  </si>
  <si>
    <t>What is the predicted cost?</t>
  </si>
  <si>
    <t>CGCU Robotics (625)</t>
  </si>
  <si>
    <t>As part of our hackspace we provide tools and equipment for our members to use. This includes 3D printers, power tools and hand tools. Over time these tools wear out and need to be repaired or replaced.</t>
  </si>
  <si>
    <t>Reduced to 25% subsidy. No cost breakdown, but necessary funds</t>
  </si>
  <si>
    <t>No costings, can't tell how number was reached. Reach? Ticket income?</t>
  </si>
  <si>
    <t>Our members are encouraged to participate in competitions as it's a great way for them to develop their skills and network with other like-minded students. It is also great publicity for the society. We plan to continue with the Pi Wars competition. We also have plans to enter a team into the Eurobot challenge.
Pi Wars: Â£150 per team ,Â£10 entrance fee, 5 teams = Â£760
Eurobot: Â£3000 predominantly funded by department, not asking for subsidy for this activity.</t>
  </si>
  <si>
    <t>Need more info about where exaclty the subsidy is going</t>
  </si>
  <si>
    <t>Subsidy only for Pi Wars? Should split line to make clearer. Once done - seems like members of teams could definitely contribute more to this? Currently seems to assume no contribution. Reach?</t>
  </si>
  <si>
    <t>Graduate</t>
  </si>
  <si>
    <t>Graduate Students' Union Exec (940)</t>
  </si>
  <si>
    <t>Virtual Reality event: An event on Virtual Reality learning to be used to help as a learning tool for students</t>
  </si>
  <si>
    <t>Bin.gif</t>
  </si>
  <si>
    <t>??</t>
  </si>
  <si>
    <t>ICSMSU</t>
  </si>
  <si>
    <t>ICSMSU Anaesthetics and Intensive Care (740)</t>
  </si>
  <si>
    <t>Conference: Printing Costs
The ICAIC annual conference is the biggest student run anaesthetics conference in the UK. It is also the only Anaesthetics &amp; Intensive Care conference in London. The aim of the conference is to allow students the chance to engage with Anesthetics as a specialty, hear talks from leaders in the field, receive careers advice from anesthetic Trainees and practice practical skills that are otherwise not taught to students such as the insertion of central lines and advanced airway management. The conference continues to receive very positive feedback from delegates and speakers alike. 
Printing costs include programs for delegates, name tags for delegates, advertising posters, certificates of appreciation for presenters and notes for tutorials. This contributes significantly to the experience of delegates at the conference and aids the learning of students across all 6 years of the medical school.</t>
  </si>
  <si>
    <t>80 attendees, £12-15 per person</t>
  </si>
  <si>
    <t>is this not publicity costs? advertising posters? If core aim then fund at 40%</t>
  </si>
  <si>
    <t>Not publicity, printing handouts and note sheets for the conference. Should be funded at whatever we set funding too</t>
  </si>
  <si>
    <t>Accept as funds for conference</t>
  </si>
  <si>
    <t>Kill line</t>
  </si>
  <si>
    <t>Practical Days (Total 3)
Equipment hire including training dummies/models, medical meat, airway kit, and other anaesthetic equipment for practical 
demonstrations.Equipment hire e.g. high fidelity lumbar puncture models, arterial line and arterial blood gas models, airway models, and single-use items e.g. gloves, wipes and cannulas.
Practical evenings are a highlight of our calendar for the year. These evenings are open to all students and give them a chance to be taught practical skills that would otherwise be covered once they have qualified. In the past topics covered have included Lumbar Puncture, Nerve blocks and Central lines. 
The specialized equipment needed for these evenings come with not insignificant costs for maintenance and transport. While we sell tickets for the events we ultimately run them at a loss to ensure the cost is not prohibitive to students (need)
The sessions are open to students from all year groups and are a brilliant way of getting students involved with anesthetics. 
Demonstrators are generally junior doctors that have given up evenings off to come and teach and many are returning Imperial Alumni (reach)</t>
  </si>
  <si>
    <t>25 attendees, £3-5 per person</t>
  </si>
  <si>
    <t>-</t>
  </si>
  <si>
    <t>Careers Talks (Total 3)
travel expenses and other reimbursements.
Providing careers guidance is central to ICAIC. One of the most effective ways in which we accomplish this is by hosting careers talks from trainees an consultants in anesthetics, intensive care and acute medicine . The evenings are very well attended and have seen students from other London universities attend regularly in addition to between 40 and 60 Imperial students at each talk. 
The talks are open to students of all years (reach) and cover topics from applying to training to the realities of working in the field. 
Our speakers our extremely important to the running of the careers evenings and have more than once come straight form on calls or nights to speak to and advice students. 
We offer to reimburse all transport costs and have small gifts of appreciation (chocolates) for the speakers</t>
  </si>
  <si>
    <t>happy to subsidise but again at 40% not 100%</t>
  </si>
  <si>
    <t>Handout Printing for Tutorials
ICAIC organizes tutorials for students across all years of the medical school. These include Acute Medicine Master class tutorials (3/year) open to all years and Prescribing Exam revision tutorials for final years.
These tutorials have significant reach across the medical school and are extremely well attended (some more than university organised lectures on similar topics)
Being able to provide hand outs allow us to make the tutorials significantly more interactive and allow students to consolidate learning significantly better we have found.</t>
  </si>
  <si>
    <t>Core aim?</t>
  </si>
  <si>
    <t>Education of our students is a core aim</t>
  </si>
  <si>
    <t>printing, move to C</t>
  </si>
  <si>
    <t>Conference: Equipment Hire
Equipment hire including training dummies/models, medical meat, airway kit, and other anesthetic equipment for practical demonstrations.
As noted previously, the conference gives students a chance to be taught and practice practical skills not covered in the medical school curriculum. These include ultrasound guided nerve blocks, central line insertion and advanced airway management. This requires very specialized equipment that comes with significant purchase/hire and transport costs.
Funding this aspect of the conference would significantly improve student learning at the conference and aid their professional development. The practical skills element of the conference feeds into one of our core aims of providing students with practical experience in controlled environments that they would not otherwise have in medical school.</t>
  </si>
  <si>
    <t>Models (airway, LP, central line etc) – £50
Ultrasound machines - £100
Medical meat - £50</t>
  </si>
  <si>
    <t>Happy to subsidise but again at 40% not 100%</t>
  </si>
  <si>
    <t>Subsidise at general CSPB-A %</t>
  </si>
  <si>
    <t>ICSMSU Asian Medical Students' Association (729)</t>
  </si>
  <si>
    <t>Printing costs- Academic events form an integral part of our society and we aim to deliver high standard teaching to students who feel the need to have that extra support. Our annual mock-Objective Structured Clinical Examinations (OSCE) and Practical Assessment of Clinical Examination Skills events (the exams are designed to test the clinical knowledge and skills in medical students and trainee doctors respectively) are in extremely high demands and usually sell-out within hours, for there are not enough of these events organised by the college itself for student to practise their clinical skills in two of the most important exams during medical school [MERIT]. To maximise the benefits to participants, the society provides marking sheets and feedback forms to students regarding each clincal scenario. Mock-OSCE and mock PACES together can offer approximately 70 people [REACH] the opporutnity to practise their clinical skills and as these events consist of a 10 station rotation, the society needs to print out 700 feedback forms (700*0.03= Â£21). Moreover, the society incorporated new academic events by organising tutorials for Year 1 &amp; 2 during the academic year 2016/17. Coloured handouts were necessary in these tutorials, especially to illustrate anatomical diagrams (450*0.18=Â£81). The tutorials were met with very positive feedback as these differ from similar events by other societies by being exam question-focused, therefore the society will continue to run these in the next academic year. Total cost: Â£21+Â£81=Â£102</t>
  </si>
  <si>
    <t>Ground hire for mock-OSCE and mock-PACES- In addition to the printing cost of mock-OSCE and mock-PACES event, renting a suitable venue is essential in the smooth running of the event. In the past 2 years, we have hired a section in Chelsea &amp; Westminster Hospital outpatient and this has worked fantastically for our students due to its close proximity to South Kensinton campus. We will continue to do that next year and the total cost for venue renting is Â£150. We aim to pay a third of this cost using our SGI.</t>
  </si>
  <si>
    <t>Conference fee for AMSC- Asian Medical Students' Conference is one of AMSA's flagship events in the academic year. It is held in the summer months of June/July and the location varies each year. Prior to the start of the conference, each country chapter needs to enter various academic competitions (resesarch paper, research poster) and creative competitions (photography and video) in accordance with the theme of that year. Our members, representing the United Kingdom, have had a record of consistently good perfomance in these competitions byÂ obtaining 2nd place in research paper in Manilla (AMSC 2016) and winning first place in the White Paper Competition in Singapore (AMSC 2015). The conference is a great way for early year students to get exposure to writing research papers and doing data analysis, which can is usually very difficult to gain experience on as undergraduate students [MERIT]. This year, our Regional Co-ordinator has secured more number of seats (25) than any previous years [REACH]. Â The conference itself costs approximately Â£400 per person and this cost include accomodation, event attendance throughout the conference and travelling (excluding for one's own leisure time). Total cost: 400*25= Â£10,000. We ask the Union to subsidise Â£60 each person, as every year, some people are prevented from going due to the expensive cost. However, the society thinks that it is a really valuable experience, in terms of educational value and cultural exchange experiences, for our members to partake in.</t>
  </si>
  <si>
    <t>To my knowledge this is not a compulsory event for AMSA subsideries to attend, availale to a very small number of students</t>
  </si>
  <si>
    <t>Travelling Expenditure for AMSC- AMSC Attendees need to purchase their own flight ticket and the range of this varies significantly but on average, it is approximately Â£550 for non-direct flights.Â Total cost of flights: 550*25=Â£13,750. For AMSC 2017 South Korea, the society has secured Â£500 sponsorship from Chatime Ltd. However, this is the first time we are working with the company and we cannot be certain that they will become a long-term sponsor. Therefore, as stated previously, to help our financially-challenged members, we ask for Â£50 subsidisation each person from the union.</t>
  </si>
  <si>
    <t>Should be applying to tours for this, different location anually</t>
  </si>
  <si>
    <t>Equipment purchase for AMSC- As an requirement of the conference, each participant needs to have their own conference polo-shirt and name cards. The conference polo-shirt costs Â£20 each and the printing cost for name cards cost Â£10 each. Total cost: 30*25=Â£750 Together with the conference cost and the flight ticket, it adds up to a substantial amount of money and many felt financially burdened despite their enthusiam in attending the conference. Therefore we ask for Â£10 subsidisation per person from the Union.</t>
  </si>
  <si>
    <t>ICSMSU Badminton (658)</t>
  </si>
  <si>
    <t>BUCS entrance fees will cost us Â£64 per team (factoring for inflation). We have three teams competing in BUCS (two mens teams, and a womens team), making a total of Â£192.</t>
  </si>
  <si>
    <t>Affiliation fees for LUSL cost us Â£82, to enter our Mixed Doubles team for this year. Affiliation fees for BUCS cost Â£82 per team this year, we enter 3 teams in BUCS (two mens teams and a womens team), making a total of Â£246.00 for all three. So in total to enter both competitions it cost Â£328 this year.</t>
  </si>
  <si>
    <t>Happy to subsidise but potentially at 50% not 100%</t>
  </si>
  <si>
    <t>Court hire is essential as we need this run the club. We require courts for both social and team training (social training being weekly opportunities for full members of the club who aren't on the team to play).
Social: Ethos, these sessions are open to players of any ability and require 6 court hours per week for Winter and Spring term to accommodate our aims and objectives. This is to accommodate for the predicted turn out of ~40 members per session. Having Ethos as a venue is essential to the club because it is generally attended by our newer members and those less able to travel to further away sessions, which justifies the higher cost to the club. The cost per court per hour is Â£11.60 therefore the total cost is Â£1531.20 (Â£11.60 x 6 hours x 22 weeks). We have also had a fortnightly Tuesday session St John Bosco College through an arrangement with ACC Badminton to have use of the weekly booking on alternate weeks. The cost per court per hour is Â£12.50, with 8 court hours per session, therefore to use the courts throughout next year our predicted total cost is Â£1100 (Â£12.50 x 8 hours x 11 sessions), with 1% inflation for this venue giving Â£1111. In total this comes to Â£2642.20 (Â£1531.20 Ethos + Â£1111 SJBC) for our social courts for the year. 
Training: For team training we require a minimum of 12 court hours per week for Winter and Spring Terms for sufficient training time. Courts at the Reynolds Sports Centre in Acton cost Â£9.50 per court per hour, therefore the total cost is Â£2508 (Â£9.50 x 12 hours x 22 weeks). With predicted inflation of 1%, this gives us our final cost of Â£2533.08 for team training courts.
We appreciate that Sport Imperial cannot always provide us with a venue for home matches where they cover the cost. Furthermore, we will need to cover the costs of our LUSL matches ourselves. We predict that we will require 36 court hours in total for LUSL home fixtures (2 courts x 3 hours x 6 matches). The cost of one court per hour at Charing Cross Sports Centre is Â£6.66 (we are VAT exempt), therefore the predicted cost is Â£239.76. (Due to booking restrictions we cannot use Charing Cross Sports Centre as a regular venue)
For BUCS home matches we predict that we will need to hire courts for 5 home matches per team per year. This gives us a total of 60 court hours overall (5 matches x 3 teams x 2 courts x 2 hours). With the rate of Â£6.66 per court per hour at Charing Cross Sports Centre, this gives us a cost of Â£399.60. 
Therefore, total cost of match court hire for the year is Â£639.36, with 1% inflation this becomes Â£645.75.
Cost of all courts for the year is thus predicted as Â£5821.03 (Â£2642.20+Â£2533.08+Â£645.75). We will expect to be able to pay for 35% of this through self generated income so we therefore ask for Â£3783.67 subsidy.</t>
  </si>
  <si>
    <t>Buying shuttlecocks is essential for us as we need them in order to run the club. For BUCS/LUSL matches, regulations require us to use tournament quality feather shuttlecocks. This year we have used Yehlex Tournament Grade shuttles, which we get at a discounted rate. Training with the same quality shuttlecocks is vital as the speed differs with quality, and it is important that our players are accustomed to the shuttlecocks they will play their matches with. As we are required to use feather shuttlecocks, they do experience wear, and cannot be reused, therefore we require many throughout the year. We use 3 tubes a week in training and 2 tubes for each home match (as stipulated by BUCS). This means we use a total of 106 tubes a year (2 tubes x 20 home matches + 3 tubes x 22 training weeks). One tube of shuttles costs Â£14.20, creating a total of Â£1505.20 a year (Â£14.20 x 106 tubes).
Social sessions are also central to club life, giving members of the club who are not on the competitive team an opportunity to play. This year we have been using nylon shuttlecocks in social sessions; this has a downside of affecting the quality of games (different flight speeds, flight paths etc. to what participants expect and are used to with feathered shuttlecocks alter how they need to play). We would therefore like to use feathered shuttles next year, as we have done in previous years, and in alignment with previous years we predict that we will require 33 tubes per year (1 tube per session). Yehlex Club grade shuttlecocks cost Â£12.50 per tube (at a discounted rate). This means social shuttles cost Â£412.50 for the year (Â£12.50 x 33 tubes). 
Therefore total expenditure on shuttlecocks for the year is Â£1917.70, with 1% inflation this is a total cost of Â£1936.88. We aim to cover 50% of this expenditure with SGI, so we ask for Â£968.44 subsidy.</t>
  </si>
  <si>
    <t>Travel is a necessary part of competing against other teams. This frequently requires our team members to take the train outside of London. This can prove to be a heavy financial burden to some team players with some potentially not being able to afford to go. We feel that keeping costs as low as possible is vital to ensure that those who deserve to play are able to. With this in mind, we would like to ensure that no member has to pay more than Â£8 per long journey. Based on leagues currently, there are 15 away matches in total for our teams (5 per BUCS team) that require subsidising. On average, tickets cost Â£12 (assuming railcards) and 6 people attend a match. 
Therefore, travel will cost Â£1080.00 in total (15 matches x 6 players x Â£12 per ticket) and we ask for Â£360 (15 matches x 6 players x Â£4.00 subsidy), with the remainder of the cost covered by team members.</t>
  </si>
  <si>
    <t>We hold tournaments that are restricted to social players only (full members of the club who are not part of the competitive team) . These events receive highly positive feedback, as it gives them the opportunity to play in a more competitive environment. This is also a unique event within badminton societies at Imperial. Thus we feel this is a worthwhile event that benefits the social members of the club and allows them to gain competitive experience before trialling for the team, thus improving the club altogether. 
In order to make the event more appealing and accessible, we would like to ask for a subsidy towards extra shuttlecocks used and the extra court hire required. We would like to hold this twice a year, with each tournament using 4 badminton courts for 2 hours and 4 tubes of shuttlecocks. The cost per court per hour in Ethos is Â£11.60, therefore the total court cost is Â£185.60 (Â£11.60 x 4 courts x 2 hours x 2 tournaments). Shuttles cost Â£12.50 per tube, giving an overall cost of Â£100 (8 tubes x Â£12.50), which factoring for 1% inflation becomes Â£101.
Therefore the total cost for the year for these 2 tournaments will be Â£286.60. We ask for a contribution from entrants towards this cost, but would like to limit this to below Â£4 if possible to maximise attendance, with approximately 20 players per tournament, we therefore ask for a subsidy of Â£143.30 (50%).</t>
  </si>
  <si>
    <t>We will be running a Winter tour to an International Student Badminton tournament in the Netherlands (Enschede) where team and non-team members (non-team members being full members of the club who are not part of the competitive team) of the club have the opportunity to play against foreign students. This is a unique event we organise that is open to all our club members, the tournament caters for abilities from beginner to international standard. Due to the intensive nature of the tournament with the various categories and 4 matches per day for each entrant (approximately 1hr45 play time) and self-organised friendly games throughout the day, it is very beneficial to improving the general playing ability of the club. It provides an opportunity to meet like-minded students from around Europe and promote ICSM. 
This event is popular in the club and this year, 11 members signed up (unfortunately only 8 were able to participate due to unforeseen circumstances). In 2015/16 the club had 19 members participating and so we are expecting 15 members to participate next year (an average of 11 and 19). The tournament will run from 28th December 2017 to 1st January 2018. Due to the awkward travel dates and lack of qualified minibus drivers, this year we travelled via plane to Dusseldorf followed by train to our destination on Enschede. 2 members only travelled part of the journey with everyone else due to other commitments, but for the remaining members the cost per person for the train was Â£33.45 and for the flight was Â£126.98, summing to Â£160.43 per person. For our predicted participation of 15 members next year this will give a travel cost of Â£2406.45.
In order to make this unique opportunity accessible to all of our members we would like to make the cost of travel more affordable and so we are asking for a subsidy of 50% towards the travel cost. This amounts to a Â£1203.23 subsidy (50% x Â£2406.45). The rest will be paid for by attendees.</t>
  </si>
  <si>
    <t>How is this a core event? Surely CSPB-C or B? Its a tour</t>
  </si>
  <si>
    <t>trave for a tour with core activity to the same place every year goes through annual budgetting. Only if the location changes would one apply to tours board</t>
  </si>
  <si>
    <t>Fund, we encourage clubs to apply through annual budgeting for tours that are expected to come up</t>
  </si>
  <si>
    <t>We will be running a Winter tour to an International Student Badminton tournament in the Netherlands (Enschede) where team and non-team members (non-team members being full members of the club who are not part of the competitive team) of the club have the opportunity to play against foreign students. This is a unique event we organise that is open to all our club members, the tournament caters for abilities from beginner to international standard. Due to the intensive nature of the tournament with the various categories and 4 matches per day for each entrant (approximately 1hr45 play time) and self-organised friendly games throughout the day, it is very beneficial to improving the general playing ability of the club. It provides an opportunity to meet like-minded students from around Europe and promote ICSM. This year, 11 members participated. In 2015/16 the club had 19 members participating and so we are expecting 15 members to participate next year (an average of the two years). The tournament will run from 28th December 2017 to 1st January 2018.
The tournament entry fee is â‚¬85 per person, this covers the court hire, accommodation and all meals. This is approximately Â£71 at the current exchange rate (â‰ˆ0.839).
We estimate the cost splitting to be:
Court hire - Â£28
Accommodation - Â£21.50
Meals - Â£21.50
We are asking for 50% subsidy for this event (excluding meals), where the remainder of the cost will be paid for by the attendees. We are asking for subsidy to make it accessible to all our members and to maximise attendance to this unique opportunity. The meals will be paid for in full by the attendees and we are not asking for subsidy for this cost.
The total court hire cost is Â£420 (Â£28 x 15 people), therefore we ask for a court hire subsidy of Â£210 (50%).</t>
  </si>
  <si>
    <t>Again - this is a tour. Not core aim?</t>
  </si>
  <si>
    <t>as ground hire, I agree</t>
  </si>
  <si>
    <t>We will be running a Winter tour to an International Student Badminton tournament in the Netherlands (Enschede) where team and non-team members of the club (non-team members being full members of the club who are not part of the competitive team) have the opportunity to play against foreign students. This is a unique event we organise that is open to all our club members, the tournament caters for abilities from beginner to international standard. Due to the intensive nature of the tournament with the various categories and 4 matches per day for each entrant (approximately 1hr45 play time) and self-organised friendly games throughout the day, it is very beneficial to improving the general playing ability of the club. It provides an opportunity to meet like-minded students from around Europe and promote ICSM. This year, 11 members participated. In 2015/16 the club had 19 members participating and so we are expecting 15 members to participate next year (an average of the two years). The tournament will run from 28th December 2017 to 1st January 2018.
The tournament entry fee is â‚¬85 per person, this covers the court hire, accommodation and all meals. This is approximately Â£71 at the current exchange rate (â‰ˆ0.839).
We estimate the cost splitting to be:
Court hire - Â£28
Accommodation - Â£21.50
Meals - Â£21.50
We are asking for 50% subsidy for this event (excluding meals), where the remainder of the cost will be paid for by the attendees. We are asking for subsidy to make it accessible to all our members and to maximise attendance to this unique opportunity. The meals will be paid for in full by the attendees and we are not asking for subsidy for this cost.
The total accommodation cost is Â£322.50 (Â£21.50 x 15 people), therefore we ask for an accommodation subsidy of Â£161.25 (50%).</t>
  </si>
  <si>
    <t>Do not subsidise accomodation</t>
  </si>
  <si>
    <t>Was unsure on policy for trave accomodation, thought this might need a mention at CSPB as many clubs are asking for it</t>
  </si>
  <si>
    <t>Fund, it's core, it's an expense, it should be subsidised</t>
  </si>
  <si>
    <t>ICSMSU BioMed Society (726)</t>
  </si>
  <si>
    <t>BMS end of Year Dinner and Xmas Party. Annual Xmas social for Biomeds. Faculty members invited. Cost of the Dinner: Â£25 per person * 50 people = Â£1250; Income: 20 per person *50 people= Â£1000; Additional costs: decorations: Â£50 plus cost of printing name badges for academics and students: 5p*50=Â£25; Cost of 2 minibuses from the dinner venue (piccadilly circus) to Reynolds were the party is organised: 2*28.3=Â£56.60. So overall request to subsidise cost of decorations of Reynolds for the party, plus name badges and minibus: total= Â£131. This dinner, the Graduation dinner and Formal dinner, are the three fundamental responsibilities of BMSoc. Therefore, we ask for a subsidy of Â£5 per person, so 5*50=Â£250. Therefore, total subsidy required: 131(shuttle plus decoration)+250 (ticket subsidy)=Â£381</t>
  </si>
  <si>
    <t>Graduation Dinner for Year 3. Annual formal event for third year students, and their last chance to network with academics. During the event the students will also be introduced to the alumni programs. This is the second core event of which BMSoc is responsible. Cost: cost of the dinner Â£35 per person*55= Â£1925; We ask for subsidy of Â£10 per student in order to make the event affordable for every third year and to be able to invite enough academic staff. So, total subsidy required =Â£10 per person*60= Â£600;</t>
  </si>
  <si>
    <t>This is a core activity of this DepSoc, a netwroking opportunity</t>
  </si>
  <si>
    <t>Formal Dinner. At the end of academic year, the formal dinner is at a venue in Piccadilly. This is the last big event involving students and staff, of which the BMSsoc is responsible. Cost: Â£30 per person*100= Â£3000; Income: Â£20 per person*100= Â£2000; 
Because this event is at the core of BMSsoc activity, we ask for a subsidy of Â£10 per person, totalling Â£1000.</t>
  </si>
  <si>
    <t>Career/Alumni Networking Evening. Bring BMS alumni and organise evening into two halves: first half they present their career choices and give advice from personal experience; second half is networking session with nibbles, to allow BMS students to talk to the alumni directly. Cost: each of 7 speakers will present about 15 slides. therefore, which need to be printed and available to the students during the event and subsequent networking time. The printing cost will total 5p*15slides*7 speakers=Â£5.25 per student. Total=5.25*55 students=Â£288.75. The event is free of charge for all biomedical science students, and therefore we ask to subsidise the cost of printing.</t>
  </si>
  <si>
    <t>ICSMSU Boat (660)</t>
  </si>
  <si>
    <t>Fees for affiliation with "British Rowing". 
British Rowing affiliation is a requirement in order to be able to row on the Tideway. It is also an entry requirement for the majority of our annual races. As such, our affiliation is imperative to us being able to run as a club and to meet our Aims &amp; Objectives. The affiliation also includes Civil Liability and Personal Accident Insurance, and must be paid annually. Three years ago, British Rowing reviewed the affiliation fee as the cost had not increased per person for several years. Consequently, the cost increased from Â£356 per year to Â£400 for April 2014- March 2015. We are yet to be charged for this year, but we are expecting it to not be increased again for a couple years, meaning we are expecting a cost of Â£400 in 2017-2018. This is a club (not an individual) affiliation and our members are required to buy their own British Rowing racing affiliation in order to enter British Rowing events (personal cost of approx. Â£30 per year). Therefore, there is no contribution from our members towards the fee and we ask for a 100% subsidy (Â£400).</t>
  </si>
  <si>
    <t>Boathouse Hire
ICSMBC hires a bay at the University of London Boathouse in Chiswick for the safe storage of our boats, launches and equipment. This is currently for: 6 VIIIs stored inside (Â£729.50 each), one VIII stored on the premises (Â£443), two IVs a double scull and a single scull totalling Â£1459 and two launches (Â£286.50 each). This year we have an extra VIII, which has incurred the increased cost, but necessary for our large number of rowers. For 2016-17, this has totaled Â£6852. In comparison to previous years, disregarding this extra VIII, hire costs in 2013-2014 were Â£5930, 2014-15 were Â£6106, and in 2015-16 were Â£6282.62 with the hire cost increasing by approximately 2.8% annually. We therefore expect 2017-2018 to be Â£7044. Of this total, 30% (Â£2113.20) is paid using our member's fees, therefore the remaining 70% (Â£4930.80) requires subsidy. This cost is critical to meeting our Aims &amp; Objectives as it enables us to safely store our equipment and is required to run the club.</t>
  </si>
  <si>
    <t>Happy to subsidise but again at 40%</t>
  </si>
  <si>
    <t>Equipment Purchase - Women's blades, Coxbox, Speakers, Boat hull refurb
ICSMBC consistently performs as one of the largest medic sports club at Imperial. It is crucial that we have safe, fully functional equipment to enable the uninterrupted participation of all of our members, in line with our Aims and Objectives, and most importantly, to keep our members safe on the Tideway. 
Though a notoriously expensive sport, much time and energy is spent researching the most cost effective options for the club to purchase new, and upkeep/repair old, equipment. This year we decided to switch to a more cost effective cox box manufacturer; for the same price (Â£500), we expect to get up to two years more usage. 
The club started the year with a high SGI. However, this was the result of a number of years of stringent saving strategies, with the long term goal of buying a new boat (as explained in SGI/DMF).
Having purchased a new set of menâ€™s blades last year, we are looking to buy a set of women's blades (Â£2500). This would enable the women to reach the same level of quality equipment enjoyed by the men, allowing the squad to expand the number of crews training, racing and increase the competitiveness of the squad. In our Aims and Objectives we strive to maintain equal support for both the men &amp; women and expand our number of crews.
Last year, our two oldest cox boxes (10+ years of use) stopped working, and, given their age, were not suitable to be repaired. This year we have purchased one new coxbox from a new manufacturer. (We are delighted with the new model, which comes with a two year warranty.) We are now looking to replace the second unusable cox box, with the same model (Â£500). Cox boxes are vitally important for training but also to keep crews safe on the water. On race days where equipment cannot be shared between multiple crews, we need cox boxes for each boat. A full set of working cox boxes are necessary to fulfil our racing Aims.
We need to replace speakers in two of our VIIIs. Each VIII requires three speakers, so we would need to purchase six (Â£300 total). Though currently functional, the speakers no longer work reliably and have a tendency to cut out. Rowers need to be able to hear their cox for their own safety and that of others. Outings are cut short when the speakers play up and crews have to return to land asap.
We would also like to refurbish one of our VIIIs. An incident resulting in a crack in the hull has required a number of minor repairs performed by ourselves. This is a short term fix and will prove expensive in the long run if not looked at by a professional. A refurbishment completed by the same repair company used by us previously, would cost in the region of Â£1800. Without professional refurbishment the boat will need replacing sooner. A refurbishment will also allow us to maintain a higher standard of racing. 
We are asking for a 50% subsidy (Â£2,550) of our predicted cost of Â£5,100 for equipment purchase.</t>
  </si>
  <si>
    <t>Equipment Repair - Larger boat repairs (e.g. hull crack), Unplanned engine repair
As a club, we run at full capacity in terms of our boats and equipment, which means that they are subject to heavy usage throughout the year. Typically, each VIII is used on average between 8-12 hours per week, which increases during busier times of the year. Due to this, there is a lot of wear and tear, typically minor but sometimes major, that requires repair by our boatman. The constant renewal, maintenance and upkeep of our equipment is essential in ensuring maximal student participation. So far, we have spent Â£600 on maintenance and repairs- including supplies used to make a cracked boat water-worthy (Â£300) and the unplanned repair of a broken engine (Â£300). Given the amount spent so far, it is expected that we will spend approximately Â£1400 on maintenance this year, a slight increase compared to previous years. We would presume that this will continue on into the 2017-18 year with the cost price of everyday boat items such as gel coat, components, seats and riggers increasing around 4% on average . We are asking for 50% (Â£700) of this to be subsidised with 50% (Â£700) coming from membership. Without these replacements and repairs, we cannot allow our members out on the water as it would be unsafe and thus would severely affect the achievability of our Aims &amp; Objectives.</t>
  </si>
  <si>
    <t>Equipment - Annual launch engine MOT
The engines of our two safety launches require regular servicing to ensure that they are fit for purpose and safe to use. The servicing provider we secured last year did not service the engines to the standard we had expected and as such, the engines have needed servicing sooner than planned this year. To prevent this reoccurring we decided to return to the reputable engine repair specialist in Putney. However this will mean an increased cost in comparison to last year. This will now be cost us Â£250 per engine. However in contrast to last year, we would not expect to need additional money for minor repairs or buy the parts on top as the repair specialist in Putney would provide everything at an all inclusive price of Â£250. We are asking for 50% (Â£250) of this amount to subsidize the safe maintenance of these two engines, with the other 50% (Â£250) being made up from our annual cycle fundraiser.</t>
  </si>
  <si>
    <t>High priority compulsory races - UH Head (Feburary/Spring term), UH Bumps (May/Summer term)
Over the course of the year, our club's focus has shifted to two events in the rowing calendar, United Hospitals Bumps race and United Hospitals Head Race. In line with our Aims and Objectives, we want to be dominating these two events as a promising result in the latter means we can win the UH league. 
Entry into the United Hospital's Bumps race is paramount to meeting our Aims &amp; Objectives as it is the most prestigious and well-attend United Hospital's race, and acts as a marker for our crews as to how successful the year has been. We annually enter 8 student and 3 alumni VIIIs into this race at a cost of Â£24 per person for 3 races over a weekend. As there are 8 rowers per boat plus one cox, this totals Â£2376, of which 3 boats will be paid for by alumni (Â£648) and of the remaining Â£1728, 25% will be funded by individuals (Â£432), 25% by membership (Â£432) and we ask the remaining 50% to be subsidised by grant (Â£864).
The United Hospitals Head Race occurs in February, and is the final event eligible for the UH League. The UH league is a points system accumulated from results in UH events over the year. For the past two years, we have finished a close second in the UH League, due to results from UH Head. By entering a large number of competitive crews, we hope to win the UH League for the first time. We annually enter eight VIIIs at Â£90 per VIII (total Â£720). For this race, we request a subsidy of 60% (Â£432), with 40% of the remaining payment to be made by individual rowers at the time (Â£288).
Therefore, we are asking for a total subsidy of Â£1296.</t>
  </si>
  <si>
    <t>Medium priority compulsory races - Novice Regatta (November/Winter term), Allom Cup (December/Winter Term), Winter Sprints (January/ Spring term), international HoRR (March/Spring term)
Other than Bumps and UH Head, there are traditionally UH races that we compete in: Novice Regatta (5 VIIIs at Â£40/VIII), Allom Cup (8 VIIIs at Â£80/VIII) and Winter Sprints (8 VIIIs at Â£40/VIII). This totals Â£1160, of which we plan to cover 35% using our member's fees (Â£406), 30% from rowers at the time of the events (Â£348) and 35% from subsidy (Â£406).
The international Head of the River Race is a split-event for Men and Women's crews held in March and is the single largest one-day rowing race in the world. It is a fantastic chance for our rowers to showpiece their improvement from the start of the year and a great arena to represent the University in. This year we were able to enter four Men's VIIIs and two Women's VIIIs at a cost of Â£100 per VIII (total Â£600). For this race, we request a subsidy of 60% (Â£360), with 40% of the remaining payment to be made by individual rowers at the time (Â£240).
Therefore we are asking for a total subsidy of Â£766.</t>
  </si>
  <si>
    <t>Day to day consumables - Fuel for launch engines
Unleaded petrol and oil for our two safety launches is essential for their running. Essentially, a working launch is just as important as a working rowing boat. The two launches spend approximately 10 hours/ week each accompanying our crews during their outings on the Thames and are necessary to meet our Aims &amp; Objectives in 2 ways: 1. They allow coaching of crews, which is crucial for crew improvement, 2. They are a British Rowing requirement when new coxes are being trained, thus they ensure those members who wish to learn to cox are allowed to participate. Â£290 has been spent on fuel this year. This is around the projection we would expect every year compared to the Â£300 spent at this time last year. Last year we spent a total of Â£1000. However, as our engines will now be serviced and in theory should be more efficient, we predict Â£900 to be spent on petrol next year. We are asking that 40% (Â£360) of this to be funded by grant it is necessary to follow the safety standards laid out by British Rowing, which requires novice coxes to be accompanied by a launch at all times and recommends close surveillance of novice rowers. The remaining 60% (Â£540) will be covered by member's fees.</t>
  </si>
  <si>
    <t>Day to day consumables - Materials to maintain equipment in compliance with British Rowing standards (blade care, boat lights, fins, electrical tape, transit equipment)
We categorise "consumables" in rowing as materials that are used most days and therefore need purchasing regularly. Safe rowing requires the use of several of these and includes: 
Vinyls, handles and paint for blades (Â£150), fins (Â£35), electrical tape (Â£10), lights for boat visibility, everyday tools such as spanners and screws (Â£30) specific equipment for travel and repairs (Â£100) and other small items (Â£325). 
These items are used for fixing boats to trailers, making sure that blades satisfy British Rowing criteria by showing club colours and replacing small items that get worn in The Thames. We have thus far spent around Â£900 on consumables, which is in line with the total amount spent last year (Â£1500).
We are therefore estimating consumables to continue to cost Â£1500 next year. We request that 50% of this is subsidised (Â£750) as it is crucial to our Aims and Objectives that we comply with safety regulations set out by British Rowing. The remainder is covered by the member's fees (50% at Â£750). We must stress this is vital for day to day running of any boat club, as the sport is so reliant on specialist equipment.</t>
  </si>
  <si>
    <t>ICSMSU Christian Medical Fellowship (725)</t>
  </si>
  <si>
    <t>2 x 15-seater Minibuses to attend the Christian Medical Fellowship conference, usually 2nd or 3rd weekend in February. The conference is the best event in the year to get connected with Christian medical students from across the country, and be encouraged in our faith by each other. Cost of each 15-seat minibus for weekend hire is: Â£287.90. Total 15-seat minibus hire: 287.90 x 2 = Â£575.80. Distance approximately 160 miles one way; using fuel estimates of Â£0.28 per mile, round trip fuel costs for each minibus = 0.28 x 320 = Ã‚Â£89.60. Fuel costs for both minibuses = 89.60 x 2 = Â£179.20. Total cost of travel provision (total cost of minibus hire and fuel) = 575.80 + 179.20 = Â£755.00. We aim to charge first-time attendees, approx. 10 people, Â£5.00 each, generating Â£50.00, and regular attendees, approximately 20 people, Â£20, raising Â£400.00.</t>
  </si>
  <si>
    <t>All attendees of the Christian Medical Fellowship conference purchase their own conference tickets which are roughly Â£80. In order to increase the reach of CMF and encourage participation, we would like to subsidise tickets by Â£10. This would help to further our aims of promoting discipleship and mission by facilitating the spiritual grow of our members. Each year, we intend to take approximately 30 students with us, making the predicted cost 30 x 80 = Â£2,400, although members pay for their tickets themselves. In total, our ticket subsidy would be 30 x 10 = Â£300.</t>
  </si>
  <si>
    <t>Equipment for mOSCE: We are one of only five societies who together provide sufficient full-length mock exam places for all the 3rd year medical students as ICSM only provides a 1/4 length mock exam. We need to provide a deposit for the location and the equipement which will be refunded. We have costs for equipment and also incur cleaning costs for the venue. We charge 48 students Â£5 each so that our total income is Â£240, however, most of this money is allocated to covering food and cleaning costs (Â£90 and Â£80.00 contributed from ticket sales respectively, leaving a remainder of Â£70.00 for equipment). We hope to cover the costs of cleaning and food with ticket costs however we need help with the cost of non-reusable equipment which can amount to around Â£120 in total (to buy equipment such as sutures, neurotips, lubricant jelly, cotton wool etc). Reusable equipment is borrowed with permission from various clinical skill labs of ICSM. Our aim is to keep ticket prices as low as possible to encourage as much participation within the medical school as possible.</t>
  </si>
  <si>
    <t>Raw ingredients for Text-A-Toastie - food for making toasties. Every year we make toasties for anyone who sends in a question about God, faith and Christianity within the Hammersmith area (we advertise in Imperial College buildings). Ham - 4 x each pack which is approx. Â£1.50 = Â£6.00, tomato - 2 x each pack approx. Â£0.70 = Â£1.40, cheese 3 x each pack approx. Â£2.50 = Â£7.50 , bread 6 x each pack approx. Â£0.40 = Â£2.40, chocolate spread = 2 x each pack approx. Â£1.50 = Â£3.00, tin foil = approx. Â£1.50, butter = 2 x each pack approx. Â£1.00 = Â£2.00. We aim to run up to 4 Text-A-Toastie events each year, thus making our total cost (6.00 + 1.40 + 7.50 + 2.40 + 3.00 + 1.50 + 2.00) x 4 = Â£95.20 Members donate toastie makers and lunch boxes for transport. Please note that despite being food, this is an awareness campaign is therefore cultural activity. This event is very popular in the ICSM community, used by Christians and non-Christians. We have designated Â£20.00 of our members subscription to help fund this event.</t>
  </si>
  <si>
    <t>great idea but dont think this is a core activity? surely this can be paid for by question makers</t>
  </si>
  <si>
    <t>This is a very core activity to the club. It is perhaps the most successful way they have found to complete one of their main aims (spreading the word). It has a huge reach to a massive number of students</t>
  </si>
  <si>
    <t>We contribute a minibus to the joint weekend away we run with IC Christian Union. We usually hire the minibus for this weekend away for transport heavy equipment and freshers, which we typically break even on. Our predicted minibus (weekend hire) costs are Â£287.90 plus Â£28 round-trip fuel estimate (based on Â£0.28 per mile and an average journey of 100 miles, round trip) = Â£315.90. The weekend is an important time to spend building connections with the Christian Union, which has predominantly non-medic members. It is also a time to listen to talks, worship and pray together which are central to our aims as a Christian group. Â£40.00 of our members subscription will be used to cover costs.</t>
  </si>
  <si>
    <t>Happy to subsidise at 40%</t>
  </si>
  <si>
    <t>In past years we have broken even on costs when running our joint CU-CMF weekends away but ticket prices have had to be high and this has discouraged many members from attending, in particular freshers. The main reason for this is accomdation costs which push ticket prices up. This year we hope to subsidise accommodation which would enable us to lower the ticket price and bring more members thus increasing reach, and participation as well as promoting discipleship and mission which are key to our aims. We charge approximately Â£50 to 15 students, raising Â£750.00 which is spent on accommodation.</t>
  </si>
  <si>
    <t>Ceilidh is a hugely popular social held for the first time last year. We invite the whole medical school to enjoy this dancing event in St Alban's Church, Fulham building with a live ceilidh band, decorations and refreshments. It is also an opportunity for evangelism; during one of the breaks we hold a short talk/Q&amp;A with some information about what Christians believe and raise awareness about upcoming events. Our aim is to make the ceilidh as inclusive as possible, and provide a space for students to relax and have fun mid-term. We have worked hard to build links with the local church, St Alban's Fulham, who allow us to use their premises free of charge, however, we need help covering the cost of hiring the band in order to keep the event free as last year we asked for donations to help cover these costs. We have designated Â£50 from our members subcription income to cover this.</t>
  </si>
  <si>
    <t>ICSMSU Cricket (661)</t>
  </si>
  <si>
    <t>UH Subscription fees. The UH cup comprises all the 1st XI fixtures which has been running for a number of years now. Fees this year were discussed at the UH AGM and have risen from Â£500 to Â£550 (same for all London medical schools). This fee does not include match balls. The first XI typically play 4 matches in the group stages and if successful another match in the final. In addition there is a UHT20 day which is at an away venue.
We are asking for the full subsidy amount for this because it is absolutely essential to the core activity of the club and there in no way of reducing this cost.</t>
  </si>
  <si>
    <t>BUCS registration fees. We have successfully established a 2nd XI team to compete in BUCS. This has hugely increased participation and membership and is vital in allowing other members of the club a chance at competitive cricket. Again we are asking for the full subsidy amount because this is key for our core activity.</t>
  </si>
  <si>
    <t>Cricket balls. For all our home games, league rules state the home team must provide 2 new match balls per game. The balls recommended by BUCS are Â£26 each. We have 3 home BUCS games, 2 home UH games and 2 home Ladies games. This means 7*2*26 = 364.
We are asking for a reasonable subsidy because we are required to provide new match balls for every game so this is essential for our core activity.</t>
  </si>
  <si>
    <t>Match Teas. The league rules state the home team must provide match teas to all players and umpires. At Heston these are Â£3 each. For one game there would be 22 players and 2 umpires so 24 altogether. For 7 home games this would be 3*24*7 = 504
As it is compulsory for all home teams to provide match teas under the league regulations, this also comes under our core activity, thus we are asking for a high subsidy to account for this.</t>
  </si>
  <si>
    <t>Literally one of the only clubs allowed subsidy for food and drink. Rules of their league stipulate that they must provide</t>
  </si>
  <si>
    <t>Umpires. League rules stipulate we must provide 2 umpires for every home game. From the most recent invoice, they charge Â£47 per umpire per game. As the UH subscription fee covers the charges for the 1st XI fixtures this means we have 5 home games to pay for umpires. 5*2*47 = 470.</t>
  </si>
  <si>
    <t>Training sessions. We hold training sessions (nets) during the winter at the Latchmere Leisure Centre, Battersea. As a club we have greatly expanded our numbers in the last couple of seasons. Also this is the only practice that most of our members get before the outdoor season starts as outdoor nets are not available till spring. This is why we require 10 sessions, to cope with the number of members and to gain meaningful practice. These are the cheapest we could find in the area. They charge Â£36.80 per hour for nets and we aim to have 10 of these 2 hour sessions during the first term/winter. 10*2*36.80 = 736
Preseason training sessions are vital to ensuring our teams perform to a high standard during the season and we have tried to reduce the cost of this by training in the cheapest location in the area. However, this is key for our core activity so we are asking for a high subsidy.</t>
  </si>
  <si>
    <t>Minibus Hire. For our home games we do not need minibuses. However due to having 11 players and the large nature of cricket kit, minibuses are absolutely required for away games, which last year included places like Chichester as a venue. There are 3 away BUCS fixtures, 2 for UH and the UHT20 day, all of which require a minibus. For the length of time we require the minibuses for (6-12 hours), this works out to Â£101 for each match so 101*6 = Â£606. 
We would ask the players to cover the cost of fuel in order to reduce the amount of subsidy we are asking for, as we recognise that all clubs usually require minibuses - so we are asking for a reasonable subsidy for this.</t>
  </si>
  <si>
    <t>ICSMSU Dance (706)</t>
  </si>
  <si>
    <t>Dance Instructors fee: Instructor fees is currently Â£20 per hour; however, our instructors asked for Â£30 per hour this year we managed to convince them down to Â£20, it is likely they are going to charge Â£30 per hour, these instructors are the ones best available to us as they are reliable, memebers enjoy classes (hence increase in membership) and have good choreo. We have 4hrs of paid classes a week. Term 1 has approx. 40 hrs (40*30=1,200) Term 2 has approx. 34hrs (34*30=1,020). Term 3 has approx. 20hrs (20*30) = 600) . Choreo payment Â£50 per instructor (50*2=100) TOTAL=2,920 INCOME: Term 1= 718 (Term 2 = tend to half = 359; Term 3 ususally don't run classes but expecting atleast 1/4 so = 180) TOTAL INCOME = 1257. (NEED)</t>
  </si>
  <si>
    <t>First Steps Acadamey of Dance: The nearest dance studio with enough space for us to rehearse current charge 25 per hour. Contemporary= 1hrs. Ballet= 1hrs. Tap = 1hr (reason tap is not on e-activities is because the student running the session does this for free, however, we require a venue to allow students to have taste of tap as well). This is a taster session and would not be charging members. This venue is the closest to our campus and cheap and we having be using this in previous years. (REACH - happens during freshers and is free of charge and open to ALL imeprial students).</t>
  </si>
  <si>
    <t>Annual Dance Tour: International Dance tour, last year went to Germany. Predicted Dance workshop cost 12*20=240 Will subsidise Â£20pp. 20*12=240. (PRIORITY)</t>
  </si>
  <si>
    <t>ICSMSU Dermatology (717)</t>
  </si>
  <si>
    <t>Speakers to talk at event: Having speakers come to our events will mean that there will be travel costs associated with this. This may include reimbursement of travel to come to Imperial to deliver their talks as well as a gift of thanks to coming to voluntarily speak. We plan to have two events this year where there will be a guest speaker. It is absolutely necessary to have speakers at our events as this is how we enagage students into learning about dermatology and allows us to fulfil our aims as a society.</t>
  </si>
  <si>
    <t>Printing Costs- This year we plan to run a Yr5 'Introduction to Dermatology Talk', 'Final year Dermatology Crash course' and Year 1 Dermatology Tutorial.There will also be a cost for promotion through posters. For this, we will need money to print off information booklets/ sheets to hand out to the students. This will be the main expense for the society. This will include Freshers leaflets (x200) and 50 Crash Course booklets for final years.</t>
  </si>
  <si>
    <t>This sounds like publicity</t>
  </si>
  <si>
    <t>indeed</t>
  </si>
  <si>
    <t>Banner: a banner has been purchased for our events to promote the society and allow others to recognise what our society stands for. Money is needed to reimburse this.</t>
  </si>
  <si>
    <t>adf</t>
  </si>
  <si>
    <t>This is also publiclity</t>
  </si>
  <si>
    <t>ICSMSU Drama (678)</t>
  </si>
  <si>
    <t>Hire of lighting and other technical equipment such as strobe lighting, sound systems and smoke machines in our performance spaces. (Only the costs for our large Autumn and Spring productions). This is an ongoing annual cost and is essential for us to continue putting on performances which is our core activity. In the past, by increasing the budget of lighting and technical equipment, we were able to put on more elaborate, professional performances with a lot of positive feedback from the audiences. Moreover, this ambition generated increased interest for backstage work which in turn allowed us to continue growing in this domain. We use the total of our membership fees which total Â£8.33 x 70 = Â£583.10 to pay for part of this. Our predicted membership number is 70 for next year. The total equipment costs for our two large productions (Autumn and Spring) have increased from what they have been previously. The average costs of our previous productions were Â£350 and Â£600 for autumn and spring plays respectively. Expansion of our society in numbers and scope means that the tech demands of our productions have also increased. We therefore expect the technical costs of our Spring and Autumn shows to be Â£400 and Â£650 respectively. This gives a total yearly technical cost of Â£1050. We are no longer able to make any significant use from advertising revenue by selling advertising space, as other societies have been using the same route leaving few remaining sponsorship options. We have allocated Â£200 of our past SGI to fund increasing tech costs. In summary, increased technical costs and a reduced income mean that we are asking for a subsidy of Â£1050 - Â£583.10 - Â£200 = Â£266.90</t>
  </si>
  <si>
    <t>Copyright and Royalties: We assume that the two large productions that we put on require Rights to be purchased. Without purchasing rights, we cannot put on the productions. This year, autumn play rights cost Â£360 and spring play cost Â£225, totalling Â£585. It is important that we make provisions for two shows requiring rights each year. An estimate of the rights for the whole year is Â£585. We allocate Â£450 from our SGI from our two main productions to cover the cost of rights and we are asking for a subsidy of Â£135.</t>
  </si>
  <si>
    <t>Printing Costs: It is important that we provide printed scripts to all of our cast members and stage management team. This is central to our core activity and we cannot audition for, rehearse for and put on our productions without scripts. Even though we purchase the rights to the scripts for our two main productions, we also try to encourage the creativity of members of the society by allowing them to write plays on their own, which are usually some of our smaller productions. In the past we have been able to rely on free black and white printing from the Student Activities Centre, but now we have had to make provision to fund our printing costs. 
To print the scripts for our Autumn production this year, we spent Â£50 and Â£86.10 on our Spring production. Based on this past year, we forecast our printing costs to be: Â£10 for One Week Play, Â£50 for Autumn Play (including audition extracts), Â£10 for Christmas Play, Â£80 for Spring Play, Â£10 for UH Revue and Â£10 for Summer Play. We are unable to fund this from our annual SGI (approximately Â£2000) as we allocate this to pay for Technical Equipment (Â£200), Set Materials (Â£450), Costumes (Â£500), Transport (Â£110), Rights (Â£450), Programmes (Â£300) and Advertising (Â£68). As this is fundamental to our core activity, we ask for a subsidy of Â£170 to cover these costs."</t>
  </si>
  <si>
    <t>ICSMSU Exec (655)</t>
  </si>
  <si>
    <t>We congratulate our incoming cohort of freshers by sending out a welcome letter to each student welcoming them to ICSM. This builds rapport with each new student and helps them to engage fully with the ICSMSU as soon as they arrive at Imperial. It provides them with a point of contact from the start which we feel is hugely important in encouraging them to get involved with all aspects of ICSM, particularly our welfare support. Soon after, we send each student their own "Fresher's Pack" which includes an ICSMSU-made handbook, with everything they need to know about medicine at Imperial and a handbook with information about all our clubs and societies, encouraging participation. Again, it is vital we produce and send these as it guarantees increased participation and engagement with ICSMSU once the new cohort starts at Imperial. It enables students to feel integrated and gives them a good idea of what to expect, as well as contacts for all Student Union officers. We managed to reduce costs significantly for this by printing the welcome letters on the Charing Cross Student Union Office printer. With the increase of the number of places this has meant that the cost for this has gone up and this year we spent £1440 on printing the 'Fresher's Packs', and we anticipate that the cost will be the same next year. We will allocate 50% of this cost from our SGI (£720) and we are therefore requesting a subsidy of £720 towards this cost.</t>
  </si>
  <si>
    <t>In order to fully engage with all of our students throughout the year, and efficiently disseminate messages and event advertisements from all of our clubs and societies, as well as welfare advice from ourselves and faculty, we have continued to subscribe to MailChimp. MailChimp allows us to monitor our outreach, to review our communications and accurately assess what students want to hear about and the best ways in which they want to receive information and how well we are disseminating our messages. We have two regular newsletters- one written by the SU President and one 'Clubs and Socs' newsletter compiled and sent out by the SU Clubs and Societies officer. Both of these are fortnightly giving us weekly contact with students. We also send occasional social newsletters to help promote RAG, Reynolds Bar events and our own SU events. We hope that with our continuing relationship with Reynolds Bar we can utilise MailChimp to benefit the wider IC community as we work together to promote events in an accessible manner to students. Mailchimp costs around £25 (depending on exchange rate), £300 a year. We have allocated 50% of this cost from our SGI (£150) so we are requesting a subsidy of £150 towards this cost.</t>
  </si>
  <si>
    <t>Key to the Medical School social calander is the annual black tie balls and dinners we host throughout the year. These are key opportunities for the Medical School to come together as a whole and celebrate milestones of medical education. These include, but are not limited to Shrove Tuesday final year dinner (Cost approx £50,000), Halfway Dinner (Cost approx £32,000), Sports Dinner (Cost approx £8,000), Arts Dinner (Cost approx £4,000), Snow ball (Cost approx £5,000), Summer Ball (Cost approx £27,000), and Affirmation (Cost approx £32,000). The cost of these events however is covered by ticket income generated on an as per event basis, and we are therefore not requesting any subsidy towards this.</t>
  </si>
  <si>
    <t>The ICSMSU is unique among the constituent unions in that we employ our own Sabbatical President. Without a Sabbatical officer at its helm, it would be unfeasible for the ICSMSU to run the way it does. Not only are they key in the direction of the entire medical students union but they are also key in providing the academic and welfare commitents we have as a Students Union, meaning that we dont have to rely on a student volunteer to miss scheduled teaching to attend vital meetings for the role. In line with the cost of the ICU sabbatical officers, our Sabbatical Officer costs us just over £30,000 each year. We are not requesting any subsidy towards this cost.</t>
  </si>
  <si>
    <t>ICSMSU currently hosts its own website. This increases our potential for sponsorship and provides easy access to many materials for our students (both current and prospective) and our alumni. The website features events run by our clubs and societies on our academic and social calendar, provides information on assessments, competition opportunities and gives contact details for all the student union officers. The website this year has been redesigned following student suggestions and now is mobile compatible. We have also added a 'Contact Us' online form that can provides students with the ability to feedback to specific officers on welfare issues/upcoming and past events, or the Student Union as a whole. Last year the website had almost 200,000 views and we hope to improve on this through active feedback discussions with our students. The cost of hosting the website currently sits at £100 per year. We will put £75 of our SGI towards this costs but ask for a £25 subsidy towards this.</t>
  </si>
  <si>
    <t>Each year we hire coaches during Freshers week to take our students to sports trials. Right from the start of the year this provides inclusivity throuhgout the college as this is done in conjunction with ACC. This has a huge positive impact on student participation so for the last few years the Student Union has funded it using our SGI. This year we ask for subsidy as we believe it is crucial part of ICU's guidelines on increasing student participation and widening access. For the majority of our new students they will have been in London for less than a week and providing travel allows an easy introduction for many of them to engage with sports teams. This year we have seen an increased influx for most of our sports teams and we believe that this is due to the work of the Student Union and the individual committees to widen accessibility to all our sports on offer. One coach costs £355 which seats 49 students. This year over 100 Freshers made their way down to Heston. Given that all ICSM freshers have their trials at Heston, including indoor sports who stayed in Ethos in previous years, we will require 2. We are asking for £480 subsidy towards this cost.</t>
  </si>
  <si>
    <t>Every year ICSMSU provides tshirts and hoodies for the union officers. Officers wear them at Freshers Events and when stewarding sports nights throughout the year. This provides our new students with an easy point of contact and allows us to be easily visible both to our students and to external companies with whom we organise events. At a time when our new students are exposed to so many new people this gives them a recognisable face particularly for any issues they may have during a fun but sometimes overwhelming time. This has proved hugely important in a couple of welfare issues this year where we could provide aid quickly and appropriately to individuals and ensure that no students were put in dangerous circumstances.
Our tshirts mark us out during sports night and helps when assisting bar staff and security in maintaining an appropriate atmosphere at our student events. Every officer gets considerable use out of their 'kit' and we deem this is a necessary expenditure to ensure the smooth running of all our student union events.
Providing our 17 union officers with both a tshirt and hoodie comes to just over Â£600. We will cover 50% (Â£300) of this with our SGI but ask for 50% (Â£300) subsidy towards this</t>
  </si>
  <si>
    <t>ICSMSU faces unexpected maintenance and repairs every year. Due also to wear and tear of furnishings within our offices and student union space we have costs for maintenance. This is essential work as it would otherwise impact the health and safety of our students using these areas. Although we are responsible for 13 sites throughout the wider reach of the Univeristy we are currently only able to fund bare costs of 3 of these sites. The student working and socialising experience is significantly enhanced by a well maintained environment. This year the costs are beginning to climb above what we can afford. We have had to sort leaks that have occurred both our Charing Cross office and Clubs and Societies storage room. On top of that we have had to pay to fix exposed electrical wiring after accidental damage in the clubs and societies storage room. We also had to pay remove a lot of broken furniture and equipment from our Charing Cross campus, after recommendations from the fire safety officer that they could no longer be stored where they were, due to posing a health and safety risk. The total cost of these essential repairs came to £750. This excludes the large majority of maintenance work that we undertake and only considers health and safety work as this is all we will request subsidy for. Although we are aware that the maintenance will not be exactly the same next year we need to make provision for a similar level of both expected and unexpected repairs and therefore ask for 45% subsidy towards this amount</t>
  </si>
  <si>
    <t>This year we sent an officer to the national RAG conference which was hugely successful and has enabled the share of best practice with other RAG committees. With the positive impact this has had, and from the feedback that we received we are looking to increase it next year to include two members of RAG committee as well. Next year the conference is being held by Southampton students union so the expected total cost is £125, made up of £45 return via train, £30 for tickets, £50 for accomodation. This is per person cost. This is in Exec budget as RAG cannot apply for grant due to eActivities limitations</t>
  </si>
  <si>
    <t>Is this not CSPB-B?</t>
  </si>
  <si>
    <t>So for some reason ICSM RAG is unable to submit a budget so this a core line for them (speak to chippy for the deets)</t>
  </si>
  <si>
    <t>Equipment used in the Reynolds Bar space for mums and Dads event. This is the main area for the event that people are allowed free access to. We put on board games, all of which are hired from the bar, with some requiring a new purchase each year to replace broken or missing pieces. We also require money for decorations for the venue. We have looked into costings these through the bar however due to the bars budget they are unable to provide this. The total annual cost is £150 assuming the majority of previously bought items remain usable. We are asking for 100% subsidy due to the welfare nature of the line.</t>
  </si>
  <si>
    <t>Certificates. Each year we print certificates for our awards and events. Arts Dinner and Sports Dinner require a total of 50. We hand out colours certificates at Summer Ball, which is on average 50 certificates a year. We also print out a certificate for every graduating student for Affirmation. This is 400 certificates a year. Average cost on amazon is £30 for 50 sheets. This comes to £300.</t>
  </si>
  <si>
    <t>Retreat Developmental Weekend for the ICSMSU Exec. Officers pay for the accommodation and food for the weekend which totals £2500 for the weekend. This year we traveled down in cars rather than a minibus to save on travel costs. Each car required £50 of petrol to make a return journey and we required 5 cars to transport luggage and food. We are asking for £100 subsidy towards our travel costs.</t>
  </si>
  <si>
    <t>CSPB-C?</t>
  </si>
  <si>
    <t>Could not be more core to the success of the CU in terms of team building, future planning and general amazingness of ICSM</t>
  </si>
  <si>
    <t>We congratulate our incoming cohort of freshers by sending out a welcome pack to each student welcoming them to ICSM. This builds rapport with each new student and helps them to engage fully with the ICSMSU as soon as they arrive at Imperial. It provides them with a point of contact from the start which we feel is hugely important in encouraging them to get involved with all aspects of ICSM, particularly our welfare support. This includes an ICSMSU-made handbook, with everything they need to know about medicine at Imperial and a handbook with information about all our clubs and societies, encouraging participation, a welcome letter and our ICSM Freshers Fortnight passport. Again, it is vital we produce and send these as it guarantees increased participation and engagement with ICSMSU once the new cohort starts at Imperial. It enables students to feel integrated and gives them a good idea of what to expect, as well as contacts for all Student Union officers. The cost of posting them to all our incoming students was £525 this year. It is important that we post them out as it provides incoming students with a hard copy of our events passport before we release the tickets which are limited. We will allocate £325 towards this cost and ask for subsidy of £200.</t>
  </si>
  <si>
    <t>Handbook</t>
  </si>
  <si>
    <t>ICSMSU Football (656)</t>
  </si>
  <si>
    <t>AFA affiliation fees - These must be paid for our teams to be allowed to play most of their matches and thus for the club to cover our basic Aims &amp; Objectives.</t>
  </si>
  <si>
    <t>BUCS affiliation-This is imperative to us running as a club and meeting our Aims &amp; Objectives as it is a requirement for entry into our weekly leagues. There is no contribution from our members towards this as it is a club, rather than an individual, affiliation.</t>
  </si>
  <si>
    <t>United Hospitals affiliation fees - The United Hospitals Cup is the 2nd oldest football cup in the world. These fees provide all four teams entry into the competition and are fundamental to us meeting our aims and objectives as a medical football club.</t>
  </si>
  <si>
    <t>Middlesex Football League Afiliation Fees - Necessary to meet our aims as offering matches as part of the football club</t>
  </si>
  <si>
    <t>BUCS team entry x2- Necessary in order for 1st and 2nd XI to enter BUCS leagues</t>
  </si>
  <si>
    <t>BUCS LUSL entry x4- Necessary for 4 teams to enter LUSL competition in line with our aims and objectives</t>
  </si>
  <si>
    <t>Equipment (footballs, kit bags): So far this year Â£50 has been spent on new footballs for the Sunday league team, Â£64 has been spent on new T shirts to replace damaged kit Â£175 was spent on 12 new training footballs, Â£125 has been spent on four size 5 match footballs, Â£57.50 has been spent on goalkeeper gloves and Â£145 was spent on general kit replacement such as shirts, whistles and water bottles. Balls are inevitably kicked over fences and lost or punctured, meaning their yearly replacement after continuous matches and training is necessary. Not only this but kit such as t shirts, shorts, gloves and whilstles become damaged or ripped through constant use in a physical sport and must be replaced. These purchases are therefore likely to be repeated next year. All this equipment is central to playing football matches, meaning it's necessary to meet our Aims &amp; Objectives. On top of this there is currently no kit for the Sunday League team, which must be bought and so far we have scrapped together old bits of kit for this year to keep costs down, which is not a realistic future expectation. Total equipment cost:Â£616.50 We therefore request Â£616.50 to cover these essential costs for next year, remembering that this has increased from last year due to an extra team playing.</t>
  </si>
  <si>
    <t>Coach- Our current coach in a year is paid for the equivalent of 8 standard months (as some months he works significantly more with us e.g.: near Varsity). This includes attending 2 training sessions and 2 1st XI matches per week. The quality of football continues to improve and this wouldn't be possible without a coach. Our coach from 15-16 left us last year and was replaced with a more experienced but also more expensive person. Based on standard UEFA B Licensed coach fees, we are charged approximately Â£350 per month for the same amount of coaching hours next year. Whilst this is more expensive than previous years, our 1st XI have so far won 12 out of 13 matches this season and the reponse from the members has been overwhelmingly positive regarding the coach's contribution. 
The club will put Â£455.71 from membership fees towards this, leaving Â£2344.29 requested.</t>
  </si>
  <si>
    <t>Referees- average cost of a referee is Â£32 per home game. Based on this year's fixture list, we play 48 home matches per year for which league and cup rules dictate the home team provide a referee for. Â£32 x 48 = 1536
Sunday League referees cost Â£35 and are required for 10 matches.
Â£35 * Â£10 = Â£350
Â£600 of membership fees will be going towards this.
Subsidy requested = 1886 - Â£600 = Â£1286 requested</t>
  </si>
  <si>
    <t>Total cost of travel to training = Â£1578 + Â£216.60 = Â£1794.60
We strive to provide free training, so Â£1400 from membership funds will be allocated towards this.
On top of this the 1's team has a training session on Thursday's now, which has greatly increased the quality of football being played. However we ask for the lads to contribute Â£3 towards these minibus fees. Whilst we appreciate this is an extra subsidy that is being asked for, we believe the contribution our members are willing to pay towards this each week indicates how vital they see it as being. We predict 19 independent training session to match the regular weekly ones. With an average fuel cost of Â£7.22
19 x 52.60 = 999.40
7.22 * 19 = 137.81
Total cost of travel to separate training = Â£1137.21
Fees paid by members towards this = Â£3 x 19 x Â£14 = Â£798
Net cost of separate training = Â£339.21
Therefore the overall cost of training = Â£1794.60 + Â£1137.21 = Â£2931.81
Amount paid by member fees and members = Â£2198
Next season we anticipate using 5 minibuses for the Sunday League team for 4 hours at a time, with an average fuel cost of Â£6.72. Members will contribute Â£4 each to the minibus journeys.
Cost of minibus = 5 * 52.60 = Â£263
Cost of fuel = 6.72 * 5 = Â£33.60
Amount contributed by members = 4 * 5 * 13players = Â£260
Amount requested for Sunday League matches = Â£36.60
National Association of Medical Schools Tournament shall be a large expense, with approximately Â£830 being spent on transport alone ( 2 X Â£285 minibus hire for the weekend + 2 X Â£130 fuel for the return Journey and travel to pitches).
Total cost of transport = 2931.81 (training) + 2906.68 (home) + 4421.76 (away matches) + 768 (NAMS) + 296.60 (Sunday League) = Â£11,324.85
Membership fee pay Â£1400 (training) of this, matchday fees from players bring in Â£2548 (home) + Â£2496 (away) + Â£798 (training) + Â£53.60 (Sunday League) = Â£7,502 put forward by the club.
Therefore we request Â£3822.85 grant for yearly transport.</t>
  </si>
  <si>
    <t>ICSMSU Gazette (694)</t>
  </si>
  <si>
    <t>Printing Cost of the ICSM Gazette Magazine. 
Printing costs vary slightly between issues and very much depend on the number of pages we can put into that issue and the number of copies we print and individually post. We currently produce 2 x 60 page editions of the magazine a year, printing approximately 300 issues for students and 1000-1100 for alumni. Having support from alumni has sustained the Gazette and enables us to print more copies for students, something which we would like to expand. Having researched several printing options, the cheapest option that will still produce quality magazines has been approximately Â£1760 per issue, most recently Â£1750.19. Two issues would therefore cost Â£1750.19 x 2 = Â£3500.38. 
In keeping with our core aims we are keen to expand our reach further and print more copies for students, which we estimate will cost an additional Â£123.11 for printing 100 extra copies per issue. For the two issues next year we therefore estimate a cost of Â£3500.38 + (2 x Â£123.11) = Â£3746.60. All of our income from subs (Â£33.33), Â£1400 of our SGI and Â£1054.03 of our income will go on this. Total income for this = Â£33.33 + Â£1400 + Â£1054.03 = Â£2487.36, therefore we would like to request Â£1259.24. Though budgeting allocations for CSPB-A do not normally include printing costs we hope this will be overlooked here as it is absolutely central to the core aims of the society and without it we could not exist.</t>
  </si>
  <si>
    <t>Postage of the Gazette Magazine.
Delivery costs for the bulk postage of 300 copies of each issue which we will distribute to students and staff contributors, this will cost Â£50 (+VAT) per issue. Total postage for the year will therefore cost Â£50 x 2 = Â£100. As stated above we are keen to order more issues for students and therefore estimate printing to cost an additional Â£33.34, making a total postage cost of Â£133.34. We can contribute Â£50 of our income towards this and would like to request grant for Â£83.34 of this as it is absolutely necessary for the core aims of the Gazette and is fundamental in increasing the reach of our unique magazine to students. This funding is key to our aim of distributing the Gazette to all readers.</t>
  </si>
  <si>
    <t>Cost of printing copies of the summer issue for incoming first year ICSM students, a number we estimate to be 400. 
This will only apply to the Summer issue and therefore will be a one off expenditure of Â£527.28 (based on last year's expenditure). We will be able to put Â£200 of our income towards this and so we would like to request a subsidy of Â£327.28. This is crucial to firstly cover one of our basic aims; to provide a platform to the medical school to advertise its events and also, it is essential to increase the reach of the ICSM Gazette to all new students. Though budgeting allocations for CSPB-A do not normally include printing costs we hope this will be overlooked here as it is central to our core aims and objectives.</t>
  </si>
  <si>
    <t>Postage costs for individually sending a copy of the Summer issue to every new first year student at ICSM. 
We estimate that individually posting 400 issues will cost Â£236 (59p per issue based on our postage cost for the winter edition of the gazette. We will be able to put Â£150 of our income towards this and so would like to request the difference of Â£86. This cost is crucial to our aim of expanding opportunities for students and supporting clubs and societies, as this will publicise SU events and other societies to new students, as well as hopefully inspiring them to get involved with the Gazette. It is also essential to increase the reach of the ICSM Gazette to all new students, and we would really like to take the opportunity to develop our reach in this way.</t>
  </si>
  <si>
    <t>ICSMSU General Practice (714)</t>
  </si>
  <si>
    <t>Equipment for workshops, i.e. neurokits (equipment used to examine patients' neurological function) for OSCE (Year 3 exams) and PACES (Year 5 exams) practice workshops.</t>
  </si>
  <si>
    <t>ICSMSU Geriatrics and Elderly Medicine (746)</t>
  </si>
  <si>
    <t>Educational talk #1 - "How can doctors make healthcare fit for the ageing population?" by Dr Fertleman. We do not anticipate this event costing too much, as we only require light refreshments and snacks.</t>
  </si>
  <si>
    <t>Educational talk #2 - Geriatrics and Technology talk. We do not anticipate this event costing too much either, since once again we will only require light refreshments and snacks.</t>
  </si>
  <si>
    <t>ICSMSU GradMed (708)</t>
  </si>
  <si>
    <t>Venue hire
We will be holding a mock PACES and mock OSCEs. This offers our members the opportunity to practise for end of year examinations in an exam like scenario. These events require the hiring of outpatient departments for their success. To make the events as cost effective for our members as possible we hope to receive some subsidy for this cost.</t>
  </si>
  <si>
    <t>Printing costs for events
Printing is crucial to the success of our events, both in terms of publicity and in the production of resources for our members. Some of these costs can be covered by the ticket price, but we hop to receive subsidy in order to reduce the costs for our members.
â€¢ OSCEs revision day â€“ Â£200
â€¢ Mock OSCEs â€“ Â£35
â€¢ Mock PACEs â€“ Â£35
â€¢ Tutorials â€“ Â£30
Total = Â£300</t>
  </si>
  <si>
    <t>ICSMSU Heart Society (742)</t>
  </si>
  <si>
    <t>Outreach Programme: We train volunteers who are members of the society and go out to local schools to teach basic life support or CPR. 
(Merit) Our members get the opportunity to learn more about BLS and heart diseases, and to apply what they have learnt by teaching school children in the local community. Additionally, we are the only Cardiology Society at Imperial, and this is generally one of the biggest field in Medicine.
(Reach) Local schools get to educate their students on the importance of maintaining a healthy lifestyle (as part of the prevention of heart diseases) and what to do in emergency situations where a person stops breathing. Thus, Imperial College gets recognised for its contribution to public awareness of heart diseases 
(Need) To run this event, we need:
1. CPR model, which was donated previously by a sponsor. However, we hope to buy 1 more at Â£200
2. Printing handouts, which will be discussed in the next line
3. Training volunteers, which the committee will conduct ourselves at no cost
4. Traveling cost, which will be discussed in other line</t>
  </si>
  <si>
    <t>Outreach Programme: We train volunteers who are members of the society and go out to local schools to teach basic life support or CPR. 
(Merit) Our members get the opportunity to learn more about BLS and heart diseases, and to apply what they have learnt by teaching school children in the local community. Additionally, we are the only Cardiology Society at Imperial, and this is generally one of the biggest field in Medicine.
(Reach) Local schools get to educate their students on the importance of maintaining a healthy lifestyle (as part of the prevention of heart diseases) and what to do in emergency situations where a person stops breathing. Thus, Imperial College gets recognised for its contribution to public awareness of heart diseases 
To run this event, we need:
1. CPR model
2. Printing handouts during our school visits at Â£1 per set for a class of 20 students = Â£20 per visit. We hope to visit 2 schools each term so 6x20= Â£140
3. Training volunteers, which the committee will conduct ourselves at no cost
4. Traveling cost, which will be discussed in other line</t>
  </si>
  <si>
    <t>Cardiology and Cardiothoracics Conference: 
(Merit) We run an annual conference to increases awareness of cardiology as a careers, to teach important surgical skills such as suturing, and to educate interested members on new researches in cardiology. 
(Reach) Apart from our members, a significant portion of delegates is not from Imperial College. This helps us promote the brand of Imperial to wider community.
(Need) To run this event, we need:
1. Gift for speakers and demonstrators (who will teach clinical skills) at Â£15 per person. We plan to invite 3 speakers and 10 demonstrators so 13x15 = Â£195
2. Food and drinks, which we will cover the costs ourselves
3. Printing of booklets at Â£3 per copy for 100 delegates = Â£300
4. Venue, which we will book SAF at no costs
5. Printing of posters as part of publicity at Â£0.50 per copy of 20 = Â£10</t>
  </si>
  <si>
    <t>Finals Lecture Series: 
(Merit) to prepare final year medical students on their very important exams (expected number of attendees = 50)
(Reach) Apart from our members, final year students from other universities are welcome. This promotes the brand of Imperial to wider community.
(Need) to successfully run this event, we need to print handouts for participants. (expected number of attendees = 50)
Printing of handouts at Â£0.5 per person for 50 students = Â£25
Refreshment will be provided by ourselves</t>
  </si>
  <si>
    <t>Outreach Programme: We train volunteers who are members of the society and go out to local schools to teach basic life support or CPR. 
(Merit) Our members get the opportunity to learn more about BLS and heart diseases, and to apply what they have learnt by teaching school children in the local community. Additionally, we are the only Cardiology Society at Imperial, and this is generally one of the biggest field in Medicine.
(Reach) Local schools get to educate their students on the importance of maintaining a healthy lifestyle (as part of the prevention of heart diseases) and what to do in emergency situations where a person stops breathing. Thus, Imperial College gets recognised for its contribution to public awareness of heart diseases 
To run this event, we need:
1. CPR model
2. Printing handouts
3. Training volunteers, which the committee will conduct ourselves at no cost
4. Traveling cost: we want to subsidise our volunteer's traveling expenses as a form of encouragement. The maximum subsidy will be Â£4 per visit for each volunteer. There will be 3 volunteers per visit at 6 visits a year = 4x3x6 = Â£72</t>
  </si>
  <si>
    <t>Year 1 Cardiovascular Weekend: We have run this for 3 years now. 
(Merit) It is a preparation course for first year students, which is a crucial first step in medical school. Freshers may find it hard to adjust to university life and need more practice, which we can provide
(Reach) We expect to attract 70 participants based on previous years attendance 
Printing of handouts at Â£0.5 per person for 70 students = Â£35</t>
  </si>
  <si>
    <t>Year 3 ECG tutorials: to prepare Year 3s for their OSCEs exams
(Merit) Third year is the first clinical year at Imperial College where students first go into the hospital and perform examinations on patients. It is important that students get this step right so we are providing a teaching session on how to accurately interpret ECG and perform cardiovascular examinations
(Reach) Expected number of attendees = 50
Printing of handouts at Â£0.5 per person for 50 students = Â£25</t>
  </si>
  <si>
    <t>ICSMSU Hockey (664)</t>
  </si>
  <si>
    <t>Pitch Hire (Training): As ACC use Harlington for the time slot we require on a Monday we have to train elsewhere and therefore we have trained at Indian Gymkhana in Osterley for the past several years. For this we pay Â£67.50 per session for 28 sessions across the season (24 during term time + 4 preseason). 28 * 67.50 = Â£1890.00
We are asking for the full subsidy for this as it is essential for our core activity, as without pitch hire we are unable to train.</t>
  </si>
  <si>
    <t>Happy to subsidise at 40% not 100%</t>
  </si>
  <si>
    <t>Pitch Hire (Matches): For the majority of home matches we are able to use Harlington, but as ACC teams also use Harlington for homes games, on occasion there can be more than 7 teams playing at home and we are unable to play our matches there and so have to play at Indian Gymkhana (Â£67.50 per session) or pitches at Chiswick/Barnes (up to Â£150.00). Historically this has happened approximately 5 times per season, and so taking an average of these costs, we estimate the total expenditure to be Â£543.75. ((67.50 + 150.00)/2) * 5 = Â£534.75
Again as this is part of our core activity we are asking for the full subsidy for this.</t>
  </si>
  <si>
    <t>Coaching: Our current coaching structure is crucial to our success as a club - since the introduction of Ollie Willars (former GB player) as our head coach, the club has grown in strength: our 1s team being promoted into BUCS 1 last season - currently 1 of 2 teams contending for promotion to BUCS Prem, winning LUSL league and now playing at a higher level of hockey than ACC; our 2s team currently sitting at the top of their BUCS league, and successfully defending their UH reserves cup title. The addition of an assistant coach has further allowed the 3 team to develop, with the creation of a 4s team resulting from the growth of the club as a whole.
Head Coach: The cost of having an international standard coach is high, at Â£40/hr, but we believe that retaining this coach will allow us to continue to compete at a very high level. The coaches lead our Monday training sessions and also attend matches for tactical support. This works out at 4 hours per week during the 24 week main season, plus preseason training sessions. 
(24 wks * 4 hrs * Â£40) + (4 sessions @ Â£60) = Â£4080
Assistant Coach: The assistant coach focuses on developing ability throughout the club, focusing mainly on the 3s team and the new 4s team which allows the head coach to focus on the 1s and 2s team. He is paid Â£25 per training session, and Â£30 for home games and Â£35 for away games. Over the season we would expect the coach to attend 10 games, 5 home and 5 away, which works at an average of Â£32.50 per game.
(24 sessions * Â£25) + (10 games * Â£32.50) = Â£925
Goalkeeper Coach: Having a specialist coach for our goalkeepers is extremely important for their continued development as the coach provides training that cannot be given by the outfield coaches. Unfortunately we were unable to afford a keeper coach this year due to lack of funding but we would like to re-employ the coach that we have used in the past. This would cost Â£50 per session and we would like to have 8 sessions throughout the season.
Â£50 per session * 8 sessions = Â£400
This is our main expenditure as we believe it is absolutely vital to our continued success at all levels, but especially at the highest level where we are aiming to represent Imperial against the best teams in the country. As a result, whilst we will put a large amount of our SGI into funding this, we are asking for a high subsidy of Â£3405 to ensure that we retain our current excellent standard of coaching.</t>
  </si>
  <si>
    <t>Match Umpires: We are required by league regulations to provide 2 impartial, qualified umpires for every home game. The cost of this is Â£40 per match as umpires are provided by the Middlesex Hockey Umpires Association (MHUA) at a rate of Â£20 per umpire per game. This expenditure is vital to the club as without umpires the matches cannot go ahead. In order to reduce this expenditure we use our own club members who have taken an umpiring course to officiate matches that we compete in for the Saturday Higgins League - however we are required by BUCS league to provide impartial umpires so this is not an option for the bulk of our matches.
Over the season we play an average of 30 home games requiring umpires (including cup fixtures), thus making the cost Â£1200. MHUA levy an additional administrative fee of Â£2 per game, therefore the total cost is Â£1260.
30 matches * (Â£40 + Â£2) = Â£1260
As this is essential to our core activity we are asking for a high subsidy of Â£1,010 and we will spend Â£250 of SGI to cover the remaining cost</t>
  </si>
  <si>
    <t>Umpiring Course: In order to reduce our umpiring costs we use our own umpires where allowed by league regulations. However, owing to the turnover of students many of our trained umpires will be leaving the club next year. Therefore we would like to ask for funding to train 4 more umpires to cover this deficit. Whilst the initial cost of the course is high, Â£50 per person thus making the total cost Â£200, over the season and for future use the course will pay for itself several times over. It is also the case that trained umpires are very difficult to come by, and thus this is very important to allow us to continue to play games where none are available. 
We realise that this is a cost that should be part funded by the club as the benefit is also for members in gaining a qualification - therefore we are asking for a 50% subsidy of Â£100 for this activity with the remainder to be covered by SGI.</t>
  </si>
  <si>
    <t>CSPB-B? not a core aim, would just be nice?</t>
  </si>
  <si>
    <t>Definitely core, means they do not need to pay to hire umpires for their matches</t>
  </si>
  <si>
    <t>League and Cup Affiliation Fees: These are central to our club's activity as without them we cannot compete in any leagues or cups. For this reason we would like to ask for full subsidy for these. The fees increase year on year but based on this year's figures the cost would be:
BUCS - Â£238.62 affiliation fee + Â£201.00 entry fee = Â£439.62
LUSL - Â£271.50
United Hospitals - Â£340.00 + Â£30.00 (affiliation fee + cup entry) = Â£370.00
Higgins League (Saturday Team) - Â£28 entry fee + Â£80 England Hockey Fee = Â£108.00
Total = Â£1189.00</t>
  </si>
  <si>
    <t>Match Travel: We are budgeting to have a minibus for each of the away games. This is because, with away match destinations such as Kent and Portsmouth in our leagues, it would be very expensive for our members to fund (with an off-peak return from Waterloo to Portsmouth Harbour costing Â£37.00, Source- National Rail). It would also be highly impractical to carry a large keeper kit for such a long distance on public transport. With our ongoing success in our leagues, promotion to higher leagues would incur a higher travel cost as we would be required to travel longer distances for matches, thus we are asking for a high level of subsidy for this.
This year we will have played 7 games outside of London (Reading x 2, Chichester x 2, Canterbury, Sussex, Portmouth). These all require a minibus for the 6-12 hour hire period so will cost Â£707 (7 x Â£101). The remaining 24 away games this year each require the minibus for the 2-4 hour period so will cost Â£1262.40(24 x Â£52.60), resulting in a total hire cost for minibuses of Â£1969.40.
We would however ask our members to cover the cost all fuel costs. The fuel cost for the outside London games, with Portsmouth being used as an average (as the median distance of those games) would be Â£41.44 (74 miles each way, Â£0.28 per mile in fuel) per game, so Â£372.96 in total (Â£41.44 x 9). For the closer games, at a modal distance of 12 miles, the fuel would be Â£6.72 (12 miles each way, Â£0.28 per mile in fuel) per game, so Â£161.28 in total (Â£6.72 x 24), resulting in a total minibus fuel cost of Â£534.24 for the season. 
Therefore the total travel costs to matches (with minibus hire and fuel cost) would therefore be Â£2503.64, with our members paying Â£534.24. For this we are asking for a reasonable subsidy of Â£1198, with the remaining costs to be covered by SGI.</t>
  </si>
  <si>
    <t>Saturday Match Teas: The Saturday club hockey league that we are part of is a great way to get players of all abilities playing together, encourage those that do other sports on a Wednesday to get involved, and to broadcast the name of Imperial Medicals Hockey Club outside of university clubs. A compulsory part of playing in Saturday hockey leagues is to provide match teas after each home match (evidence for this can be provided on request). We originally tried to reduce the costs of this by cooking our own pasta, however, despite having permission by Sport Imperial to use the kitchens at Harlington, it turns out that there are none available for us to use. We have therefore shopped around for the cheapest and easiest way of buying hot food and have found that ordering pizza has worked out best as this provides the best value for money. We hope that by showing initiative in trying to reduce costs that this will work in our favour. The cost of the pizzas each week (catering for 34 people- 2 squads of 16 and 2 umpires) is Â£48.44 and we have 10 home matches per year leading to a cost of Â£484.40. We will cover this with alumni donations of Â£200.00 of into this but as this is a compulsory part of playing in the Saturday league, a part of our core activities, we are asking for a reasonable subsidy of the remaining Â£284.40.</t>
  </si>
  <si>
    <t>Requirement of the league that these are provided</t>
  </si>
  <si>
    <t>Match Kit: We would like to replace one of the four team's kits each year. This would mean that each team would get a new kit every 4 years to account for wear and tear. This would also encourage us to find more sponsors as we would have space to print a kit with a new sponsor logo on every year. As the kit sponsor for the whole of Imperial College was only changed last year, currently whilst our 1s and 2s play in Under Armour kit, our 3s and Saturday team remain in Kukri kit which is now very outdated. In addition to replacing this kit we would like to ask for funding to purchase match shirts for our newly formed 4th team, which would provide a strong basis from which to build the new team.
Based on the Imperial UnderArmour kit shop, (http://sportimperial.deco-apparel.com/shop/category/Imperial-Medical?c=1345598&amp;ctype=0&amp;pn=1 ) each shirt costs Â£29.50. There is no quote for goalkeeper smocks, so I have used the previous price we got from our previous supplier (Â£49.92) Therefore having one shirt for 15 outfield players and one goalkeeper in a squad makes it Â£492.42 (Â£49.92 + 15xÂ£29.50) for each set of match shirts. As we are asking for funding for 2 new kits this would make the total cost Â£984.84 
Usually we would spend sponsorship money on this, but it has been much more difficult in recent years to acquire sponsorship - we currently have been unable to procure sponsorship despite extensive efforts by our sponsorship officer - so sponsor money would not be enough to provide a new kit. Therefore we are asking for a substantial subsidy to cover this set up cost of Â£784.00, with the remaining to be covered by SGI.</t>
  </si>
  <si>
    <t>Face Masks: For penalty corner defence, it is highly advised that the 2 defenders on the line wear face mask protection. This is due to the force of impact of a hockey ball travelling at speed into someone's face (our players in the past have suffered facial injury as a result of this). Owing to general wear and tear throughout a hockey season, the masks tend to become unuseable and so in the interests of our players' saferty we wish to replace them every year. A mid-range mask costs Â£36 (TK T3 face mask, Source- http://www.hockeyfactoryshop.co.uk/protection/players-face-mask/tk-t3-players-mask-clear.html ). 2 masks x 3 teams x Â£36= Â£216. As this is safety equipment, we would like to ask for a high subsidy for this. We would spend Â£50 of SGI on this</t>
  </si>
  <si>
    <t>Surely this is up to the individual player whether they wear a face mask or not?</t>
  </si>
  <si>
    <t>I think I would rather have a mask if I was going to take a hockey ball to the face than not. Might not be mandatory but we should be able to offer to opportunity to all players regardless</t>
  </si>
  <si>
    <t>happy to fund for H&amp;S</t>
  </si>
  <si>
    <t>Hockey Balls: We required to provide new match balls for every home game we play, and in addition provide good quality balls for training sessions throughout the year. Although we currently have an adequate stock, over the season on average we lose/break approximately 2 balls per training session, and incur a cost of 1 new ball per match, thus we must replenish our supply year on year.
For a match standard ball the cost is Â£7.60 (Kookaburra Standard Dimple - www.gilmoursports.com) and for a training standard ball the cost is Â£3.80 (Kookaburra Saturn Dimple - www.gilmoursports.com). Throughout the season we have on average 18 home fixtures and 28 training sessions, thus making the total cost Â£349.60 to replace the hockey balls. As these are vital to our core activity we are asking for a high subsidy for this of Â£199.60, with the rest to be covered by SGI.
(Â£7.60 per match ball * 18 matches) + (28 sessions * 2 balls lost * Â£3.80 per training ball) = Â£349.60</t>
  </si>
  <si>
    <t>ICSMSU Jiu Jitsu (Aiuchi) (665)</t>
  </si>
  <si>
    <t>For our club to be associated with Aiuchi Jiu Jitsu and to be involved in events such as the nationals (which is important for our instructors as well as our members) an Association Fee must be paid. as well as other association membership dependent benefits, like combat insurance for instructors &amp; members learning under them.</t>
  </si>
  <si>
    <t>This is fine</t>
  </si>
  <si>
    <t>"Freshers Fair promoting &amp; recruitment
-Pay Ã‚Â£150 for 1000 flyers describing our club, it's activities &amp; training times - to aid in recruiting new members each year.
-Pay Ã‚Â£25 for 1000 business cards describing our club, it's activities &amp; training times - to aid in recruiting new members each year.
Ã‚Â£150 + Ã‚Â£25 = Ã‚Â£175
- Act as an ambassador for the Aiuchi Jiu Jitsu Association within Imperial College, and for Imperial College within the Association."</t>
  </si>
  <si>
    <t>publicity</t>
  </si>
  <si>
    <t>ICSMSU Lacrosse (668)</t>
  </si>
  <si>
    <t>Affiliation Fees
BUCS
2 x Men's Team = Â£290
2 x Women's Team = Â£290
LUSL
1 x Mixed Team = Â£82
English Lacrosse Association Affiliation Fee = Â£100
There fees are an absolute necessity for our club to run as without them we would not be able to enter any competitions to play Lacrosse
Total Subsidy Requested: Â£762</t>
  </si>
  <si>
    <t>Minibuses - Away
5 Teams (2 Men's, 2 Women's, 1 Mixed); 5 away matches for each team; possibility of cup matches for each of Men's and Women's teams, assumed 1 away cup match each = 29 minibus uses.
Without these minibuses it would be impossible to compete in our leagues as we have to travel to far away destinations such as Cardiff, Canterbury, Portsmouth. It would be unfeasible timing and cost wise (after members have already paid subs) to ask them to make their own way to and from away matches.
Minibus Hire = Â£100
Average Fuel Cost (based on previous away match travel and distance for 2016/17 matches and current fuel prices): Â£50
Trips: 29
Â£4,350
Each player pays Â£3 for match (except driver), club pays Â£1 per player from subs, 15 players for 29 matches, players pay Â£1,218, club pays Â£435.
Total Subsidy Requested: Â£4,350 - Â£1,653 = Â£2,697</t>
  </si>
  <si>
    <t>Minibuses - Home
5 Teams (2 Men's, 2 Women's, 1 Mixed); 5 home matches for each team; possibility of cup matches for each of Men's and Women's teams, assumed 1 home cup match each = 29 minibus uses.
Home minibuses are a necessity if we are to get out our strongest teams out. Most players have compulsory teaching until 12 and can only make the start of the warm up and game with minibuses (public transport usually doesn't allow for this). Allowing as smooth and consistent transport to and from games along with having as quick transport as possible allows our team to coherently perform as best as possible, which is of high importance for our club.
Minibus Hire = Â£79
Average Fuel Cost (based on previous away match travel and distance for 2016/17 matches and current fuel prices): Â£8
Trips: 29
Â£2,523
Each player pays Â£1 for match (except driver) 15 players for 29 matches, players pay Â£406
Total Subsidy Requested: Â£2,523 - Â£406 = Â£2,117</t>
  </si>
  <si>
    <t>Minibuses - Training
4 Teams who train (2 Women's and 2 Men's); 22 weeks of training per year
Plan for 2017/18 is for all teams to train at Harlington
Cost of Women's minibuses will be offset by no more money spent on pitch hire
Having minibuses for training is necessary as it allows us to maximise the number of people able to attend training. Relying on public transport and others driving is unreliable and can result in unreasonably long transport times for 2 hours of training, while minibuses allow us to speed up the movement of kit and people. We have proven via our turnout for training in the past and currently, that minibuses for training are the best way to have effective training sessions and give us the best chances in our games.
Minibus Hire = Â£52
Average Fuel Cost (based on previous away match travel and distance for 2016/17 matches and current fuel prices): Â£8
Trips: 88
Â£5,280
Each player pays Â£1 for match (except driver), club pays Â£10 per minibus, 15 players for 88 training sessions, players pay Â£1,232 club pays Â£880
Total Subsidy Requested: Â£5,280 - Â£2,112 = Â£3,168</t>
  </si>
  <si>
    <t>Coaching
All 4 Men's and Women's teams require weekly training. Men's teams and Women's 1st team require 2 hours a week with our 2016/17 season coach, who charges Â£30 per hour and Â£7.50 for transport. Women's 2nd team have 1 hour a week with their current trainer at Â£25 an hour.
With the Women's 1st team now being in the premier league and our teams constantly reaching toward to the top of their respective leageus, and to help put the Men's new 2nd team in as best of a position as possible for their debut season, regular and high quality training is very important to help us thrive as a club within the university, and nationally, especially considering a growing number of our players are new to the game, and so quality training helps bring them up to the quality the rest of our teams, and the teams in the leagues play at, and with the current training plan we have, it has proven to be effective and we'd like to continue with it.
Men's teams and Women's 1st team: 22 weeks x Â£60 for 2 hours +Â£7.50 for coach transport per week = Â£4,455
Women's 2nd team: 22 weeks x Â£25 = Â£550
Club to fund 1/5 of training costs from subs = Â£1,001
Total Subsidy Requested = Â£5,005 - Â£1,001 = Â£4,004</t>
  </si>
  <si>
    <t>Referees
2 Referees needed per match
Referees paid for for home matches, 29 home matches
29 x Â£60 = Â£1,740
Total Subsidy Requested = Â£1,740</t>
  </si>
  <si>
    <t>Refereeing Courses
We need a minimum number of trained referees per team to be able to compete without losing points in our league.
1 referee course is Â£50 and we need 2 trained referees per team.
6 x Â£50 = Â£300
Total Subsidy Requested = Â£300</t>
  </si>
  <si>
    <t>Kit &amp; Equipment - Health &amp; Safety
Currently need 5 helmets to replace 5 ones that are starting to break. With the high intensity and full contact nature of Men's Lacrosse, having fully functioning equipment is important for the safety of our members, and especially the freshers who are less experienced and won't have their own kit.
Â£150 per helmet
5 x Â£150 = Â£750
Total Subsidy Requested Â£750</t>
  </si>
  <si>
    <t>Kit &amp; Equipment - New
Starting a new Men's team require more kit. Currently we are able to share kit among our oversubscribed Men's team, however if we are to have multiple Men's teams playing at once, with a team of 15, we will need at least 10 more helmets, around 15 sets of protective gear, and 5 sticks. New Balls will be needed, as we do have a net loss of balls every year and with a new team as well, extra balls will be needed. We estimate around 280 new balls will be needed at an estimated cost of Â£350.
15 helmets at Â£150 = Â£2,250
15 sets of pads at Â£80 = Â£1,200
5 sticks at Â£50 = Â£250
Balls = Â£350
Â£4,050
Club to subsidise Â£500 from subs from extra subs payers with new Men's 2nd team
Total Subsidy Requested = Â£4,050 - Â£500 = Â£3,550</t>
  </si>
  <si>
    <t>Playing Kit (Shirts and Shorts)
Projected Club spend on kit will be Â£3,000 based on kit needs.
Club will fund Â£1,000 of this cost, with money from members paying for the rest of the kit.
Money paid by club = Â£1,000
Money paid by members = Â£2,000
Total Subsidy Requested = Â£0</t>
  </si>
  <si>
    <t>Ethos Hire
Stick skills training is something that our freshers benefit from massively, considering most of them have never played Lacrosse. This year we planned to have Ethos sessions every week in Ethos on a Friday morning but unfortunately had to cut it due to lack of funding. Next year we plan on having them on a Friday morning at Ethos, which is a prime location for our freshers, as it is very close to the majority of halls, and very close to the main campus.
We could plan on having a session every week for the full 22 week season.
22 x Â£48 = Â£1,056
Total Subsidy Requested = Â£1,056</t>
  </si>
  <si>
    <t>National Universities Competition
Sending our players to this prestigious national tournament, and tournaments in general, is integral to the functioning of our club, as it provides an opportunity to players to be able to play against clubs all across the country, and solidify their skills and didcation to the club. It is a USP of our club and is a great selling point to potential members, to show that even if their first year, members have the opportunity to go and participate, and participate effectively thanks to the level of training our club recieves, in national competitions. It would be a large blow to our club if we could no longer provide this opportunity.
We would plan on sending 4 teams, 2 Men's and 2 Women's.
Entry = Â£220 (at 2016/17 entry prices)
Travel (3 weekend minibus hires and fuel) = Â£789
Accommodation = Â£460
Grand total = Â£1469
Each player pays Â£20 for the weekend = Â£800
Total Subsidy Requested = Â£669</t>
  </si>
  <si>
    <t>Bath's 8s &amp; Jan Kiddle Cup
Bath 8's is a preseason tournamnet and enables the men's team to play some competitive Lacrosse before the start of our BUCS season. With this tournament we get to play again get to play teams from across the country, however, as it is one of the further away tournamnets, we get an opportunity to play against teams from cities and universities in Northern England, where there is classically a higher interest and quality of Lacrosse played. Being able to travel to play a significantly higher quality of our game, before term starts, gives us a fairly unique opportunity not a huge amount of other clubs get to participate in, and allows us to have a fantastic few 'warm up' games before the season starts.
The Jan Kiddle cup is a development tournament early on in the season and the aim is to improve the skill of our Women's beginners. This makes the freshers feel at home on the pitch in what can be a daunting sport and this helps fresher retention. It greatly benefits the large number of freshers we take in each year. 
Entry
Bath 8s (Sept) (Men's): Â£100
Jan Kiddle Development Cup (Nov) (Ladies' 2s): Â£30 (Based on 2015 entry fees)
Travel
Bath 8s (Sept) (Men's) Weekend Minibus Hire + Fuel: Â£285 + Â£80
Jan Kiddle Development Cup (Nov) (Ladies' 2s) Day Minibus Hire + Fuel: Â£100 + Â£20
Accommodation
Bath 8s (Sept) (Men's) for 12 players: Â£200
Grand total = Â£815
Bath: players pay Â£15, total from players = Â£180
Jan Kiddle: player pay Â£10, total from players = Â£140
Total Subsidy Requested = Â£815 - Â£180 - Â£140 = Â£495</t>
  </si>
  <si>
    <t>South Eastern Clubs and Colleges &amp; InterLacrosse Fresher Tournament
South Eastern Clubs and College's is a tournament for the Women's 1s team and allows them the chance to compete at a higher level than they currently do at BUCS. 
IntoLacrosse fresher tournament is a development tournament early on in the season and the aim is to improve the skill of our mens beginners. This makes the freshers feel at home on the pitch in what can be a daunting sport and this helps fresher retention. 
Entry
South Eastern Clubs and Colleges (Oct) (Ladies' 1s): Â£100 (Based on knowledge of previous entry fees)
IntoLacrosse Fresher Tournament (Oct) (Men's): Â£100 (Based on knowledge of previous entry fees)
Travel
South Eastern Clubs and Colleges (Oct) (Ladies' 1s) Day Minibus Hire + Fuel: Â£100 + Â£20
IntoLacrosse Fresher Tournament (Oct) (Men's) Day Minibus Hire: Â£100 + Â£20
Grand total = Â£440
Players pay Â£5 for each tournament = Â£150
Subsidy requested = Â£290</t>
  </si>
  <si>
    <t>ICSMSU Light Opera (688)</t>
  </si>
  <si>
    <t>Venue Hire - The John McKintosh Arts Centre in the London Oratory School is where we hold our Main Show every year. As we produce increasingly professional shows, we have found that this venue is the best option for us, as it combines an auditorium capacity large enough for our audience (UCH is too small for our average audience numbers during show week), while also allowing the backstage, technical and creative teams space to work. Light Opera tends to focus on classic Broadway comedy musicals, which have long dance numbers and big orchestrations. It is not possible to perform these musical productions in UCH due to the limited space on stage and the lack of an orchestra pit. Therefore, we would have to severely cutting our membership if we could not perform in the Oratory. We have a very consistent and committed membership of medical students spanning from all years, many of whom have performed with Light Opera since first year. We pride ourselves greatly in retaining nearly everyone who joins in first year through the whole of medical school. Moving to a smaller theatre would force us to cut out members who have committed years of work to Light Opera and that is simply not an option for us. Over the years, the hire price of Oratory has increased from Â£1500 to Â£2500 and has thus become a burdensome issue on the finances. However, as explained above, we have no better option that would be acceptable to the membership. For our other activities, such as the 24h Opera and The Big Chill, we do not have to pay any venue hire, therefore we only request subsidy for this one hire</t>
  </si>
  <si>
    <t>Technical equipment - Since we produce our main show on the road, we currently spend a lot of money on tech hire. Due to lack of storage options as well as severe upfront costs, we are unable to purchase all our own tech equipment at the present time. Thus, we need to turn to hire companies for some of our equipment, especially lighting. Currently, we have an informal sponsorship deal with NegEarth, who provide our lighting, thanks to a connection between a society member and an employee at NegEarth. However, as the society member will graduate this year, we will no longer have this sponsorship next year. Lighting is obviously essential to our show and the show simply doesn't exist without it. For sound, we own a large amount of equipment ourselves and are able to hire at a cheap cost from sister societies, but the same cannot be achieved with lighting. Thus, we ask for some union subsidy for our lighting. Having availability to good lighting equipment will give us the opportunity to train our members in plotting and spotting, and our shows will benefit hugely in return. The hire costs we have right now are about as low as they physically can be, and are a result of constant negotiations over many years.</t>
  </si>
  <si>
    <t>Show Licensing Rights - Licensing rights this year came to Â£728, but we expect these to go up slightly next year due to increasing costs. Without rights, we are unable to perform our main show, so this is a key item for us.</t>
  </si>
  <si>
    <t>Set &amp; Scenery - This year, we produced an incredibly complex and high quality set that was entirely handbuilt by the Light Opera backstage team. This marks the progression of our insistance on building, rather than hiring, both to reduce costs and to develop the craftsmanship of our members. This year's set utilised structures up to 14 feet high and mobile wheel bases, sets usually reserved for professional productions and top amateur companies only. We hope to be as ambitious next year, as the complexity of the this year's set really galvanised the backstage team and enticed new members to join. We also invested heavily in backstage equipment, which will further allow members to better practice their set-building skills. However, we do accept that it is possible to produce a professional show with simpler set pieces.</t>
  </si>
  <si>
    <t>2-storey wheeled set piece = £267.36, 1-sotrey wheeled set piece = £251.90, Canvases for backgrounds = £240.00, Costume rails = £39.96, Paint £121.61, Cloth for set pieces = £25.00, Screws and consumables = £40.76</t>
  </si>
  <si>
    <t>need a cost and income break down</t>
  </si>
  <si>
    <t>ICSM to chase</t>
  </si>
  <si>
    <t>Pretty explicit list already - chased when did MG review and list supplied was what we received. See MG Comments. Income from show spread across the lines covering show due to budgeting format.</t>
  </si>
  <si>
    <t>Van Hire - Vans are utilised by Light Opera extensively for shows due to the need to transport a lot of equipment.</t>
  </si>
  <si>
    <t>Because they re-use set every year and it is now stored in Heston, they need to hire large vans to carry our stuff around. Have to use TransitVan to be able to accomadate size of set pieces. The rough costs of their van hire each year is:
Pre-main show (24 hour hire) ~£180
Post-main show (24 hour hire) ~£180
For the whole weekend of 24 (48 hour hire) ~£240</t>
  </si>
  <si>
    <t>according to the MG comment, I am assuming the cost for the vans will be £360 instead of £400?</t>
  </si>
  <si>
    <t>Well technically according to the estimations they gave me when we queried it with them during MG review (as seen in MG Comments) the cost of vans across the two shows is £600, why they predicted cost of 400 and subsidy of 300 I do not know.</t>
  </si>
  <si>
    <t>Mock OSCE/PACES - These days require us to hire the outpatients department at local hospitals in order to properly conduct the days. These costs are subsidised by the membership, however, it would be prohibitive for them to pay for the whole thing</t>
  </si>
  <si>
    <t>Predicted cost is to hire out outpatient department for a day</t>
  </si>
  <si>
    <t>Cost is £500 per out patient department</t>
  </si>
  <si>
    <t>ICSMSU Medical Education (711)</t>
  </si>
  <si>
    <t>"Every year we purchase Fifth year Pathology and Specialty books, which are a series of revision guides based on the fifth year curriculum. These guides are the keystone around which the Pathology lecture series and Specialty revision days are based on. Last year we ordered 380 pathology guides and 355 PACES guides. Sets of the guides were sold for Â£9.99 (inc. VAT) each. In total we received Â£3186.81 (inc. VAT) in sales and costs of Â£3996 (inc. VAT) with a resulting loss of Â£810 
Due to having a made a loss (cost of guides, cost of running OSCE and other events) our aim is to charge Ã¥Â£10 (inc VAT) for both the pathology and specialty guides. In order to try and reduce costs this year we have asked student to purchase the guides prior to us submitting the order for them. We are still yet to purchase the guides but we have sold 177 copies so far and are predicting a loss of Â£700 on guides alone based on figures from previous years. 
As the aim of our society this year and for future years is to run on a cost neutral basis, and that the purchasing of the revision books is our biggest and most important overhead for the year, we are asking for a subsidy of Â£900. Next year we aim to charge Â£9 for the guides and will amend as appropriate. We pride ourselves on providing educational support to all those in the Medical School for as little money as possible. This is especially applicable to those in their 5th and 6th year as budgets become increasingly tight. A subsidy of Ã¥Â£900 towards the cost of the guides would hence allow us to decrease the cost of the guides next year.
"</t>
  </si>
  <si>
    <t>Goods for re-sale. If predicted loss is 700 MG opinion subsidy if requested at 700</t>
  </si>
  <si>
    <t>perdicted loss of £700, but ask for £900</t>
  </si>
  <si>
    <t>"We run a mock OSCE practical revision day in April for the third years and we are estimating that 150 students will attend this year. The money raised for this event will be split into two parts: to help fund the costs to hire the outpatients department, which is required for us to put on the exam, and for the equipment &amp; other expenses.
The MedED mock OSCE is a 12 station mock OSCE with five circuits running simultaneously and repeated three times a day in order to accommodate 150 3rd year students. It is open to all undergraduates, direct entry and graduate entry students in third year. 
Ã¥Â£450 is budgeted in order to cover the cost of hiring the outpatients department at Charing Cross Hospital. This year due to renovation works we are having to use St mary's outpatients which is smaller and thus cheaper(Â£377.59). Next year we will return to Charring Cross Hospital. In previous years this cost was covered by members of the faculty but this is no longer the case from this year onwards. 
In previous years some of the costs for this event were subsidized by members of faculty, but from this year onwards we will no longer have this added financial support. Hence, we will incur much greater costs from this year onwards. We therefore expect a total cost of Ã¥Â£850 for the basic requirements of this event.
We aim to offer as many low cost or free events to students, enabling all students regardless of their finances to gain educational support. Last year we had to introduce a Â£5 (inc VAT) charge for the event, which had previously been free. This year we will be removing this charge as we feel that students should have free access to a mock examination. We will be the only society to offer an open mock examination of this scale free of charge.
However, without additional subsidy we will have to increase prices for a second year in order to cover increasing costs and prevent excessive losses to the society. We are therefore asking for a subsidy of Â£450 to allow us to continue running this event valued highly by students, on a cost neutral basis and free for Imperial College students. "</t>
  </si>
  <si>
    <t>why no faculty support anymore?</t>
  </si>
  <si>
    <t>Mock OSCE revision day equipment- Â£150 is budgeted for buying basic equipment that is essential for the mock OSCE revision day such as cotton wool, neuro tips, gloves, sutures, urine dip sticks and other items depending on the stations</t>
  </si>
  <si>
    <t>All these things are required to run the stations on the day of the mock exam. OSCE is a multiple-station practical skills exam</t>
  </si>
  <si>
    <t>"Based on previous feedback, to improve our mock examinations we aim to be able to raise enough funds to be able to purchase some equipment each year. These include models for prostate, breast, venepuncture arm and catheterisation. Next year we intend to purchase a venipuncture arm model for Â£643 (inc VAT). We will partly fund this through money raised from sponsorship and will fund the rest through our SGI accounts. We are asking for a subsidy of Â£408 so that we do not have to increase ticket sales next year to cover for this cost.
Equipment list:
http://www.healthandcare.co.uk/injection-trainers/advanced-venipuncture-and-injection-arm-white.html
http://www.healthandcare.co.uk/catheterisation-trainers/male-catheterization-simulator.html
http://www.adam-rouilly.co.uk/productdetails.aspx?pid=3584&amp;cid=345
http://www.adam-rouilly.co.uk/productdetails.aspx?pid=2796&amp;cid=412
"</t>
  </si>
  <si>
    <t>does this count for large/expensive equipment that we cannot fund? Need a cost break down why £408 ?</t>
  </si>
  <si>
    <t>know they are buying it, no need to bother with ADF</t>
  </si>
  <si>
    <t>mOSCE printing costs- Â£110 is budgeted for printing mark schemes for our mock OSCE which are required to give each student individual feedback on each station. In previous years this cost was covered by members of the faculty but this is no longer the case from this year onwards.</t>
  </si>
  <si>
    <t>300 people in the year. 12 Stations in the OCSE --&gt; 12 mark schemes per person. 3p per sheet. 300*12*0.03 = 108. This is fine</t>
  </si>
  <si>
    <t>ICSMSU MedSIN (681)</t>
  </si>
  <si>
    <t>Affiliation fees to Medsin National, allowing us to be part of the Medsin network and participate in events and activities with students from other branches. We also receive promotional material and other support. The branch affiliation fee is calculated as 5% of the branch's account balances on the 1st September of that academic year. The affiliation fee for 16/17, calculated at the rate of 5% of the start of year budget works out as: 0.05(5000[estimated])=Â£250.</t>
  </si>
  <si>
    <t>Based on process of calculating their affiliation fees funding this is counter-productive. Giving them money increases their SGI so they have to pay more. Instead we should drain them to cost neutral basis so at end of year the have very little in their account that</t>
  </si>
  <si>
    <t>Careers event - to explain what global health is, provide insight into the different areas within the field and provide practical advice to students as to what to do to enter that profession. This is a highly popular event each year and attracts a large amount of non members. Travel reimbursements and thank you presents (non edible) should come to 50 and around 200 are expected to attend, with 100 of these being non-members, at Â£2 a ticket and free for members.</t>
  </si>
  <si>
    <t>Covered by income from the event</t>
  </si>
  <si>
    <t>income covers the cost, no subsidy needed</t>
  </si>
  <si>
    <t>Freshers introduction to Global Health - show short global health films to students at the start of the year to welcome in new members, explain what global health is and what our society does. We would have food and drink at the event, and then after the event would have a social. Costs would be around Â£100 and the event would be free. This event is vital in attracting in new members to the club and educating people about our society and global health generally as well as acting as an initial social event for people to more informally discuss global health and their passions</t>
  </si>
  <si>
    <t>food and drinks not funded</t>
  </si>
  <si>
    <t>Spotlight on Global Health - a lecture series that invites prominent speakers to Imperial to raise awareness of global health issues not addressed within our curriculum and that are currently relevant in the news. This could be in a lecture or debate format. It is an important, popular and active part of Medsin. Medsin would obviously like to subsidise the travel expenses of speakers travelling long distances, especially as they offer their time and expertise for free. If there were 5 events in the year and at each event, Â£10 was spent on travel reimbursement that would be Â£50 in a year. The events would be free for members and Â£2 each for non members.</t>
  </si>
  <si>
    <t>ICSMSU MedTech (703)</t>
  </si>
  <si>
    <t>Hackathon - annual MedTech hackathon including a competition for the best team to win a cash prize Â£200 to further their work. We would charge each participant Â£2 and anticipate 60 people to attend. This money will be used for the cash prize. See refreshment and printing for details which the event will be required (below)</t>
  </si>
  <si>
    <t>This makes no sense. Extra £50 out of nowhere on the predicted cost. Should not be giving away money they cannot afford as a cash prize.</t>
  </si>
  <si>
    <t>if aimed to fund the cash prize by ticket slaes may need to reconsider the amount of the cash prize.</t>
  </si>
  <si>
    <t>Food and drink - this is key for networking between the speakers, students and is essential for our society. We anticipate events a year, this will cost Â£35 is to spend on food, drinks and cutlery from previous costs. Refreshments. Â£100 for the hackathon event. multi university conference with an estimated 200 we would give Â£200 towards this. The other Â£100 would be split between our series events</t>
  </si>
  <si>
    <t>Outside remit of budgeting</t>
  </si>
  <si>
    <t>Series events - in which there will be 5 workshops with different themes and we hope to charge Â£2 per event and anticipate around 20 student per event to attend. Please refer to food and printing costs regarding this.</t>
  </si>
  <si>
    <t>ICSMSU Music (679)</t>
  </si>
  <si>
    <t>Music hire/purchase for all 5 ensembles throughout the year:
Choir, Chamber Choir and Orchestra cost an average of Â£200 per term (Â£600 in a year), + an additional Â£100 for music for Summer Tour. It is an essential need to buy or hire music for the ensembles because playing music is ultimately the core objective of the society, and would reach all members of the society. Therefore it is our main priority to be able to provide music to all our members. All ensembles have always been careful to find the cheapest source of music. Jazz Band, in particular, should be adding to their repertoire next year as well, and this may cost up to Â£100.
Expenditure total = Â£800. 
Income = Â£2.25 of each members' subs, giving a total member contribution of Â£220. 
Subsidy requested is therefore Â£800 - Â£220 = Â£580</t>
  </si>
  <si>
    <t>Music Printing Costs:
Printing need is absolutely vital to the society's ability to practice and perform music. Without sheet music, we would not be able to fulfil our core aims and objectives. With 5 ensembles, our printing needs are hugely important, and a large amount of printing is required. Following the unfortunate removal of the SAC printing facilities last year, it was unexpected that we should be expected to cover the cost of printing this year. Costs have been calculated at 3p per page.
Choir: 10 pages per piece, 4 pieces per term, 55 members = Â£66
Chamber choir: 10 pages per piece, 4 pieces per term, 20 members = Â£24
Orchestra: Most music is rented, therefore original copies are mostly used. However some printing is required for transposed copies and non-original music: 5 pages, 4 pieces per term, for approx 20 people = Â£12
Jazz Band: 3 pages per piece, 6 pieces per term, 15 members = Â£8.10
Bands Jam: 3 pages per piece, 6 pieces per term, 10 members = Â£5.40
This gives us a total expense of Â£115.50 per term for music. This would come to Â£346.50 for the year.</t>
  </si>
  <si>
    <t>Programme Printing Costs:
We work hard to keep our concerts free for students, and hold several free Lunchtime Concerts throughout the year, as well as the free Carol Service that we organise for the entire medical school. All of these concerts require programmes, in order to produce a high-quality and professional concert, as well as increase accessibility to the audience, and thus the enjoyment of performers. We hold 6 concerts throughout the year, as well as Lunchtime Concerts, where we need to print programmes for our attendees. Compared to other music societies we spend much less on programme printing, and aim to minimise costs as much as possible by printing on black and white. We would be very reluctant to raise ticket prices, as this would reduce audience attendance, which is essential to being able to put on a performance, and all current ticket income is spent on ground hire for the venue. We strive to maximise our reach to Imperial students by keeping these concerts free for all students. Without subsidy to fund this, we would regrettably have to start charging students for these events and raise ticket prices, reducing audience attendance and jeopardising our ability to fulfil our aim of performing music to our peers and the public. Therefore, we are asking for full subsidy of the cost for programmes for students here as we would struggle to find another source of income to fund this unexpected cost. As we print in black and white, costs have been calculated at 3p per sheet.
100 programmes per concert, 12 pages per programme = Â£36. This gives us a total of Â£216 per year, which previously was not an issue with SAC printing.</t>
  </si>
  <si>
    <t>Piano Tuning:
6x piano tuning at Â£80 per piano per tuning session (each of our three pianos are tuned twice a year). It is our responsibility to tune the pianos located in the Charing Cross Hospital campus, including our own grand piano in the Brian Drewe Lecture Theatre, one piano in the Glenister Tutorial Rooms and one piano in the Reynolds Basement Music Room. This is essential, regular maintenance, as we use these pianos for regular ensemble rehearsals, individual practice and concerts.
Expenditure total = Â£480. 
Income = Â£1.30 of each members' subs, giving a total member contribution of Â£143. 
Subsidy requested is therefore Â£480 - Â£143 = Â£337</t>
  </si>
  <si>
    <t>Essential equipment repair and replacement:
All of the following are essential for the society and are needed within the next year. This equipment is not just used by us, but also greatly benefits many groups across Imperial, particularly at ICSM. 
(1) Our digital Clavinova piano currently requires repairs to the audio output port and power box, and will need to be replaced soon. This portable piano is absolutely essential for rehearsals and performances and is also frequently used by our sister societies. The clavinova was repaired in 2014 and based on this, we anticipate repairs of ~Â£250. Further details with regards to the clavinova are in the SGI notes. 
(2) Bands equipment, including new drum stool and new cymbal stand ~Â£80. 
(3) Replacement of broken music stands ~Â£200 (10x Â£20). 
These are the minimum essential repairs for the coming year, without which we would not be able to fulfil our core aims and objectives.
Total cost ~Â£530; We would like to request Â£106 (~20% of the total cost) with the remainder covered by SGI.</t>
  </si>
  <si>
    <t>Ground Hire Costs:
5x concerts at St Stephen's Church on Gloucester Road at Â£155 each, and 1x summer concert hire at St Alban's Church at Â£675. Our core activity as a society is to prepare music to perform at concerts with an audience, and so we need to hire appropriate performance venues. Spaces in College are unsuitable for our concerts because of size and acoustics, and are often fully booked when needed. Local churches are therefore the most suitable venue for us. These usually cost Â£175-Â£200 but we pay a discounted rate of Â£155 at St Stephen's Church. Our Summer Concert is a unique evening of celebration that unites students, alumni and Faculty. This is a well established event within the medical school, where any student is able to perform. In addition to our core aims fulfilled by this concert, there is also a dinner paid for by the attendees. Since the closure of Wilson Sports Hall, the most suitable venue we have found is St Alban's Church. Its proximity to the Charing Cross campus also saves cost of equipment transportation. Hire of St Alban's Church has increased by Â£100 from last year, however this already includes a reduced price. We still think this is the most appropriate and cost-effective venue, so are asking for increased subsidy to cover this cost.
Total cost: Â£775 + Â£675 = Â£1450. Â£3.75 of each members' subs goes towards Ground Hire for these performances, so subsidy requested: Â£1450 - (Â£3.75 x 110 = Â£412.15) = Â£1037.85</t>
  </si>
  <si>
    <t>Weekend Away Rehearsal Ground Hire:
1x rehearsal space for Weekend Away at Â£140. We require a rehearsal space as this is normally the penultimate weekend before our first concert of the academic year. This year, we managed to get a very reduced rate of Â£70 for our rehearsal venue, however we cannot count on such things happening again for something so central to the weekend. In the previous year (2015-2016), the cost of rehearsal space hire was Â£140. We aim to cover half of this cost with contributions from the members who attend the rehearsal (55 attendees contribute Â£1.50 each), and we would like to request a subsidy in order to reduce the additional cost to our members for this core activity.
Subsidy requested = Â£140 - (55 x Â£1.5 = Â£82.50) = Â£57.50</t>
  </si>
  <si>
    <t>Audition Accompanists:
2x accompanists for concerto auditions at Â£105 each + one or two accompanists for scholarship auditions at Â£105 each. As part of our activities we have a music scholarship and a solo concerto every year. These are both highly competitive and so we require a fair and rigorous audition process, in which a skilled accompanist is an absolute necessity.
75p of each members' subs goes towards this, so subsidy requested = Â£315 - (Â£0.75 x 110 = 82.50) = Â£232.50</t>
  </si>
  <si>
    <t>Instrumentalist Hire:
Hiring niche instrumentalists to perform with us in our main concerts. In the past we have had instrumentalists at a range of costs from around Â£60, up to Â£180. Transportation and performance fees are significant, but massively increase the quality and authenticity of the performance. Musicians required in the past, include tuba, cor anglais and organ players. Without these instrumentalists, this would greatly impact our repertoire that could be performed by the various ensembles, restricting them and reducing the possibilities significantly. A limitation like this could further greatly reduce interest in the society from potential and current members. Similar expenditure is incurred every year, at an average cost of Â£200 per year.
Â£1 of each members' subs goes towards this, so subsidy requested = Â£200 - (Â£1 x 110) = Â£90</t>
  </si>
  <si>
    <t>Van Hire:
18 x van hire for instrument and equipment transport for concerts (Autumn, Spring and Summer) at Â£34 each + approximately Â£100 annual fuel cost. There has been a significant increase from previous years because of constantly growing interest and demand for Jazz Band and Bands performances (e.g. East Meets West, ICSM RAG Fashion show, Imperialâ€™s got Talent). We have to transport a lot of equipment for each concert such as music stands, percussion (including large timpanis), PA system, amps, double bass, clavinova (electrical keyboard) and other larger instruments. There is no logistical or practical way to transport such large amounts on public transport, so we rely on vans to allow us to transport these items so that we are able to perform.
Â£2.40 of each members' subs goes towards this, so subsidy requested = Â£612 - (Â£2.40 x 110 = Â£264) = Â£348</t>
  </si>
  <si>
    <t>PRS Charges:
Performance licensing fee (PRS) charges for St Stephen's Church where we perform our Orchestra, Choir and Chamber Choir concerts every term. We have not had our PRS charges from the church yet this year but they usually total ~Â£100pa. The church legally must pay a fee to hold live performances which we are responsible for as the performers. We can contribute to this using Â£10 of ticket income at the classical concerts, and would like to request Â£90 for this essential cost. (Estimated attendance for each concert is â‰ˆ 100 people, â‰ˆ 27 pay Â£6 on the door (average ticket income of Â£6 x 27 = Â£162 gross income/concert. Net income = Â£135 per concert.) The rest of the audience is made up of Friends of Music Society - who receive tickets in exchange for contributing to the music scholarship, and students - who can attend for free, in accordance with our aims and objectives.)</t>
  </si>
  <si>
    <t>ICSMSU Muslim Medics (687)</t>
  </si>
  <si>
    <t>PotMed Printing- attendees at PotMed were provided with handouts of the schedule for the day as well as other advice on applicants for med school. To help with the costs as much as possible, attendees were asked to print out their personal statements in advance and show up on the day with it.</t>
  </si>
  <si>
    <t>No indication of number of sheets per attendee or expected attendees given</t>
  </si>
  <si>
    <t>benefiting non-imperials? Need a cost break down</t>
  </si>
  <si>
    <t>Our Imperial student volunteers total around 50 students including committee. For non-imperial there is on average 144 students (130 in 2016, 157 in 2015). Per student there’s roughly 30 pages of printing, which includes two copies of personal statement personal statements, directions for rooms, handouts, feedback sheets for interviews (with typically 3 interviewers on panel) and evaluation sheets for the event at the end of the day. There are also signs and labels on the doors on all g rooms and seminar rooms (11 rooms) and other various signs. Student volunteers are also provided with certificates in card and colour at the end of the day.</t>
  </si>
  <si>
    <t>Suggest funding at 50 sheets of B&amp;W= £1.5 for volunteer certificates, all other request is for non-imperial students</t>
  </si>
  <si>
    <t>Tutorials and event days such as Horrible Histories require sheets to be printed. Although not a lot of printing is necessary for each individual tutorial, cumulatively the cost can rise. Information handouts and feedback forms are provided to students at all our event days</t>
  </si>
  <si>
    <t>At horrible histories, cases are printed out and provided to students that attend. 6 cases were printed with roughly 40 students attending (240 sheets). Other revision days have a similar requirement although to a lesser extent. For immunology day and CVS/Resp weekend for first years, Pharm weekend and head, neck and spine day for second years, tutors may decided on printing out handouts or sheets with diagrams for students to annotate. With attendance of 40 students for immunology day, 40 students for CVS/Resp weekend, 50 for pharm weekend and 30 for HNS day, and on average 1 sheet per student, 160 sheets are required. Tutors are also given certificates for the weekly tutorials, with printing in colour and on card. With 2 students giving a weekly tutorial, and 48 tutorials (20 for 1st years, 20 for 2nd years and 8 for 3rd years), as well as certificates for the total of 22 volunteers on all revision days, this totals 118 certificates in colour and on card.</t>
  </si>
  <si>
    <t>Not sure if I've messed up with my maths but suggest funding at £15.54 (518 sheets in B&amp;W)</t>
  </si>
  <si>
    <t>With 150 students typically attending our mock OSCEs, the cost incurred here can for prinitng information sheets, signs for directions and feedback sheets at the end of the day and essential materials such as whistles, stationary and certificates. Mock PACES will require up to 1500 sheets to be printed for the same reasons as above, but as well as this, mark schemes and certificates that are printed in colour and in card will be printed for the attendees. Sheets will need to be printed for circuits and feedback at the end. for mock finals the printing will take up a large cost for the same reasons as stated above with approximately 99 students attending and 10 stations for 3 circuits in 3 rotations. This amounts to 1500 pages for feedback and for station and circuit details.</t>
  </si>
  <si>
    <t>Colour printing not valid. Stripping back to black and white printing of 1500 pages will give £45 worth of cost</t>
  </si>
  <si>
    <t>colour printing?</t>
  </si>
  <si>
    <t>Suggest fund in line with black and white printing (see MG allocation)</t>
  </si>
  <si>
    <t>Many of our mock examinations require us to bring in real patients so that our students are given a realistic experience to prepare them for real exams. Our patients need to be paid for the time that they devote to us. It is no good using actor patients, as this can never replace the real thing. In the past, we have faced issues because we have not been able to pay for enough patients to attend for our day-long mock examinations. We need 10 patients for each mock exam day. There are three mock exams: Mock OSCEâ€™s, Mock PACES and Mock Finals. 3 x 10 = 30 patients. Each patient must be paid Â£50 for staying the entire day. Â£50 x 30 = Â£1500. Income is again from our ticket sales for mock examinations, which amounts to Â£1250.</t>
  </si>
  <si>
    <t>1500-1250=250 why asking for £300</t>
  </si>
  <si>
    <t>change cost to 250</t>
  </si>
  <si>
    <t>ICSMSU Netball (670)</t>
  </si>
  <si>
    <t>BUCS leagues are essential for the club and at the moment we enter five teams. The club has seen some great successes over the last few years with the teams placing highly in their leagues. BUCS matches are notoriously tough due to the high standard of teams, so playing on a Wednesday challenges all 5 teams and is where we show constant improvement. We feel that it is really important to keep all 5 teams playing in BUCS as we have had such success here in the past and to continue the development of our members' skills. The 2015/16 cost was Â£79.54 per team which is a total of Â£397.70 in total.</t>
  </si>
  <si>
    <t>In 2016/17 we will enter 5 teams in BUCS and 5 teams into LUSL (fee includes LUSL Cup entry). The LUSL and BUCS competitions are the centre of our club's activities, therefore they are vital. These Monday night matches help strengthen each team, contributing to overall success in both leagues. Entry into LUSL costs Â£90.50 per team and BUCS cup cost us Â£67.00 per team in 2015/16. If these costs are unchanged we will need Â£787.50 to cover these costs.</t>
  </si>
  <si>
    <t>This year we have also entered our 6th Social Team into a local recreational league which we plan on continuing. This is fundamental in allowing the social team members to develop their skills and progress as players as well as ensuring they benefit equally from the club as those who play 
in competetive leagues.</t>
  </si>
  <si>
    <t>This is fine. 6th team in GoMammoth league. Independent league. The entry cost includes everything they need such as umpires, so it is a fixed cost for entry of one team into a league whereas LUSL and BUCS prices do not include umpires/referees.</t>
  </si>
  <si>
    <t>Our BUCS home matches are generally played at Heston. Heston outdoor courts are free and indoor courts cost Â£15 per game. It is often difficult to predict how many matches we end up playing indoors compared to outdoors. We have 5 home matches per team + 5 cup matches giving us a maximum of Â£450 however in this first term, we have had 5 out of 16 matches played indoor. Using this as a guidance that about 30% of home matches are played indoors we estimate a total of 9 indoor matches costing Â£135. We have asked for full subsidy for these courts, we are very aware that other clubs have completely free ground hire for their home matches, which we feel is fundamental to the running of our club. BUCS matches are often more challenging and core to the improvement of our players as well as an instrumental club activity. 
This year, we will play home matches in our LUSL league (5 home matches per team + a minimum of 6 cup matches). Our LUSL home matches are currently played at the Reynolds Sports Centre (Acton) which charges Â£34.00/court for the duration of a match. For this season we will have hired the courts for a total of 31 matches, giving a cost of Â£1054.00. 
This is a similar price to the amount we've been charged for the last few years, hence we expect little change. Ideally, we would play our home matches at the college home ground Ethos, however this is reserved for the IC first team and would cost us Â£60 to hire. We are very aware that very few other clubs have to pay for their home ground hire, and this is a significant cost burden to us. However, matches are core to the club's activities, and therefore we must continue to hire these courts. With increased subsidy, we would be able to hire our coaches for the duration of training sessions which would take the players from strength to strength.</t>
  </si>
  <si>
    <t>Training takes place at South Park in Fulham, which charges Â£144/week for hiring three courts for the two hours. This season we will pay Â£2592 (18 sessions at Â£144 each) (not yet paid). Based on this year's prices we predict that next year's expenditure will be similar.</t>
  </si>
  <si>
    <t>In 2016/17 we will have played 61 home matches in total. This season 31 of these will have been at Acton and therefore 2 x umpires at Â£20 each = Â£1240. The 30 BUCS home games are played at Heston with 2 umpires at Â£25/game each (venue specifies an extra Â£5) = Â£1500. Total cost = Â£2740</t>
  </si>
  <si>
    <t>Hellen, a former England International player has been coaching ICSM Netball every Sunday evening for 2 hours for the past 13 years. Since 2010/11 we have had a 5th team and so we employed a second coach to avoid the lower teams being neglected during training sessions. In the last few years, following expansion of our club, we have also had the social team resulting in us employin a third coach. In previous years, the first half hour of training is fitness which is run voluntarily by our team captains, Hellen then focuses on skills and tactics for the following half hour. In the final hour of training Hellen works with the 5s and socials, Yvette (our second coach) with the 1s and 2s and Wendy (our new third coach) with the 3s and 4s. This year, we have introduced Yvette and Wendy in the half an hour of ball skills as well. This close attention and help has really boosted morale and has meant that we are getting much more out of the money spent on our coaches. It allows for a far more individualised approach to training, and for specific weaknesses in each team's game to be be targeted. 
Hellen charges Â£60 for the hour and a half she coaches us for and Yvette and Wendy both charge Â£45 each for the hour and a half that they coach us. This totals Â£150 per week in first term. In second term, when skills and drills are more solidified we plan to reduce Yvette and Wendy back to the original 1hr per training session, reducing their costs to Â£30. This totals Â£120 per weekk in second term We run 18 sessions of training across the two terms (9 per term). This works out to Â£1350 in first term (9 x Â£150) and Â£1080 in second term (9 x Â£120). Costs are not thought to change for the following year and total Â£2430</t>
  </si>
  <si>
    <t>ICSMSU Obstetrics &amp; Gynaecology (712)</t>
  </si>
  <si>
    <t>Note and feedback form printing for Year 4 Tutorials
Provide teaching for 4th Year Repro BSc Students Teaching will begins in Term 2 in the lead up to Exams. We expect several new members during this period.
This is the only student led support provided to students taking the Repro BSc and students find it particularly helpful around ICA deadlines and in the run up to exams (need). 
The tutorials also allow us to engage with a year group that otherwise have little exposure to O&amp;G specifically (reach). Our data interpretation and critical appraisal tutorials are attended by students from several BSc groups. 
In a year we arrange between 6 and 12 sessions depending on the teaching requested by students.
Providing printed notes allows us to provide significantly more interactive teaching and our tutors find printed feedback sheets very useful for their portfolios</t>
  </si>
  <si>
    <t>Careers Evenings: allows us (as per our aims) to help students interested in careers in Obstetrics and Gynaecology (need) . We organise careers evenings in addition to application support tutorials and interspecialty panel discussion on career choices.
These talks are generally very well attended by both students and alumni (reach). The talks are given by doctors who give up their evenings to come speak to our students. Our society offers to cover travel costs of all speakers that contribute to these events (need)</t>
  </si>
  <si>
    <t>HLC Year 2 Teaching: Teaching will begins in March after the HLC course has begun. We expect several new members during this period from students attending this tutorial (reach). No other societies provide teaching on these topics and the tutorials are generally very well received and are led by students from older years. Printing of notes allows us to provide more interactive teaching and is something students appreciate very much. In addition our tutors appreciate being able to have written feedback from students.</t>
  </si>
  <si>
    <t>Mock PACES
We organize mock PACES each year for students in 5th year. There are very few spaces available for mock PACES to 5th years and exam preparation we provide is essential to the learning of many (need). We recruit doctors form across London to act as examiners (reach) and offer to cover their travel expenses</t>
  </si>
  <si>
    <t>???</t>
  </si>
  <si>
    <t>description needed</t>
  </si>
  <si>
    <t>Printing of Notes and feedback forms for Year 5 Mock PACES and tutorials.
There is a significant dearth of peer led teaching of Obstetrics and Gynaecology teaching particularly in the beginning of the year. This is a niche that our society fills. 
We organise several tutorials and including lecture based teaching and small group teaching for a range on topics in O&amp;G that are very well attended by 5th year students (reach). Students appreciate having printed notes that we produce and this also significantly improves our ability to teach complicated topics. (need) In addition, our tutors appreciate having written feedback for their portfolios.</t>
  </si>
  <si>
    <t>Certificates for Instructors at teaching sessions: Thought out the Year We provide Our tutors and Volunteers with certificates of Acknowledgement and feedback forms.</t>
  </si>
  <si>
    <t>essantial?</t>
  </si>
  <si>
    <t>1,2</t>
  </si>
  <si>
    <t>Students/Alumni wont act as tutors/instructors unless they have something in return to pad our their CV with as teaching is such a big part of our job application. If they can;t print certificates or at least feedback forms then they get no instructors and can't run their tutorials/PACES</t>
  </si>
  <si>
    <t>ICSMSU Oncology (719)</t>
  </si>
  <si>
    <t>Travel expenditure. 2 talks, 1 on future cancer treatments which was very successful last year. The other is a talk on a career in oncology by Dr Ed Park. Very successful last year and is essential to the running of this society. This is part of convincing speakers and is also good etiquette for a society to do as speakers have taken time out to do the talk and are otherwise doing it for free.</t>
  </si>
  <si>
    <t>Gifts. As a sign of our gratitude for the talks, it is necessary to provide a small gift at the end for our 2 speakers for the 2 events. Good ties with them, for this small price will enable them to come back in future years and establishes links with industry.</t>
  </si>
  <si>
    <t>Printing costs. For the 2 conferences there are printing costs which include leaflets to be handed out as well as speaker prompts.</t>
  </si>
  <si>
    <t>publicity?</t>
  </si>
  <si>
    <t>3?</t>
  </si>
  <si>
    <t>ICSMSU Paediatrics (716)</t>
  </si>
  <si>
    <t>Start up costs for Playteam. Every year we have to resupply the cupboard before the beginning of the term, and replace broken toys and games. Â£25 contribution from SGI.</t>
  </si>
  <si>
    <t>Termly budget for the maintenance of craft supplies. Â£50 for three terms: 50*3=Â£150. Â£75 contribution from SGI.</t>
  </si>
  <si>
    <t>Stationary supplies to organize the running of playteam. This includes: administrative supplies such as folders to organize the documentation of each playteam member (Â£20) and personal badges for each playteam member which are made as part of team introductions and to be recognized by the ward staff and the children (Â£60). Â£35 contribution from SGI.</t>
  </si>
  <si>
    <t>Paediatrics T shirts. It is compulsory for the volunteers to have polos to enter the paediatric wards, as it is requirement of the hospital. As students volunteer their time we feel it would be reasonable for us to subsidise some of this cost. Polos cost Â£12.66 and we normally require around 100 each year. We propose charing members Â£6, susbsiding the remaining amount with grant money. Cost:Â£1266 for 100 polos. Total price: 1266 - SGI: Â£600 (100XÂ£6) Grant: Â£666</t>
  </si>
  <si>
    <t>Requirement of the hospital for the team to wear these on the ward to carry out their core activity. This is fine</t>
  </si>
  <si>
    <t>Paediatrics Conference consists of talks introducing students to the different areas of interest within Paediatrics, as well as clinical workshops in the afternoon. EXPENDITURE: Refreshments for audience, gifts for speakers and travel costs for speakers. The estimated cost is Â£350. INCOME: Tickets will be Â£7.50 pp, with an estimated audience of 40 (7.5*40=300)</t>
  </si>
  <si>
    <t>300 predicted income covers the refreshments for the audience which is outside the remit of budgeting as food and drink. Subsidy of 50 asked for speakers gifts and travel expenditure. This is fine</t>
  </si>
  <si>
    <t>refreshment not funded</t>
  </si>
  <si>
    <t>should be separate lines, happy to subsidise 50</t>
  </si>
  <si>
    <t>Mock PACES. Small gifts are required to thanks doctors who volunteer to help. Â£15 contribution from SGI.</t>
  </si>
  <si>
    <t>Contribution from SGI a mistake carried over from last years budget.</t>
  </si>
  <si>
    <t>£15 funded by SGI ?</t>
  </si>
  <si>
    <t>Printing Costs: Fresher's Fair Flyers (Â£4), Play Team posters, Interspecialty Debate publicity, PACES/OSCE tutorial (printing out worksheets and markschemes (Â£6) Mock PACES printing markschemes (Â£10). Paediatrics Conference printing costs for publicity, programmes and worksheets (Â£10). Total Expenditure: Â£30.</t>
  </si>
  <si>
    <t>Printing breakdown: 130 B&amp;W posters and handouts for fresher’s fair, 200 B&amp;W pages for PACES/OSCE tutorials for 50 people, 300 B&amp;W pages for mark schemes for mock PACES event for 30 people, 33 pages coloured printing Paediatric Conference publicity, 200 B&amp;W printing for programmes and worksheets. 40 predicted students attending.</t>
  </si>
  <si>
    <t>Need to split line into core and publicity, suggest funding £16 for core printing</t>
  </si>
  <si>
    <t>ICSMSU Pathology Society (743)</t>
  </si>
  <si>
    <t>Banner for Publicity - This was an important purchase as this is only form of publicity we have in order to make our events professional and eye catching. This year, there was a re-branding of the society and so a new banner was required. It will be used for all events and future years.</t>
  </si>
  <si>
    <t>One off cost not a recurring cost year on year -&gt; ADF.</t>
  </si>
  <si>
    <t>ICSMSU Pre-Hospital Emergency Medicine (744)</t>
  </si>
  <si>
    <t>Printing: publicity (9 events with 20 posters printed per event at 3p each = Â£5.4), worksheets (9 events with an average of 150 pages of worksheets per event at 3p each = Â£40.5).</t>
  </si>
  <si>
    <t>publicity not funded</t>
  </si>
  <si>
    <t>Need to split line into core and publicity, sugest funding at £40.5 for core printing</t>
  </si>
  <si>
    <t>Transport: we currently manage to source ambulances and other vehicles gratis either for ambulance display or equipment transport (from ambulance station to event venue) purposes, with the arrangement that we pay for petrol consumed and parking costs incurred. Based on previous events, this amounts to: around Â£12.50 of fuel per ambulance event (4 planned per year = Â£50), and Â£15 of parking per vehicle per event (6 events that require vehicles planned per year = Â£90).</t>
  </si>
  <si>
    <t>Purchase of ambulance equipment and training kit: currently borrowed from St John each event. Purchase of kit ensures that we cut down on transport costs (if ambulance not required at that event) and long-term continuity for future committees. For a more detailed list, see "Equipment List" sheet.</t>
  </si>
  <si>
    <t>Equiptment list mentioned does exist, provides a long and detailed breakdown of all equipment they would like to purchase. The large majority of this equiptment are medical consumables suich as dressings and airway management equiptment requiring regular replacement due to the nature of the equipment being designed for one-time use when used in real scenarios (there's only a finite number of time it can survive being used for training purposes)</t>
  </si>
  <si>
    <t>large/expensive equipments are not funded. Need more info</t>
  </si>
  <si>
    <t>ICSMSU Psychiatry (715)</t>
  </si>
  <si>
    <t>Academic Psychiatry: SPEAKERS. MERIT We aim to put on 3 talks on current research in Psychiatry throughout the year. With a huge focus on research in Medicine at Imperial, to tackle the stigma of psychiatry being a 'cinderella specialty' in Medicine, and to increase interest from medical students in research in Psychaitry we aim to have a variety of talks on diffierent subspecialties by esteemed speakers. This year, so far, we organised a talk on Cannabis and Psychosis by Professor Robin Murray, a world leading researcher in psychosis. The event was extremely well recieved with over 50 attendees. We aim to organise two more talks for the rest of the year. For the speaker events, this year we estimate to pay Â£50 per speaker for travel expenses. We will make the event members only (Â£2) or sell tickets (Â£2) and expect around 30 attendees on average across the events.</t>
  </si>
  <si>
    <t>Typo - Meant to say £40 per speaker for travel and speaker gift.</t>
  </si>
  <si>
    <t>Psychiatry Careers and Networking Event: NEED and MERIT Another of our objectives is to encourage and assist those who are already considering Psychiatry as a career or to inspire those who have not yet considered this career path. We invited psychiatrists to speak and host a Q&amp;A session at an interspecialty careers event in collaboration with GP soc, Obstetrics and Gyanecology Soc and Paediatrics Soc. We would like to reimburse two speakers for their time and travel (Â£50 per speaker) at the event and hope to attract passionate speakers in the field of psychiatry to come back year on year for this event. There is a lack of students wanting to go into psychiatry and we hope by inviting well known speakers to give insipring and interesting talks, we can encourage more students to show interest in a profession that is so important.</t>
  </si>
  <si>
    <t>Mock PACES: NEED and MERIT (see above for information about Mock PACES). We would like to give certificates (Â£20) for student volunteers as an incentive for helping on the day. We think that it is important to recruit students to be simulated patients, without this the PACES scenarios will be very difficult to put on.</t>
  </si>
  <si>
    <t>This is fine. External printers used to produce ~60 certificates</t>
  </si>
  <si>
    <t>Fund at B&amp;W level. Students/Alumni wont act as tutors/instructors unless they have something in return to pad our their CV with as teaching is such a big part of our job application. If they can;t print certificates or at least feedback forms then they get no instructors and can't run their tutorials/PACES</t>
  </si>
  <si>
    <t>ICSMSU Rag (690)</t>
  </si>
  <si>
    <t>Fresher Awareness Event - Event to highlight the purpose and importance of RAG to the Freshers during Fresher's week. The event took the form of a series of challenges around South Kensington (designed to familiarise them with landmarks around the university campus and surrounding area) led by a member of RAG committee. This allowed the freshers to get to know other freshers within their group they may have not already met and also a member of RAG committee who was able to tell them about all the events RAG run throughout the year and who would then be a familiar face at subsequent RAG events. Charity collection also takes place at nearby tube stations, which allows freshers to explore the local area. This tends to be very tiring day for freshers as it is in their freshers welcome week, it is after a day of lectures and it involves a lot of walking outside. To keep them keen and energetic, RAG gives them a few refreshments. Because this is the first event of the year, there is limited SGI for RAG to spend on this event as it follows the previous years charitable donation and there needs to be sufficient SGI for the Halloween Ball venue hire PO which is booked around the same time. (REACH)</t>
  </si>
  <si>
    <t>This is fine. This club does not charge membership do funding of charitable activities dependent upon how IC RAG is treated.</t>
  </si>
  <si>
    <t>RAG Week Circle Line Venue Hire - Deposit. Historically the event is hosted at the Clapham Grand. Circle Line is the largest and most important fundraising event of RAG week but it also allows students to engage with a whole range of volunteering opportunities across london. There are bucket collections at the tube stations, spaces to help out at homeless shelters, volunteering opportunites to help out in hospitals. RAG views this as an important and valuable day as it allows students to really enagage with the local community and issues; it could potentially lead to students deciding that they would like to volunteer on a more regular basis. The main areas of expenditure for this event are the Tshirts and venue hire for the after party, which are 2 integral parts of the event. These are then resold and an entry fee is charged to generated more profit for charity. (REACH, MERIT)</t>
  </si>
  <si>
    <t>not beneficial for imperial students? Need more info on cost break down.</t>
  </si>
  <si>
    <t>RAG Week Circle Line - Tshirt costs. Historically the event is hosted at the Clapham Grand. Circle Line is the largest and most important fundraising event of RAG week but it also allows students to engage with a whole range of volunteering opportunities across london. There are bucket collections at the tube stations, spaces to help out at homeless shelters, volunteering opportunites to help out in hospitals. RAG views this as an important and valuable day as it allows students to really enagage with the local community and issues; it could potentially lead to students deciding that they would like to volunteer on a more regular basis. The main areas of expenditure for this event are the Tshirts and venue hire for the after party, which are 2 integral parts of the event. These are then resold and an entry fee is charged to generated more profit for charity. (REACH, MERIT)</t>
  </si>
  <si>
    <t>ICSMSU Rugby (671)</t>
  </si>
  <si>
    <t>IMRFC plays at one of the highest standards at this medical school. Our 1st XV are currently playing in the BUCS 2B, and aiming for promotion to BUCS 1. In order to maintain this high standard, win varsity and UH as well as develop newer members' skills we need good coaching. It is also of vital safety importance that players are well coached on technique as rugby can dangerous, and poor technical skills can potentially lead to injuries. In the past our Head Coach was paid Â£7500pa for Monday training as well as 1st team Wednesday matches. We have had to decrease our coaching fees from Â£11,000 four years ago in response to the increasingly difficult task of obtaining sponsorship, by only hiring our coach for 1 training session and 1 game a week. Our current coach charges Â£30 an hour, and averages 21 hours per month. This puts our total coaching cost at Â£630 per month (30*21). The preseason and season runs for 9 months from August-April putting the this coaching cost at Â£5670. (30*21*9).
We previously hired an additional coach to assist with the training sessions, however this season one of our students has done it for free. Normally, however he would charge Â£30 an hour. This is just another of the methods the club has used to try and save money, especially in our current period of financial hardship. However, going forward we will not have access to coaching from this student. We feel that extra coaching is key to us being able to fullfil our aims of promotion in BUCS leagues and competition success. Therefore we propose to employ a coach on a part time basis at Â£30 per hour for three training sessions per month (6 hours average per month). This would cost the club Â£1620 (30*6*9), bringing our total annual coaching cost to Â£7290 (5670+1620).
Total SGI from subs after a 5% tax deduction (65 members @ Â£85 x 0.95) is Â£5248.75. 
We propose to put Â£1940.40 of membership subscription SGI towards the cost of the coach so would kindly ask for a subsidy of Â£5349.60.</t>
  </si>
  <si>
    <t>This is fine.</t>
  </si>
  <si>
    <t>We use 2 ICU minibuses a week at a cost of Â£105.20 (2*52.60) for training at Heston from September to April. Excluding weeks we do not train due to holidays or bad weather, leads us to travel 25 times to Heston and back. The distance travelled by a bus from South Kensington to the Reynolds, then to Heston is 14.2 miles. This makes the total distance for two minibuses 56.8 miles ((14.2*2)*2) making fuel cost Â£15.90 (56.8*0.28).
Total cost of minibus hire to training ((2*52.60)+15.90)*25= Â£3027.50
The 1st XV play in BUCS 2B, the United Hospitals competition and at least 3 7's tournaments, as well as 3 exhibition matches. This means 5 home, 5 away, 7 home/away games for UH/exhibition matches and 3 days for 7's tournaments. These all lead to hiring 20 minibuses for the 1st XV for a minimum of 6 hours leading to at least (20*101.00) = Â£2020. Fuel costs vary but the average distance travelled for our 5 league fixtures is 88.72 miles costing us Â£24.84 per journey in fuel (88.76*0.28), with a total fuel cost of Â£496.83 (20*24.84). 
This brings the total cost of 1st XV travel to Â£2516.83 (2020.00+496.83). 
We hire a 15 seater minibus, but we take at least 20 players per game. This means a student drives their car. Rather than charging the club we ask the boys to cover the cost of fuel for the car. This costs the boys but saves the club Â£496.83 (20*24.84) on fuel and even more on hiring 1 less minibus.
The 2nd XV play BUCS as well as 2 UH games. With a total of 5 home, 5 away and 2 UH games we hire the minibus 12 times for a minimum of 6 hours, totalling (12*Â£101) Â£1212. Again fuel cost varies. However, the average distance travelled is 63 miles costing us Â£17.64 per journey (63*0.28), with a total fuel charge of Â£211.68 (Â£17.64x12). As with the 1st XV we always take 20 players down so an additional car is needed for which everyone pays, saving the club (12*17.64) Â£211.68 on fuel and the cost of hiring an extra minibus per game. 
So the total predicted expenditure on 2nd XV travel in a season would total up to Â£1423.68 (1212+211.68).
The 3rd XV play BUCS and play in the UH competition. This includes 5 home, 5 away, and 1 UH games. The minibus is hired out for 6 hours leading the total minibus hire cost at Â£1111 (Â£101*11). Again fuel cost varies. However, the mean distance travelled is 52 miles for league fixtures costing us Â£14.56 per journey (52*0.28), with a total fuel charge of Â£160.16 (Â£14.26*11). As with the 1st and 2nd XV we always take 20 players so an additional car is needed for which everyone contributes, costing the boys and saving the club (11*14.26) Â£160.16 on fuel and the cost of hiring an extra minibus.
This leads the cost of transporting the 3rd XV at Â£1271.16 (160.16+1111). 
Total cost = Â£9107.84 (3027.50+2516.83+1423.68+1271.16)+(496.83+211.68+160.16)
We will put Â£2,424.26 of subs income towards transport costs and deduct the Â£868.67 spent on fuel by players for the extra cars so are requesting Â£5814.91.</t>
  </si>
  <si>
    <t>In order to play our matches we need fully qualified referees. The referees are provided by The London Society of Referees, for which there is an admin fee of Â£160 per side. with 3 squads this puts our total to Â£480 (Â£160x3) on admin fees alone. 
Without subscription to the London Society we would be unable to get any referees and therefore we would be unable to play any matches. Referees also charge around Â£20 of expenses per match. With a total of 18 home games per season across all 3 sides the total cost of referees is (Â£360 + Â£480) Â£840.
We propose to put Â£223.58 of our subscriptions towards referees, therefore ask for a subsidy of Â£616.42.</t>
  </si>
  <si>
    <t>We currently field 3 teams a week into the BUCS league. This makes up the majority of our games. Without being affiliated to BUCS we would be unable to meet the objectives of the club. The total cost for our 3 sides to be affiliated with BUCS cost us Â£236.62 in 2016/17. Our other affiliation fees are to United Hospitals so we can compete in the oldest rugby cup competition in the world, currently costing us Â£300pa. This leads our total fees to Â£536.62. We are able to put Â£142.83 from our subscription fee SGI towards this cost. We ask that the CSPB continue their support of the club by contributing the rest of costs, which leads to Â£393.79.</t>
  </si>
  <si>
    <t>The club enters BUCS competitions, for the 2016/17 season this cost a total of Â£201.
As well as the regular Wednesday XVs matches, we enter knock-out tournaments and VIIs matches. The Interdean 7s entry is currently Â£100 and the NAMS 7s entry is Â£150, Middlesex Club 7s is currently Â£95. 
This leads to a total competition entry for the season of Â£546 of which we will put Â£145.33 of SGI towards, therefore are asking for Â£400.67 in grant contribution towards these costs.</t>
  </si>
  <si>
    <t>Rugby balls are essential to the game of rugby. The match balls at all levels but especially for the first XV have to be of a high standard. As such we require 12 Gilbert Barbarian Match Balls @ 44.99 = Â£539.88. With the amount of training sessions we do we require a lot of training balls, 24 Gilbert Zenon training balls @ Â£15 each = Â£360. 
In an effort to reduce injuries, we buy strapping and tape for our members in order to enable them to continue playing rugby. Based on 2016/17 expenditure this costs Â£499.02 per season.
Total spend on equipment: Â£1398.90 (360+539.88+499.02). We will put Â£372.35 of our SGI from subscription membership fees. On top of this we will add Â£200 of our saved up SGI from this year's sponsorship. We have not been allocated a bop this year which would normally provide us with a source of income to subsidise kit. We have not managed to secure a highly profitable bop since 2011 so this money is in short supply and we have often used it for other running costs. Consequently we are asking for Â£826.55 in grant towards these costs.</t>
  </si>
  <si>
    <t>ICSMSU SEM Soc (739)</t>
  </si>
  <si>
    <t>Our speaker events require booklets and leaflets for our students to follow the talk. The handouts are sent to us and we are required to print them out. Imperial printing costs are at 3p per page, and 10 pages are required per person. Around 30 people attend our talk, who require the handout, therefore the total costs per event comes to Â£9. Four events will require the booklets, which totals at Â£36 for the year.</t>
  </si>
  <si>
    <t>We normally provide the travel costs for our speakers, as most of them conduct our events for free yet travel quite far. Our more prestigious speaker also require an honorarium, and this will especially be important for the keynote speakers etc at our conference. This year we had 2 speakers who require, which including travel costs totals to Â£60.</t>
  </si>
  <si>
    <t>ICSMSU Society of Research and Academia (733)</t>
  </si>
  <si>
    <t>National Conference 2016 and Junior Researchers conference- Gifts
Gifts for speakers for the 2015 conference was Â£120 so this is the estimate for next year, and Â£40 for this year's junior researcher conference. These gifts show that we value their time and provide a medium of saying thank you so SORA's reputation is maintained for being a gratitious society.</t>
  </si>
  <si>
    <t>This is fine. Junior conference has 8 speaker. National conference has 10 speakers and 3 judges, all of whom get given gifts in thanks for giving their time to the conference.</t>
  </si>
  <si>
    <t>Definitely essential, if speakers are not treated appropriately they will not return in future years, killing the event</t>
  </si>
  <si>
    <t>Printing for certificates and brochures for the national conference and junior researchers conference. The costs have been estimated from budgets submitted this year. Â£75 for the national conference, and 40 for the junior researcher's conference. These were based on estimates from printing company websites. The certificates are important for people's portfolio in years to come and will prove attandance and awards.</t>
  </si>
  <si>
    <t>Printing for junior and national conferences. In terms of attendees this is 100 people for national conference and 60 people for the junior conference. External printer used.</t>
  </si>
  <si>
    <t>Dinner Socials - These will bring the society together and allow for building relationships between year groups.The dinner would be partially subsidised by the society.</t>
  </si>
  <si>
    <t>Not under remit of budgeting as food and drink</t>
  </si>
  <si>
    <t>ICSMSU Squash (675)</t>
  </si>
  <si>
    <t>Court hire for free taster session in Fresher's Week. This is Â£2 for each person and we would expect a minimum of 30 attendees - this totals Â£60. This is essential to improve the reach of the club and is a top priority for recruiting new members.</t>
  </si>
  <si>
    <t>Replacing kit. This involves buying 5 new squash rackets costing Â£20 each and new balls costing Â£21.99 per 12 balls. One pack of 12 should be sufficient. We would also like to provide 5 more pairs of goggles at Â£15 each to protect new players from injury. Additionally we had issues with insufficient footwear since the courts we play on require non-marking shoes, which is specialist equipment, therefore another 8 pairs at Â£20 each. Total costs are therefore Â£20*5 = Â£100 + Â£21.99 + 5*15 + 8*20 = Â£356.99. We expect members to contribute to kit, since they will use it, however kit is an essential need of our club, and providing kit gives the club greater reach to people who are new to our sport. We also impress the essential nature of providing safety equipment for new members with the goggles.</t>
  </si>
  <si>
    <t>Minibus hire to take members out to Heston at least twice a term. Each time we will aim to take 9 members for 4-6 hours. Fuel is 28p a mile and Heston is 10 miles away from Charing Cross Hospital. Going by 2016/17 fees, the minimum cost predicted is therefore 2*2*56 + (0.28*20*4) = 246.4. We believe this is important to improve training facilities and enable our teams to have enough court time for training and drills. This is to train teams and will run at the same time as usual squash sessions but will divert team players to Heston to have more court time and allow more casual players to utilise our usual facilities.</t>
  </si>
  <si>
    <t>ICSMSU Surgical Soc (699)</t>
  </si>
  <si>
    <t>Attendee's Hospitality (Breakfast and Lunch, Tea and Coffee, for Trauma Conference in particular)
Speaker's Hospitality ( international speaker travel costs, accommodation, parking costs, hiring demostrators e.g. Amputees in Action)</t>
  </si>
  <si>
    <t>hospitality not funded but 0 subsidy asked</t>
  </si>
  <si>
    <t>Surgical Equipment for long term use (E.g. Laproscopic Instruments)</t>
  </si>
  <si>
    <t>Surgical Equipment (including, but not exclusively limited to sutures, Inco Pads, medical meats, cleaning production, personal protective equipment etc)</t>
  </si>
  <si>
    <t>Ground Hire for Conferences
(Where SAFB is not available)</t>
  </si>
  <si>
    <t>Printing Costs (inclusive printing delegate booklets, name cards, posters, banners)</t>
  </si>
  <si>
    <t>Transport of equipment between sites e.g. minivan hire</t>
  </si>
  <si>
    <t>ICSMSU TeddyBear Hospital (737)</t>
  </si>
  <si>
    <t>Taxis are required for transporting equpipment to and from the events (tent, teddy bears, fruits, surgical bear etc.) It is not possible to use public transport as there is often a large amount of equipment (2 large suitcases and 2 boxes and mascot head) required for the events, and this has been attempted unsuccessfuly in the past. Below is the broken down sum of the visits and average costs for this year, including estimates:
1. Eight schools events this year: Taxi between Reynolds Building (where equipment is stored) and local primary school within Hammersmith &amp;Fulham, South Kensington and Chelsea area and return. This year the average cost has been between Â£15-Â£25. We doubled our number of school visits this year and expect this growth to continue next year especially with our new found liaison with Chelsea Children's Hospital Chairity who will advertise our society to more schools. 
2. Main event where we run TeddyBear Hospital for the afternoon at Chelsea &amp; Westminister hospital and invite schools: Taxi from Reynolds Building to Chelsea and Westminster Hospital where main event is held (2.2miles) - a return taxi would also be Â£20 at least.
3. Two Fairs: Chelsea and Westminster Christmas Fair (2.2 miles) and Chelsea ad Westminster Summer Open day- around Â£20 return for each.</t>
  </si>
  <si>
    <t>Fruit: We use real fruit to educate the children about healthy living at our main event at Chelsea &amp; Westminister hospital. Normally we buy apples, oranges, bananas, strawberries etc and make a small display for the children as well. The fruit is normally bought from North End Road for the cheapest possible price, usually costing around Â£20.00</t>
  </si>
  <si>
    <t>Agree, food and drink</t>
  </si>
  <si>
    <t>There a number of equipment we use at all events and needed to complete our stations, which need restocking annually. These include: hand sanitiser and glitter for the hand-washing station, felt-tip pens for children to fill our booklets and plaster, cotton wool and wet wipes for the plastering station. Name labels and stickers as rewards are also needed for the children and volunteers. The cost is estimated around Â£50.</t>
  </si>
  <si>
    <t>Printing ( booklets and feedbackforms) for our school events which children fill out and take home with them containing information about what they have learnt at our visit. We expect to use 30 booklets for every class and visited 10 classes this year. Therefore we would need to print 300 booklets, which are 4 pages per booklet making 1200 pages which will cost 3p each totalling Â£36 and feedback forms costing a maximum of 50p for the year. We tried to make our feedback forms online but the response rate is extremely low.</t>
  </si>
  <si>
    <t>No benefit to IC students, outreach programe.</t>
  </si>
  <si>
    <t>T-shirts: these are vital for our main activity as we work with primary school children and volunteer at hospital fairs where we need to stand out as volunteers for our volunteers safety and the childrens'. We therefore give all our volunteers a t-shirt but ask returning volunteers to use a t-shirt from previous years to reduce our costs. We give about 40 t-shirts each year (we had 69 member last year) and expect around 40 new volunteers next yr requiring t-shirts. The t-shirt is free to members as it necessary for volunteering however we expect to use memebership fund to contribute to the purchase. We would expect to purchase with the same company used before where a t-shirt cost Â£3.36 each. 40 x 3.36= 134.40</t>
  </si>
  <si>
    <t>Kit, this is mandatory for students who wish to complete the core activity of the club</t>
  </si>
  <si>
    <t>Stash? Why don't you buy 40 and just reuse them each year rather than giving them out?</t>
  </si>
  <si>
    <t>Kit, works the same way as most sports clubs.</t>
  </si>
  <si>
    <t>ICSMSU Tennis (669)</t>
  </si>
  <si>
    <t>Outdoor court hire at Bishop's Park Tennis Club: Need/Priority: We require funding because we cannot function as a club without being able to hire tennis courts. We use Bishop's Park courts for social tennis which runs weekly during the late spring, whole summer term and early summer holiday. We aim to put on 25 sessions during that period using 2 courts at Â£9 per hour for 2 hours each. This totals Â£900. We would like to assign Â£500 of member fees, Â£50 of existing SGI and Â£50 of the profit from our goods for resale towards this cost. This leaves the total subsidy required at Â£300. Our policy is to not charge members for court costs. Merit: We are the only tennis club to offer sessions in close proximity to Charing Cross Hospital, a very accessible site to students who study away from the SK campus. Reach: We use Bishop's Park rather than Heston sports ground courts because of its close proximity to Charing Cross Hospital, making it very accessible to our members. Heston courts, although free, would deter potential members from paying subs due to the distance they would have to travel to play tennis.</t>
  </si>
  <si>
    <t>Indoor court hire at the National Tennis Centre at Roehampton for winter training: Need/Priority: We require funding to enable year-round training opporunities for our UH/Varsity teams to ensure they are able to play at the highest possible level. This year we have been fortunate to have a committee member who is able to get us indoor courts at Queen's Club. However there is no guarantee this will be possible next year, so we are planning on returning to the NTC for our indoor training. At the NTC, courts cost approximately Â£15/hr. We would request 5 sessions to run throughout the winter term and the beginning of the spring term due to the need to train indoors when the weather is not conducive to outdoor tennis. We would request 2 courts for 2 hours for 5 sessions, totalling Â£300. We would aim to fund Â£100 of this using funds from SGI and a further Â£100 from member funds. Merit/Reach: Winter training is an attractive selling point to potential members and this will help us to recruit more players to buy subs. We do not aim to charge a fee for this training because it has never been our policy to charge for courts. We are on course to run this number of sessions this year and will do so again in 2017/18.</t>
  </si>
  <si>
    <t>Tennis balls: Need/Priority: We require funding because we cannot function as a club without being able to purchase tennis balls for training/matches. Tennis balls cost approximately Â£3.50 per tin. We need 12 tins for United Hospitals Men's and Mixed Doubles League matches. All medical schools involved in this competition contribute the same court and balls cost to make this contribution fair. We also need 60 tins for running training (men's, women's and mixed) and social tennis. 60 tins + 12 tins = 72 tins. 72 x Â£3.50 = Â£252. We would like to assign Â£100 of our membership funds towards this which means we request Â£152 in subsidy. Merit/Reach: As mentioned previously we are the only tennis club to offer sessions in close proximity to Charing Cross Hospital - tennis balls are a necessity to enable us to continue functioning as a club.</t>
  </si>
  <si>
    <t>Affiliation fees for United Hospitals: Need/Priority: These are necessary to be allowed to compete in the league tournaments they organise which is our core competitive tennis for the season. These cost Â£150. Because this is our core competitive activity for the year, we would request a 100% subsidy for these fees.</t>
  </si>
  <si>
    <t>ICSMSU Vision (732)</t>
  </si>
  <si>
    <t>Lunch at Senior and Junior Conferences for delegates. Though exact numbers may change, currently we plan that the Senior Conference will cater for 250 delegates and the Junior Conference will cater for 300 students. This year each lunch comprised a sandwich (Â£2.50), bottle of water (~20p), crisps (~30p) and a banana/apple (~50p). Total =Â£3.5 x (250 + 300) = Â£1925 This will be covered by student ticket income.</t>
  </si>
  <si>
    <t>Lunch at conferences for volunteers at 100 per conf budgeting at Â£3.50 each</t>
  </si>
  <si>
    <t>Bags for the conference, Â£22.50 per pack of 50 bags. Postage Â£17.49. Total = (Â£22.50 x 11) + 13.99 = 261.49.</t>
  </si>
  <si>
    <t>Extra printing costs, this year we paid Ã‚Â£216.69 on this for the Senior Conference, and Ã‚Â£103.02 at the Junior Conference. We have a great deal of materials, signs, registration sheets and certificates to print for delegates and tutors. We have implemented changes for paperless activities, online materials and printing reduction but for some materials at certain times we have needed to pay for printing. Estimated cost for next year is Ã‚Â£150 total (Senior Ã‚Â£100, Junior Ã‚Â£50). This will be covered by student ticket income.</t>
  </si>
  <si>
    <t>ICSMSU Water Polo (676)</t>
  </si>
  <si>
    <t>Pool hire - We have two 2hr sessions at Ethos each week. Cost is Â£33/hr. These our primary training sessions and are also used to play matches so are therefore vital for the club to exist. Tuesdays: This session is more technical and makes use of the coach we have hired. The level of training is on the same level as external water polo clubs, and makes use of individual drills to start, gradually working up to more complex drills that involve more players. This is the session which we use for LUSL matches. It is attended by up to 20 people, more when matches are played. The Saturday session is similar in format but has less swimming to make more time for technical drills and team practice. It is attended by around 15 each week. LUSL matches are played in our Tuesday session.</t>
  </si>
  <si>
    <t>LUSL Entry Fee, 2 teams at Â£90 each. This is the competition we take part in, building team spirit, gaining experience and representing our university. This is essential for the club in order to continue to give new and experienced players an opportunity to play in a competitive environment. This allows two teams of 13 per match to be entered to each league, which is the reason we are able to allow every member of the club who wants to play at a competitive level to do so.</t>
  </si>
  <si>
    <t>Coaching - 2hr session 2x/week for 22 weeks. Cost is Â£15/hr. Having coached sessions is essential for the club to continue to put out a competitive side in the LUSL league, and also to allow new members to develop their skills. Since getting a coach we have gone from the bottom of the table to being undefeated this year. These sessions are attended by 15-20 people, and are the only regularly coached water polo sessions within the university which are available to players regardless of their level of play</t>
  </si>
  <si>
    <t>Land training fitness room hire - 1hr session 1x/week for 22 weeks. Cost is Â£42/hr. This training session is vital for our team fitness as much of our pool time is focused on team drills and technique. The land training session is the most physically intense session of the week and gives us the fitness needed for our water polo matches. This is attended by up to 10 people currently but would be more if we were able to book a room which would accommodate a big group.</t>
  </si>
  <si>
    <t>Equipment - 10 balls at Â£30 per ball. One of the core equipment purchases that are made annually, as the grip on the balls wear out quickly it is essential to replace them annually. This is an essential purchase necessary for the continual training of players within the club. This is especially important for the LUSL matches as the team needs to be able to provide match quality balls in the games.</t>
  </si>
  <si>
    <t>Swimming trunks &amp; costumes - 15 pairs @ Â£25 male swimming trunks and 5 pairs @ Â£30 female swimming costumes. Essential equipment to play water polo. It is our team uniform showing off our team and the whole of ICSM. This equipment is necessary to play our sport, not only for LUSL regulations on kit but also in order to build team cohesion. We ask members to contribute Â£15 per costume.</t>
  </si>
  <si>
    <t>Refereeing course - Â£30/person x2 people. This is a course run to give members a recognised water polo referee qualification. Not only will this benefit the individual members, we need to provide referees for our LUSL matches so this is needed to allow the club to remain in the league. All members of both the 1st and 2nd teams (35+ people) will therefore benefit. Having referees within the club saves us from having to hire external referees at a rate of up to Â£20 per hour.</t>
  </si>
  <si>
    <t>Flyers for freshers fair - Buys 1000 flyers showing club details and activities at the beginning of term. Needed to publicise the club at the beginning of the year. Our use of professional flyers this year was very successful and helped us attract a lot of attention and new members. As we are a niche sport which people rarely come to university already knowing they want to play, good publicity at the beginning of the year is crucial to the survival of the club. Because of our good recruitment strategy this year, we managed to increase our numbers by around 15 people.</t>
  </si>
  <si>
    <t>Updating the Mary's Captain Boards. This is needed for the merit of the club. Our Captain boards at St Marys hospital is the equivalent of IC boards in the union. It is an important part of the clubs history, and the captains boards have not been updated since 2012 due to lack of funds.</t>
  </si>
  <si>
    <t>ICSMSU Weights &amp; Fitness (689)</t>
  </si>
  <si>
    <t>Equipment Maintenance and Repair.
The maintenance contract is vital to maintain fully functioning equipment and provide safe use for our members. Our current contract covers our cardio equipment only, and so is likely to increase in cost as we add more equipment.</t>
  </si>
  <si>
    <t>Not itemised, more detail required</t>
  </si>
  <si>
    <t>CSPB, ICSM to chase?</t>
  </si>
  <si>
    <t>598.8 is a contract for repairs</t>
  </si>
  <si>
    <t>Membership cards.
Membership cards are vital in order to ensure we can keep track of who is in the gym at any one time. It also ensures non-members who have access to the gym corridor cannot gain access to the gym and potentially injure themselves, holding the club liable.</t>
  </si>
  <si>
    <t>ICSMSU Womens Hockey (666)</t>
  </si>
  <si>
    <t>We offer a fully qualified coach for our weekly hour and a half training session, as well as some home matches. We also have an additional coach that comes to training sessions. Next year we would like to change our coach as our current coach is retiring. We have met with another potential coach and think that he would really improve our training sessions and improve the hockey skills of our teams. This new coach charges Â£60 per hour. With 20 training sessions (90 min each), this would total Â£1800. We would also like our coach to come to at least 10 of our 1st XI home matches. This would cost an additional Â£1200 (10 matches, approx. 2 hours per match). This would total Â£3000. This is good value for a highly qualified coach (and also cheap compared to price of many other club coaches) and would help our teams develop and succeed next year. Members fees contribute Â£750 towards this leaving Â£2250 required from grant. Providing a coach is essential to achieving our aims and objectives.</t>
  </si>
  <si>
    <t>We currently enter two teams into LUSL, but as our 3rd XI have gained several new players this season we would like to enter them into LUSL as well. This is important in encouraging players who have little experience of hockey to play more and enjoy the game.
Entering 3 teams into LUSL would cost us Â£272, (according to Sport Imperial). BUCS entry costs Â£201 for all three teams. This would total Â£473. 
Last season we were charged Â£295 for varsity entrance fees. This would total Â£768. We would subsidise this with Â£100 of SGI, therefore we would need Â£668 of grant.</t>
  </si>
  <si>
    <t>This season, BUCS affiliation fees and entry fees for our 3 teams totalled Â£239. In addition, England Hockey now charges an Â£80 fee. Our Saturday league (Middlesex Hockey Association) affiliation fees costs Â£78. This totals Â£397.</t>
  </si>
  <si>
    <t>Our 3 teams have a total of 27 home games in a season (increased from last year due to reformatting of the leagues). We need to supply 2 qualified referees for each game. Each referee is Â£20. Therefore it will cost us Â£40 per match, and in total Â£1080 for the year. In addition to this, we would like to re-enter our 3rd XI into LUSL due to the increased number of players. This would add another 5 home matches in a season, costing an additional Â£200. As we might progress in the respective BUCS and LUSL cups, there might be another Â£200 in umpire fees for home matches. For our Saturday matches we need to supply one umpire for every game, whether it is home or away. With 24 matches in a season, this costs Â£360 (Â£15 per match). This totals Â£1840 a year. Members fees account for Â£600 leaving Â£1240 required from grant.</t>
  </si>
  <si>
    <t>As there is limited pitch availability at Harlington on Wednesday afternoons, we often have to play at Osterley. Unfortunately we are one of the few teams who have to provide a pitch ourselves, and pay for this as well. The Osterley pitch currently costs Â£67.50 per match. With 3 teams needing an hour and a half each for 27 home matches, this totals Â£1822.50. Adding a possible 5 extra LUSL home matches for the 3rd XI, this would total Â£2160. With the additional cost of pitch hire for Alumni Day (Â£135), total pitch hire for Osterley comes to Â£2295. Pitch hire at Dukes Meadows for training costs Â£105 per 1.5 hour session on a Thursday evening. 20 sessions therefore cost Â£2100. Next year, training at Westminster Sports Ground would cost us Â£168per training session. Over 20 weeks this will cost us Â£3360. Therefore the total expenditure for pitch hire is predicted to be Â£5655. We would subsidise this with Â£500 from membership fees, therefore asking for Â£5155 in grant. Changing pitches would greatly improve participation as many people are currently put off coming to training because of the inaccessibility of the pitch and the lack of security (there have been break-ins into cars at Dukes Meadows). Westminster Sports Ground is easier to get to, it a better quality pitch and would enable us to train on a more convenient day rather than on a Thursday. Thursdays seem to offer many academic opportunities, which means many of our players cannot come to training. Changing the pitch would help us to achieve our aims and objectives.</t>
  </si>
  <si>
    <t>Women's Hockey for many years have been looked over with regards pitch bookings. ACC and ICSM Hockey have seemed to be given awarded priority use of Imperial pitches. Whilst there is no problem with this per se, it would be incredibly unfair to offer free pitches to two of the societies, whilst making one of them pay for all of their matches elsewhere. It is my feeling that this line should be funded at 100%</t>
  </si>
  <si>
    <t>Travel is very important as subsidising the cost of travel to far away matches encourages participation and ensures that we do not have to forfeit any away matches. Subsiding travel also means that a player's financial situation isn't a barrier to them playing sport. Some of our teams are lucky to have drivers, but many of these will graduate this year and thus we will have to rely on public transport next year, which will be more expensive. This year, many of our matches have been played outside of London. These matches included four matches in Portsmouth, one in Hertfordshire and four matches against Royal Holloway. We expect these fixtures to be the same next season. 
For the matches to Portsmouth, we have been using minibuses. These cost approximately Â£150 including petrol (sometimes we have had to use non-Imperial minibuses due to lack of available minibuses). We would like our members to pay no more than Â£5 for transport to and from matches. This means that for four Portsmouth matches, the total cost for transport would be Â£600. With 16 players in each team, the team contribution per match would be Â£80 and thus Â£320 for all Portsmouth matches. 
The total cost for the club would therefore be Â£280.
With regards to Royal Holloway fixtures, the cheapest adult return ticket from Putney to Egham (closest station) is Â£9.30. Going from Hammersmith (where most people in our club live) to Putney costs Â£4.10 return. This totals Â£13.40 for one member of the team to get to Royal Holloway matches and back. As we have got four matches and 16 players in each match, this would total Â£857.60. Player contributions to these matches would be Â£320. 
The total contribution from grant would be Â£537.60.
For the Hertfordshire match, a return ticket from St Pancras to St Albans City is Â£18.80. In addition there is tube and bus fare, which we would expect to cost up to Â£6. This means for each player this would cost Â£24.80. In total this would be Â£396.80 for all 16 players, who would contribute Â£80. This would require Â£316.80 from grant. 
In total, transport would cost Â£1134.40 when player contributions are deducted. SGI will account for Â£290 so we are applying for Â£844 (Â£884.44) from grant.</t>
  </si>
  <si>
    <t>Participation in the Saturday league requires us to provide food and drink for our opposition at home matches. England Hockey also request that we have at least one social hockey session per week to ensure participation. This costs around Â£25 per match tea. We have 12 home matches per year, therefore this totals Â£300 per year. SGI would contribute Â£120 to this, therefore we are applying for Â£180 towards Saturday teas.
Saturday matches are really important for our club, as they encourage players from all teams and of all abilities to come together. They also allow players who are unavailable on Wednesday afternoons to play hockey.</t>
  </si>
  <si>
    <t>Club for which the provision of food and drink at matches is mandatory</t>
  </si>
  <si>
    <t>Food but if it is a requirment then fine</t>
  </si>
  <si>
    <t>We provide equipment for all three teams to enable people of all experience to try out hockey. This includes hockey sticks and training equipment. Our current sticks are badly damaged and we need to purchase more sticks to improve participation within the 3s particularly. this is something we regularly have to replace as we get new members every yearOffering equipment for new members to borrow allows more people to give the sport a try without having to commit by buying their own equipment. At the cost of Â£40 per stick, we wish to purchase 5 new sticks, totalling Â£200. 
We also continouslyneed to replace parts of our goalkeeping kit that have broken, such as one pair of padded shorts, which would cost approximately Â£80.We would also like to purchase new face masks- these are vital for protecting our players during the defence of short corners. Ideally we would like to purchase 4 facemasks for each of our three teams (as 4 defenders are required for short corners). Facemasks cost approximately Â£50 per mask, and purchasing 12 masks would cost Â£600. 
Purchasing facemasks and new goalkeeping shorts is very important, as the safety of our players in paramount. 
The total cost of equipment is Â£880. With a contribution of Â£100 from SGI, we are applying for Â£780 of grant to cover this cost.
Link to stick: http://www.hockeydirect.com/Catalogue/Hockey-Sticks/Adidas-Hockey-Sticks/W24-Hockey-Sticks/adidas-W24-Compo-6-Hockey-Stick-291218?gclid=CPjipo7CrdECFcIV0wodEGAPwg
Link to shorts: 
http://www.hockeyfactoryshop.co.uk/goalkeeping/goalkeeping-shorts/brabo-padded-pant-stretch.html 
Link to masks:
http://www.hockeyfactoryshop.co.uk/protection/players-face-mask/tk-t1-players-mask-clear.html</t>
  </si>
  <si>
    <t>We desperately need to purchase ice packs for all of our teams as injuries are frequent and we are only given a couple per team by the Student Activities Centre. There are often none available at the Student Activities Centre. Over the last couple of years, several players have broken bones on the pitch and ice packs are desperately needed in times of serious injury. We would like to buy a pack of 20 for Â£14</t>
  </si>
  <si>
    <t>We are required to provide balls, cones and bibs at training sessions for members to use. Unfortunately, over time these items get lost or broken and so we would like to purchase a new set of each to ensure we have enough for every member at training. On average, 1 pack of 12 balls costs Â£25, 1 pack of training cones costs Â£8 and a new set of bibs costs Â£5. Moreover, we regularly have to replace playing tops. currently some players sometimes do not get to play with an official top, so will have to wear a plain playing top and we tape a number on to the back. Therefore we would like to purchase at least 5 new playing tops to match the rest of the club kit. These tops usually cost around Â£30, totalling Â£150. All in all, this would total Â£188. We would subsidise this with Â£68 from membership cost, requiring Â£120 from grant.</t>
  </si>
  <si>
    <t>ICSMSU Yoga (686)</t>
  </si>
  <si>
    <t>Instructor Fees:
We hire a professional, accredited instructor to lead 10 sessions every term, making up 30 sessions over the year. This is our core cost, and is the only major expenditure of running the club, and makes up the majority of our expenses. In light of the rise in price of the classes, we are cutting down the number of classes from the usual 32 classes per year to 30 classes per year. 
Need: We need to hire the instructor to run the class, otherwise we will be unable to put on any classes run by a professional, and will be unable to meet either of our core aims successfully. Student-led sessions would not be a suitable replacement, since the student instructor would not have the experience or ability needed to tailor classes to all ability levels, and would not be able to suitably teach individuals how to do routines by themselves.
Reach: Our membership target for the year is 30 people. In addition, we estimate that around ~20 attend without being full members, bringing our total reach to somewhere between 50-60 members &amp; non-members. We are the only student-led yoga society operating outside the South Kensington campus, and are much more convenient for those students living or working around the CX and Hammersmith Campuses. 
Merit: While the cost of the instructor may seem high ICSMSU Yoga needs a qualified instructor to provide the high standard of classes required; we have worked with our current instructor for a number of years, and are already being charged below her normal rates. We believe that access to yoga classes is one way that Imperial can promote good mental health among students â€“ please see notes, section 3, for further information about our relevance to welfare at Imperial College.
Predicted Cost: Each session costs Â£75, and there will be 30 sessions in a year, meaning the total cost is 30 x Â£75 = Â£2250. 
Income Explanation: Based on current earnings and future projections, we estimate that our income next year will be as follows: Â£350 from membership fees (35 members x Â£10 membership); Â£600 from shop items (40 â€˜5-class-passesâ€™ at Â£15 each); and Â£100 from non-members attending classes (20 attendees paying Â£5 for a session). Total estimated income = Â£350 + Â£600 + Â£100 = Â£1050
Subsidy: Based on these predictions, we would require Â£1200 subsidy (Â£2250 - Â£1050) to continue providing yoga classes at a low cost. For further information about the increase in instructor price, and subsequent increase in subsidy needed, please see the Notes, sections 1 &amp; 2.</t>
  </si>
  <si>
    <t>OSC</t>
  </si>
  <si>
    <t>OSC Afro-Caribbean (301)</t>
  </si>
  <si>
    <t>Afrogala - The major cost for Afrogala comes from hiring of the equipment from DramSoc (the current figure for 2017 has not been settled, but current negotiations see it upwards of Â£2500). As DramSoc is required for events within the Great Hall, this is something that cannot be avoided. Sadly, a sponsor due to cover this cost this year were unable to fulfil their commitment due to internal management restructuring. The cost for this in 2016 was Â£2384.80, which was the single biggest expenditure of the society this year.
Afrogala is an integral event in the society calendar: as a showcase of African and Caribbean culture and talent, it provides a space for the diversity here at Imperial to be expressed in a manner that often raises and highlights issues faced in society. The increase in the costing of equipment hire has meant that unlike previous years, we may be unable to pass on a discount on Afrogala tickets to ACS members in order to break even for the event. Despite this, we project sales of about Â£2100, given increased interest compared to last years' event. Additionally, we have been reimbursed Â£400 from Reezer, the ticketing platform we were using; as they had delayed sales due to developmental issues.</t>
  </si>
  <si>
    <t>Subsidy should be £200. More info on the amount £1500 needed</t>
  </si>
  <si>
    <t>Surely subsidy should be £200?</t>
  </si>
  <si>
    <t>Afrogala - The Great Hall has traditionally been where Afrogala has been held; in doing so costs for venue and transportation of equipment can be reduced. The breakdown for the cost is as follows: Great Hall booking (Â£250.00), Furniture setup (Â£120.00), in-situ Data Projector (Â£150.00), 4 x 6-foot Tables (Â£64.00), Staff (Â£80.00). VAT of Â£132.80 was also included in the pricing.</t>
  </si>
  <si>
    <t>VAT problem with the costs</t>
  </si>
  <si>
    <t>Do they pay staff to set up furniture?
JS - Yes, they do. The problem I have with this line is the costs includes VAT, which the society can reclaim and so is not actually paying out. This line should be 664 costs.</t>
  </si>
  <si>
    <t>Afrogala â€“ Photography and videography for this yearâ€™s Afrogala has been confirmed to total Â£450, a reduction of Â£180 from last year as we needed to cut costs for this year. Both of these are necessary for future publicity for ICACS and Imperial College Union. It will also provide a core part of future sponsorship proposals, and as such is a necessity for our future SGI.</t>
  </si>
  <si>
    <t>Should be publicity</t>
  </si>
  <si>
    <t>OSC Bangladeshi (303)</t>
  </si>
  <si>
    <t>Freshers' Fair - 
Need: Grant will predominantly be used for printing and equipment, as well as some traditional snacks. Items will be re-usable and important for upcoming events (e.g. posters and flyers)
Reach: Everyone
Merit: vital event for driving membership and key to much of the success of first term events.
Expenditure: Â£50 (costs from this year)</t>
  </si>
  <si>
    <t>Freshers Meet &amp; Greet - 
Need: Cutlery, napkins, misc. equipment, food and drinks
Reach: Everyone
Merit: Introductions, Cultural Quiz and Food. It's important as bulk of our members sign up here and we advertise future events. This was a key event this year and we enjoyed a good turnout. Members participated in several different games and competitions that embodied the diverse nature of BanglaSoc events.
Income: Â£0
Expenditure: Food/Drink: Â£60, Equipment: Â£10, TOTAL: Â£70</t>
  </si>
  <si>
    <t>good, but cannot subsidise food and drink, reduce the subsidy to equipment only which is £10</t>
  </si>
  <si>
    <t>Should be hospitality if 6/7 is food</t>
  </si>
  <si>
    <t>Not A-line, cannot fund food/drink.</t>
  </si>
  <si>
    <t>Inter-Society Carrom
Need: Carrom boards*, external catering, prizes
Reach: Members and members from other societies, especially OSCs
Merit: Great publicity for the society and a fun way to bring other societies together, all whilst playing a traditional sport. Our most successful event 2 years running with a large turnout, new memberships, and participation from several other enthusiastic societies. We were able to negotiate a good relationship with external caterers and thus maximize profit from this event. We are the only society to hold the event, hence its importance.
Income: Ã‚Â£6 x 30 tickets, TOTAL: Ã‚Â£180
Expenditure: Prizes: Ã‚Â£30, External Catering: Ã‚Â£200, TOTAL: Ã‚Â£230
*We will apply for a grant to the Harlington Trust, so we can buy 2 Carrom boards for the society. 2 x Â£75 = Â£150</t>
  </si>
  <si>
    <t>can only fund prizes</t>
  </si>
  <si>
    <t>Cannot fund the £200 of caterging. Only fundable costs are £30 of prizes and even this is dubious.</t>
  </si>
  <si>
    <t>1,6</t>
  </si>
  <si>
    <t>International Mother Tongue Day. Celebration of Bengali language (from which the annual celebration started. National Holiday in Bangladesh, 21st Feb)
Need: Equipment for various activities (e.g henna, flowers to lay at the monument), food and drink
Reach: Members, non members and students from other universities
Merit: Most important event of Term 2 - commemorates citizens who gave their lives in 1953 to establish Bengali as our national language. Trip to Shahid Minar (monument in East London) followed by elaborate celebratory evening with stalls (e.g. traditional musical instruments, henna, traditional food) and an educational Bengali film.
Income: Â£8 x 20 tickets, TOTAL: Â£160
Expenditure: Equipment: Â£50, Food/Drink: Â£150, TOTAL: Â£200</t>
  </si>
  <si>
    <t>food and drinks, can only fund equipments</t>
  </si>
  <si>
    <t>Cannot fundthe £150 of catering. Only fundable cost is £50 of equipment. Need to revise cost + subsidy.</t>
  </si>
  <si>
    <t>Food not funded, revise budget with OSC.</t>
  </si>
  <si>
    <t>Aspirations Day
Need: food for the children attending, stationary equipment, stickers/Imperial branded items
Reach: Members, school children
Merit: an outreach project to invite Bangladeshi students from deprived areas to give them a taste of university life, and help them break the barriers of what they can achieve. Help motivate them to work hard and aspire!
Expenditure: Â£60 food. Â£40 stationary. Total: Â£100</t>
  </si>
  <si>
    <t>not beneficial for imperial students</t>
  </si>
  <si>
    <t>We can't fund food,.</t>
  </si>
  <si>
    <t>Pohela Boishakh (Bengali New Year)
Need: travel tickets (subsidised)
Reach: members
Merit: Fun/educational inter-university cultural event. Excursion to meet a university outside London's BanglaSoc, e.g. Cambridge and celebrate Bengali New Year.
Expenditure: Train tickets: Â£15*10 = Â£150</t>
  </si>
  <si>
    <t>social?</t>
  </si>
  <si>
    <t>Sounds a lot like a social. Cost also low enough to be met by members.</t>
  </si>
  <si>
    <t>End of Year/Alumni Dinner
Need: Venue hire, food &amp; drink, decorations 
Reach: Members, Alumni, non members
End of year dinner including traditional food. Great opportunity for current students to meet alumni and for the society to gather before everybody disperses for summer.
Income: Â£10 x 20 tickets, TOTAL: Â£200
Expenditure: Venue Hire and Decorations: Â£50, Food/Drink: Â£160, TOTAL: Â£210</t>
  </si>
  <si>
    <t>Cannot fund the £160 of catering. Only fundable for £50 of hire and decorations. Needs revivions.</t>
  </si>
  <si>
    <t>can only fund £50 for decorations but only £40 is asked, so I think it's ok -Reduce subsidy to £40</t>
  </si>
  <si>
    <t>OSC Chinese (304)</t>
  </si>
  <si>
    <t>Court hire for Sports training (basketball, volleyball, football and badminton courts)</t>
  </si>
  <si>
    <t>No itemisation</t>
  </si>
  <si>
    <t>all need more info because there's no cost break down</t>
  </si>
  <si>
    <t>OSC to request itemisation.</t>
  </si>
  <si>
    <t>Entry fees for sports tournaments including Nottingham Games and London Games</t>
  </si>
  <si>
    <t>2,6</t>
  </si>
  <si>
    <t>Orientation Camp Costs( including cost of venue, meals, t-shirt, transportation and preparation of materials)</t>
  </si>
  <si>
    <t>need specification on costs</t>
  </si>
  <si>
    <t>Reception Day Costs( inclduing costs of venue, refreshments, and printouts)</t>
  </si>
  <si>
    <t>OSC Czecho-Slovak (338)</t>
  </si>
  <si>
    <t>Over the year there are many screenings of Czech and Slovak films in London. Taking our members to them would be a great way to learn about contemporary culture, which is one of our core aims. Depending on the cinema, the students tickets are Â£3.50 (Depford cinema) or Â£7 for the annual Made In Prague Festival, screening Czech films. We would want to subsidise tickets to generate interest by at least Â£1 for Depford cinema and Â£2 for Made In Prague Festival. We would be looking to go twice to Depford cinema and to two films on the festival. Average attendance estimated at 10 people based on previous events.</t>
  </si>
  <si>
    <t>low reach</t>
  </si>
  <si>
    <t>Low reach</t>
  </si>
  <si>
    <t>MG/QA to populate resolutions.</t>
  </si>
  <si>
    <t>We would like to take our members to the only Czech and Slovak restaurant in London, to celebrate our culture and introduce any members from outside Czech republic and Slovakia to our culinary heritage. The average price for a meal is Â£20, we would be looking to subside at least Â£5 of it to generate additional interest. Working from our historical attendance numbers we would be expecting 20 people for a flagship event, totalling to Â£100</t>
  </si>
  <si>
    <t>its a meal so hospitality?</t>
  </si>
  <si>
    <t>I think this can be counted as a cultural event, and plus this is their most important event, we may give some subsidy. But i am not so sure</t>
  </si>
  <si>
    <t>CSPB to discuss cultural events and food.</t>
  </si>
  <si>
    <t>On this very special occasion the committee traditionally cooks lunch or bakes special Christmas biscuits. This way of food provision assures good quality of rarely available national dishes as well as low cost. Based on previous years experience, the costs of buying the ingredients has not exceeded more than Â£ 30.</t>
  </si>
  <si>
    <t>cannot fund food</t>
  </si>
  <si>
    <t>OSC Hungarian (351)</t>
  </si>
  <si>
    <t>Hungarian Society Lecture Series (All 3 lectures)
Need: Advertising for the lectures.
Reach: As many ICU members as possible via social media.
Merit: More people would know about our lecture series and more would attend. In long term this would increase the popularity of the society and hopefully more people would join. The cost given is the price of a Facebook ad for the whole of the series based on the estimate clicks.</t>
  </si>
  <si>
    <t>Exhibition visits
Need: Subsidy for tickets to museums
Reach: Society members (expected: 20 people)
Merit: We plan to hold one exhibition visit per term to museums, art galleries or any event where Hungarian culture is featured. We would like to subsidise ticket costs for our members to make these events as accessible as possible.
Assuming an average subsidy of Â£2 per ticket, for 10 students in 3 terms, we would require a total subsidy of 20 x 2 x 3 = Â£120.</t>
  </si>
  <si>
    <t>trip?</t>
  </si>
  <si>
    <t>Trips are still funded, and this will be for core activity so retain A-line.</t>
  </si>
  <si>
    <t>OSC Indonesian (328)</t>
  </si>
  <si>
    <t>Indonesian Night - Ground Hire: Our annual drama musical performance. The event aims to introduce Indonesia diverse cultures to people in UK. This year it will be in Great Hall on 4th March. The attendance from the previous years is around 500 people and we are expecting similar number.</t>
  </si>
  <si>
    <t>more info</t>
  </si>
  <si>
    <t>Indonesian Night - DramaSoc equipment charges: for the services of DramaSoc's lighting and sound equipment, and crew for the running of the Event. We have been quoted Â£2244.25 for the event.</t>
  </si>
  <si>
    <t>OSC Israeli (344)</t>
  </si>
  <si>
    <t>Transports for speakers: 5 x Â£32</t>
  </si>
  <si>
    <t>What are the speakers for?- Don't agree with MG comment? need more info before you can make a judgment</t>
  </si>
  <si>
    <t>OSC to get more information from club + breakdown.</t>
  </si>
  <si>
    <t>Speakers fee: 
Tech Speakers: Â£100 to invite Israeli CEO</t>
  </si>
  <si>
    <t>OSC Japanese (312)</t>
  </si>
  <si>
    <t>Sushi Making Class:
This is one of the newest events added to the Imperial College Japanese Society calendar. We have had an overwhelming number of members request we hold a 'Sushi making lesson' at some point during the academic year. Our committee strongly agreed that this event would provide a fantastic and enriching experience for our members, whilst also educating them in the process of crafting one of Japan's most well-known traditional dishes. The concept of sushi is well known worldwide, but the craft of making sushi is a more subtle cultural tradition that can only be experienced through personal interaction. It is more than just a cookery event - it is regarded as a complex art form, which requires significant skill to master. The aim of holding this event is to allow our members to gain a hands-on experience of the traditional sushi-making process, using instrumentation that would otherwise be unavailable for them to use at home. This event will be led by a professionally certified sushi-making instructor, with experience of holding events of this type for similar group sizes. They will also provide all the ingredients and equipment for each attendee, so everyone is able to take part. Over the previous years, we have had troubles running the event inside school because of health and safety. This year, the sushi session will be hosted at the sushi restaurant to solve the problems.
Despite the high cost of holding this session, the society are committed to ensuring all members have equal opportunity to attend this event, unhindered by their financial situation. This is would be around Â£20 per person to participate. Assuming that around 20 people can join, is predicted to make about Â£400 income.
We therefore intend to heavily subsidise this event with our own SGI. Even with this subsidy, we require union grant funding to further decrease the cost of this event to our members, such that we can offer it to our members at a reasonable price. With both the subsidy from the society SGI and the Union grant, we would be able to provide a fun, interesting and most importantly, affordable event for all our members to enjoy. Any costs not covered by this year's grant and ticket sales income is being taken from the SGI. Thus, we would like to apply for roughly half of the cost (total cost minus ticket income) of the event Â£400 (rounded by Â£1)</t>
  </si>
  <si>
    <t>wether SGI is suffcient for supporting the event? Need a break down of cost, but seems fine</t>
  </si>
  <si>
    <t>5,6</t>
  </si>
  <si>
    <t>Seems fair as sushi classes are like £75 per person</t>
  </si>
  <si>
    <t>Core Costs:
ICJS provides plenty of opportunities for our members to get together throughout the year. We believe it is vitally important to get as many members to join in as early as possible. One of the biggest draws of our society are the free language lessons (for members) held every week during term time. These lessons are taught by students who kindly volunteer so much of their time each week to further our members' understanding of the Japanese language. For those students that are unable to do the Japanese language Horizons course and find the cost of the evening classes excessive, our lessons provide an effective and cheap alternative way of learning the language, whilst also helping form new friendships between like-minded students. It is up to the society, however, to ensure our volunteers have all the resources they require to continue teaching the language. As they are not professional, nor are they being paid, it is in the society's best interest to provide our instructors with textbooks appropriate to the level they are teaching. These textbooks would be typically used to support the tutors own explanations by providing helpful exercises and problems for the students to solve.
The subsidy applied for reflects all such running costs, including textbooks (cost v.s. value has been taken into account when buying) for the teachers.</t>
  </si>
  <si>
    <t>need bread down of costs</t>
  </si>
  <si>
    <t>no break down of what these consumables are</t>
  </si>
  <si>
    <t>OSC Kenyan (329)</t>
  </si>
  <si>
    <t>Fresher's Fair
Around 400 flyers to hand out around campus and they're a helping hand for people to follow our social media and eventually join our mailing list. 3-4 big colourful posters around stall.</t>
  </si>
  <si>
    <t>publicity but is literally £4</t>
  </si>
  <si>
    <t>Printing will be ring-fenced regardless. Even if for publicity?</t>
  </si>
  <si>
    <t>Michezo night (African games)
We expect more members to join, bringing in more income. We will charge around Â£5 per ticket for members and Â£8 for non-members.
We are planning on buying a large Mancala board (for the oldest game in the world). This costs Â£20 online including delivery. We will reuse this for our future events and socials.</t>
  </si>
  <si>
    <t>This may sound petty, but: ADF? -Jack was being petty whatever</t>
  </si>
  <si>
    <t>Leave as A-line.</t>
  </si>
  <si>
    <t>OSC Korean (313)</t>
  </si>
  <si>
    <t>Korean Lunar New Year Celebration Gathering. We aim to introduce the cultural ritual of Korea; by allowing participates to wear colourful traditional Korean clothing called hanbok, showing them how to perform an ancestral ritual and presenting different traditional games such as yunnori, flying kites and jegi chagi.Just like all the other further east asian nations do, we celebrate Lunar Chinese New Year. However, we want to emphasize how different the celebration in Korea is to Chinese one. I, along with all the other commitee members, believe strongly that the Lunar calendar new year day has the best potential to show and introduce people the truest aspects of Korea: traditional clothes, snacks and games. Cost will be needed to hire these equipment to allow a successful event. We also proposed photo sessions with participants trying on the traditional clothing as well. This is a very important celebration to Koreans and we aim to share it with a lot of people. Therefore it is important to charge the event at an affordable Â£5 so that more people can come and hopefully promote Korean culture- but the whole preparation will cost around Â£390. We are aiming for 60 people to attend which will result in 5x60-390=Â£-90. So we hope Â£90 to be subsidized.</t>
  </si>
  <si>
    <t>Involve food and drinks? Need a cost break down</t>
  </si>
  <si>
    <t>Need to break down these costs. There are "snacks" referenced which we cannot subsidise.</t>
  </si>
  <si>
    <t>Freshers Annual Welcoming Event. This year, we unfortunately didn't have annual welcoming event- which was always held every year in Imperial since Korean Society was founded. This is mainly because of funding problem as we were not allocated any money this year, compared to 13-14 where we were subsidised 300 pounds. So we think this is the main reason why to having dramatic decrease in membership this year compared to last three years. Two years ago, Korean Society spent Â£600 for hiring the venue (Kings Suite room in Rembrandt Hotel) by SGI. There were about 60 people who attended to this event 2 years ago, and there were some presentations introducing about Korean Society and also some talent shows for freshers. This event was charged by Â£15 per person which was just enough to cover food (Because food is not subsidized either, Korean society sold tickets to cover their own food as well). Therefore, other costs incurred from this event including cultural activities for Freshers, need to be partially subsidised from Union. We have decided to decrease the size of Venue by choosing Junior Suite, which will cost about 400 pounds paid through SGI next year. Every Korean Societies in London Universities and every Korean Universities hold this introductory event as a tradition, and without this event, we would not be able to bring new Korean and non-Korean freshers to our club, which is not what we want. Thus, through ticket selling (aiming at 60 people with 15 pounds ticket) we would get 900, and food costs 900 (cancels out with ticket revenue) and 400 paid by our SGI, plus other incurred cost such as booking cultural activities tool such as Yutnori, Yun, and costs from talent shows that will be performed by incoming Freshers, would be 400. So, we hope Â£400 to be subsidized.</t>
  </si>
  <si>
    <t>Alternatively, use a College/Union venue and save the hire costs?</t>
  </si>
  <si>
    <t>Language Lessons. We are currently holding language lessons, and there are more than 35~45 students participating currently (All non-Koreans from Imperial). These students thought that Horizon offered by Korean was not enough, or did not enjoy Horizon Korean course, and decided to come to us for language session. 3 instructors were hired for each sessions and the cost per hour was Â£3 each. Apart from these 3 instructors, we had 4 volunteers to teach other classes. We had 10 lessons in total for this year so 3x3x10=Â£90 was needed. We plan to subsidise 60%of this cost by SGI and therefore we need Â£27.</t>
  </si>
  <si>
    <t>OSC Latin-American (326)</t>
  </si>
  <si>
    <t>Sports, such football and padel, are a fundamental part of the Latin-American culture. In fact, football is a very representative sport from countries such Brazil and Argentina. In addition to that, padel itself was invented in Mexico. Therefore, LAtin-American Society wishes to promote interaction between Latin-American students of IC with other students of the college, as well as to encourage our members to learn their history. 
The football sessions are held every two weeks. The cost of ground hire is Â£50 per hour so, for 20 sessions a year (taking away holidays) the total cost is Â£1000. Members are willing to contribute paying for 75% of the sessions, so we are requiring a subsidy of 25% (250Â£) of the football activity. In addition to the weekly training, Latin-American Society also participates in different tournaments organised by the OSC or by other societies.
The padel sessions are also held every two weeks. The ground hire is Â£12 per person per 90 minutes so, for 10 people playing 45 minutes each the total for 20 sessions a year will be: 5*Â£12*20 sessions = Â£1200. Members are willing to cover 75% of the sessions, so we are requiring a subsidy of 25% (300Â£) of this activity.</t>
  </si>
  <si>
    <t>Very low reach for high cost</t>
  </si>
  <si>
    <t>One of the most important objectives of the Latin-American Society is to promote interaction and cultural interchange between Latin-American students and we would like to take that aim further with not only cultural interchange but also giving students a platform to socialise their research and the impact their projects have in our Latin-American countries, because we have the responsibility to take action in the construction of a better Latin-America. Therefore, and after the successful experience gained last year with the 1st Research Symposium Colombia-UK that took place last 23rd and 24th Sept 2016 at Imperial, the Latin-American Society is willing to organise the 1st Latin-American Research Symposium. The exact dates are still to be determined accordingly to venue availability, but the symposium is taking place in the second halt of 2017. 
The main purpose of this event is to bring along Latin-American students based in London to share their research projects, how those projects make an impact in our countries and to establish networks among researchers. 
The symposium is intended to have 4 invited speakers from different Latin-American countries (including possibly a Nobel prize) which total cost (Â£8760) is distributed as follows:
â†’ Travel (Flight) expenses per speaker: Â£800 
â†’ Transport airport-hotel-airport per speaker: Â£80 
â†’ Accommodation per speaker at Southside IC Accommodation 2 nights: Â£210 
â†’ Feeding costs per speaker for 2 days: Â£150 
Total expenditure per speaker is Â£1240. Total cost of the speakers for the symposium: 4 speakers * Â£1240 = Â£4960.
Other costs related to the event will be:
â†’ Coffee breaks (3 days, 200 people with Imperial catering): Â£1500
â†’ Wine reception (3 days, 200 people with Imperial catering): Â£1800
â†’ Stationery, printing and others: Â£500 
We are requesting a subsidy of Â£3000 because this is a cornerstone of our society and is the way to showcase cutting edge science and research on Latin-American topics to the world. With this subsidy the remaining costs (Â£5760) would be splitted into two, registration fees and sponsors. So, assuming 200 people attending the event (based on 90 people attending the Colombian Symposium last year), 
a reasonable registration fee of Â£20 would mean Â£4000 and the remaining Â£1760 would be cover by sponsors such embassies (as the Colombian one did for last year).</t>
  </si>
  <si>
    <t>cannot fund food or drinks (feeding for visitors, coffe break and wine reception). Traveling costs for speakers can definitely be recudced. E.g 4 star hotel at queens gate cost 130 for two nights if two speakers share a standard room.</t>
  </si>
  <si>
    <t>Alcohol?
JS: Also, we can't fund the coffee, or the wine, or the "feeding costs" of the speaker. £800 per speaker is a ridiculous number for flights. There must be some appropriate speakers already based in London.
Also, if this is new, maybe ADF it instead?</t>
  </si>
  <si>
    <t>3,5</t>
  </si>
  <si>
    <t>OSC Lebanese (314)</t>
  </si>
  <si>
    <t>The Nour Festival of Arts takes place annually for three weeks in October and November across Kensington , Notting Hill and Chelsea. It celebrates contemporary Middle-Eastern and North-African art and culture and consists of amazing music, film, exhibitions, talks and dance. 
Since the festival literally takes place on Imperial's doorstep, LebSoc are very determined to make attending Nour Festival an annual event for Imperial Students. Our core aim as a society is to reach out to Imperial's General Student Body and expose them to Lebanese Culture.
We are planning to make an event for 20 people to attend one of the festivalâ€™s event, ticket prices are at Â£15.
Budget:
Tickets = Â£15 x 20 = Â£300
Collection = (Â£8 x 10members) + (Â£12 x 10non-members) = Â£200
Subsidy = Â£100</t>
  </si>
  <si>
    <t>Seems like a high amount of subsidy given the relatively low cost (and reach)?</t>
  </si>
  <si>
    <t>Intercommunal Event
We want to organise a networking event with LIFE London (Lebanese International Finance executives) to help our members connect with executives and maybe help them in their future careers. 
We expect 50 people to show up. With an average cost of GBP 5 per person for drinks and nibbles. Ground hire is expected to be around GBP200
We would charge GBP 5 per person so the subsidy is GBP 200</t>
  </si>
  <si>
    <t>social purpose? And cannot fund food and drinks, need a cost break down</t>
  </si>
  <si>
    <t>Should be conferences or hospitality as you are subsidising food</t>
  </si>
  <si>
    <t>OSC Malaysian (315)</t>
  </si>
  <si>
    <t>Leavers' Farewell - a gathering held to show our appreciation for and to bid farewell to graduating seniors and their contribution to our society during their time at Imperial.
REACH: Around 30 leavers + 40 non-leavers = 70 members of the society
This was ICUMS's final event of the 2015-16 academic year. There was a variety of food prepared by ICUMS committee members and we gave out t-shirts customised with their (nick)names to the leavers as a token of appreciation. Â£5 was collected from every non-leaver who attended to help compensate the expenses.
This event has been an integral part of the society for several years. Since a majority of our events are perceived to be aimed at freshers, seniors tend to avoid participating in many of them. This farewell is a chance for graduating Malaysians who have taken a step back from the society to gather one last time before they leave Imperial.
Budget based on previous years:
Food = Â£325
T-Shirts (Gift for leavers) = Â£435
Collection from non-leavers = Â£5 x 40 = Â£200
Total ICUMS subsidy = Â£760 - Â£200 = Â£560</t>
  </si>
  <si>
    <t>cannot fund food, does gifts for levers count for beneficial to current imperial students?</t>
  </si>
  <si>
    <t>stash
JS: Also food.</t>
  </si>
  <si>
    <t>Buddy Family Pot Luck - a social event to allow members from different year groups to get together and mingle around.
This event is intended to encourage bonding between Malaysians from various courses. This serves as a platform where members get to socialise and have a taste of different dishes prepared by each other.
Budget:
Venue hire = Â£115
Eating utensils = Â£35
Refreshments = Â£40</t>
  </si>
  <si>
    <t>cannot fund refreshment</t>
  </si>
  <si>
    <t>4,10</t>
  </si>
  <si>
    <t>Can't fund the food. Why venue hire?</t>
  </si>
  <si>
    <t>Fresher's Camp - an annual 3 day 2 night camp conducted in Malaysia.
REACH: Around 65 members (2014: 67 members, 2015: 63 members, 2016: 54), the majority of whom are freshers
The camp takes the pre-departure dinner a step further and allows bonding between the freshers and their seniors. It is a platform for the society to impart advice on the departure to the UK and life in London, with seniors giving talks on a variety of topics (e.g. food, accommodation and what to bring). Games and activities are organised for the freshers to get to know and bond with each other. We also hold a cultural and talent performance on the final night of the camp to give the freshers a taste of our flagship event, Malaysian Night. This event is annually supported by the Imperial International Office.
Budget based on previous years:
Campsite fees (accommodation + food + facilities rental fee) = Â£1520
Transportation = Â£230
Activity facilitation/miscellaneous = Â£45
Income = Â£28 (camp fee) x 54 = Â£1512
International Office Grant = Â£0 
Total subsidy = Â£1795 - Â£1512 = Â£283</t>
  </si>
  <si>
    <t>international office grant?</t>
  </si>
  <si>
    <t>"Annually support by the International Office" but no grant provided? 
We can't fund the food.
Who is being transported?
We are not funding a line labelled "miscellaneous".</t>
  </si>
  <si>
    <t>1,3,6</t>
  </si>
  <si>
    <t>Welcome Reception - an official reception to welcome Malaysian freshers to Imperial
REACH: Around 150 members
This is our first event of the school year, and we use it to introduce the committee elected at the end of the previous year as well as outline our aims and planned event for the coming year.
Continuing from last year, we held a post-reception partially subsidised lunch for all attendees to create the opportunity for freshers to get to know seniors within their respective courses. We decided to continue it because we were able to receive the Union Grant.
Budget:
Lunch subsidy = Â£5 x 168 = Â£840
Income:
Union Grant = Â£160
Total subsidy = Â£840 - Â£160 = Â£680</t>
  </si>
  <si>
    <t>cannot fund food and drinks. Also does Union Grant mean DSP grant?</t>
  </si>
  <si>
    <t>I do not understand the maths here. What Union grant?
Also: wasn't there a freshers event in the other line?
Finally, we can't fund food so this whole line of questioning is moot anyway.</t>
  </si>
  <si>
    <t>Welcome Dinner - partially subsidised dinner to welcome back all ICUMS members.
REACH: Around 200 members
This event is arguably the event that gathers the most members at any one point throughout the year. We pick a halal buffet restaurant that serves at least some Malaysian food and everyone, from freshers to final year students, gathers to share a meal. It thus serves as a bonding opportunity between Malaysians (and even some non-Malaysians) of various years and courses. Food is a key part of Malaysian culture and a buffet of familiar foods creates an atmosphere of home-away-from-home that allows close friendships to be initiated. This dinner also acts as an incentive to buy membership as we charge Â£5 extra (the cost of membership) for non-members to attend the dinner.
Budget (based on most recent dinner):
Food = Â£12 x 190 = Â£2280
Drinks = Â£2 x 190 = Â£380
Collection = Â£12 x 186 (members) + Â£15 * 4 (non-members) = Â£2292
Subsidy = Â£2660 - Â£2292 = Â£368</t>
  </si>
  <si>
    <t>Can't fund any of this, it's all food.</t>
  </si>
  <si>
    <t>Chinese New Year Dinner - an annual dinner held at a Chinese restaurant that gathers ICUMS members in order to celebrate Chinese New Year according to the lunar calendar
REACH: Around 80 members
The majority of Malaysians at Imperial are Chinese, and this dinner brings us together to celebrate one of the biggest cultural events in Malaysia - Chinese New Year. It is a time of year where it is especially important to be together as people would normally celebrate with their families; this dinner allows all of us who are here studying abroad to have a taste of home.
Budget:
Food = Â£30 x 100 = Â£3000
Collection from members = Â£20 x 100 = Â£2000
Total subsidy = Â£3000 - Â£2000 = Â£1000</t>
  </si>
  <si>
    <t>food</t>
  </si>
  <si>
    <t>This is a meal so hospitality?</t>
  </si>
  <si>
    <t>Deepavali Dinner - an annual dinner held at an Indian restaurant that gathers ICUMS members in order to celebrate Deepavali, the Festival of Lights
REACH: Around 55 members
Malaysia is a multi-racial country made up primarily of Malays, Chinese and Indians. Hence, similarly to Malaysia we come together to celebrate festivals of those respective races. This is one of the many ways to ensure harmony and equality. This is a festival celebrated with family, therefore in this case we celebrate Deepavali to give our fellow Malaysians a sense of home and family..
Budget:
Food = Â£14 x 54 = Â£756
Collection = Â£10 (members) x 50 + Â£14 (non members) x 4 = Â£528
Total subsidy = Â£756 - Â£528 = Â£228</t>
  </si>
  <si>
    <t>Bus Hire for Nottingham Games - the biggest Malaysian sporting event in the UK, held annually at the University of Nottingham
To ferry our 60 members who will be participating in the annual Nottingham Malaysian games, we hire a bus at Â£850.
Budget:
Transport = Â£850
Collection = Â£6 x 60 = Â£360
Union Grant = Â£293.80
Total subsidy = Â£850 - Â£653.80 = Â£196.10</t>
  </si>
  <si>
    <t>does this count a trip?</t>
  </si>
  <si>
    <t>Again with the Union Grant. What grant? Could stand to collect more</t>
  </si>
  <si>
    <t>OSC to get breakdown and further explanations.</t>
  </si>
  <si>
    <t>Registration costs for Nottingham Games
REACH: Around 50 members on various teams for different sports.
Budget:
Registration fees = Â£434
Union Grant = Â£67.80
Total Subsidy = Â£434 - Â£67.80 = Â£366.20</t>
  </si>
  <si>
    <t>explain union fund, trip?</t>
  </si>
  <si>
    <t>More explanation needed, is this an individual fee? IT can't be that much if so.</t>
  </si>
  <si>
    <t>Malaysian Night - ICUMS' annual flagship event
The preparations leading up to MNight brings together a large number of freshers and serves as an environment to bond as well as learn about the importance of teamwork and commitment. The show itself allows us to showcase Malaysian talent and idiosyncrasies to an international audience.
REACH: This is our biggest event of the year, regularly involving a cast and crew of 150 and performing to an audience of 1,200 over two nights.
Budget:
Great Hall Booking = Â£1300
Lighting, Sound and Technical Services = Â£3100
Costumes and makeup = Â£250
Props = Â£600
Music Equipment = Â£750
Marketing/Printing cost = Â£500
Food = Â£2200
Video filming = Â£320
Miscellaneous = Â£300
Total cost = Â£9320
Ticket sales = Â£8 x 50 (early bird tickets) + Â£10 x 1140 = Â£11,800
Total Profit = Â£11,800 - Â£9320 = Â£2480</t>
  </si>
  <si>
    <t>No subsidy asked for here, so no worries.</t>
  </si>
  <si>
    <t>Sports sessions - Every week, we hold sports sessions for football, badminton and basketball for our members
Aim: To foster a stronger bond amongst ICUMS members from different years and courses through playing a sport together while also promoting healthy living. This is a promise aligned with our society's objectives to cater to the welfare of our members. This also serves as a platform to foster a good relationship with other OSC societies through a series of friendly matches organised throughout the year.
REACH = Around 50+ members per year
Budget:
Football = Â£69 x 20 sessions = Â£1380
Basketball = Â£86 x 20 = Â£1720
Badminton = Â£48 x 20 = Â£960.
Total cost = Â£4060
Collection from sports pass (allows members to join any session) = Â£1400 pounds
Union Grant = Â£795.52
Total Subsidy = Â£4060 - Â£2195.52 = Â£1864.48
There is additional income from members who choose to join sessions without purchasing a sports pass, but this is irregular and does not come to a very significant amount, and so the total subsidy can be reduced to around Â£1800.</t>
  </si>
  <si>
    <t>Explain union grant.</t>
  </si>
  <si>
    <t>Union grant? WHAT GRANT</t>
  </si>
  <si>
    <t>OSC to ask club what they mean by Union Grant.</t>
  </si>
  <si>
    <t>Alumni Networking - a dinner in Malaysia.
For the first time we orgnanised a dinner where our fellow Alumni and current members gathered to get to know one another. The Imperial Alumni are well established in the working world hence this was an opportunity for our members to leverage on this mutually benefiting relationship to secure internships and potentially jobs. Together with Imperial College Alumni Association Malaysia (ICAAM), we catered dinner and set up a venue for the optimal networking experience. 
REACH: Around 40 members (20 alumni and 20 members)
Budget based on previous years:
Venue Hire and Refreshments = Â£220</t>
  </si>
  <si>
    <t>cannot fund refreshment. Social aims since it’s a dinner.</t>
  </si>
  <si>
    <t>hospitality?
JS: It's a dinner, we can't fund it. Especially not gven this is an alumni dinner.</t>
  </si>
  <si>
    <t>Sports Excursion
With sports being an integral part of the university experience, we organised sporting competitions between our members as well as competitions between our members and members from other universities. It was a days event where competitions such as Captain ball and dodgeball ran simultaneously. We were required to rent out equipment and the appropriate venue.
REACH: Around 150 members
Budget:
Venue and equipment hire = Â£800</t>
  </si>
  <si>
    <t>Why is this core?</t>
  </si>
  <si>
    <t>Career 101
During this event, we invite past Imperial students that are currently working in the UK. During this event the alumni share their journey as a student in Imperial to their current position. Our members learn their challenges along with how they overcame them. In between the sessions we provided refreshments. After the event, we provided food and drinks for everyone where our members were able to talk with and get to know our fellow alumni.
REACH: Around 60 people
Budget:
Refreshments = Â£410</t>
  </si>
  <si>
    <t>Can't fund refreshments.</t>
  </si>
  <si>
    <t>OSC Mauritian (316)</t>
  </si>
  <si>
    <t>Mauritian Independence Day Event:
It is an event organised annually by the IC Mauritian Society.
Tickets are sold via the union website and at the entrance for Â£14.
Cost of catering per person - Â£10
Expected number of people - 50
Predicted Cost = 50*10 = Â£500
Predicted Income = 50*12 = Â£600
However, there are other associated expenditures for the event : DJ and sound system, decorations and the income generated via the sale of tickets would have to cover the other expenses as well. Thus, the catering will be financed through the SGI generated through sale of tickets and grant received from the union.</t>
  </si>
  <si>
    <t>cannont fund catering but no subsidy is needed</t>
  </si>
  <si>
    <t>The catering will not be financed through Union grant.</t>
  </si>
  <si>
    <t>DJ, Sound system and Mauritian dancers for the Mauritian Independence Day Event:
In the past, our annual dinner has provided entertainment and music making up most of the event.
Predited cost:
DJ and sound system = Â£150
Mauritan sega dancers = Â£150
Total =Â£300
Subsidy = 2/3 * 300 = Â£200</t>
  </si>
  <si>
    <t>Should this be cultural activities? Does sound like a social though</t>
  </si>
  <si>
    <t>Leave as A-line, still core to promote culture.</t>
  </si>
  <si>
    <t>Participation in London games:
Cost to take part in sports competition = Â£12 per person
Expected number of participants = 15
Total = Â£180
Subsidy = 2/3 * 180 = Â£120</t>
  </si>
  <si>
    <t>MAURITIAN NIGHT - Printing tickets and posters and flyers for Mauritian night -Mauritian night is our flagship cultural event, attended imperial students, and external guests. We provide a high brow evening, of dining and entertainment, and we feel our poster and ticket presentation sell the event.
Expected Costs::
Approx Â£10 for 100 tickets 
A2 Posters ~ Â£5 *5 = Â£25
Approx Â£15 for 200 flyers
Total = Â£50
SUBSIDY Â£2/3*50 = Â£33.33</t>
  </si>
  <si>
    <t>OSC Polish (334)</t>
  </si>
  <si>
    <t>Organisation of the Welcome Event (IC PolSoc Mingle) - venue hire and snacks - estimated no. of people attending - 40.</t>
  </si>
  <si>
    <t>cannot fund snacks, need cost break down</t>
  </si>
  <si>
    <t>no break down of costs</t>
  </si>
  <si>
    <t>Snacks, refreshments and gadgets for Polish cultural social events (6 events x 15 pounds per event). Our annual events are: St. Andrew's Day (Andrzejki), St. Nicolaus' Day (MikoÅ‚ajki), "Fat Thursday", Cross-society Christmas Party. Expected attendance - 15.</t>
  </si>
  <si>
    <t>Promotional materials for the Freshers Fair in order to attract new members - leaflets (10 pounds), sweet treats (10 pounds)</t>
  </si>
  <si>
    <t>publicity and cannot fund sweet treats</t>
  </si>
  <si>
    <t>Postage and stationery for a charity event in cooperation with Community Connections - writing and sending letters to children with incurable or serious ilnesses in Poland.</t>
  </si>
  <si>
    <t>OSC Scandinavian (318)</t>
  </si>
  <si>
    <t>Fresher's fair - Decorations and Flags - We finance this.</t>
  </si>
  <si>
    <t>First advent - Key cultural celebration of the 4th Sunday before Christmas, traditionally involves Christmas music, Scandinavian Christmas snacks - Baking Ingredients, gingerbread cookies, and drinks - we charge this Ã‚Â£1 per person - expect 15 people - baking ingredients for lussebullar (traditional Scandinavian saffron buns eaten at Christmas) cost Ã‚Â£20, special drink (Scandinavian-style mulled wine - glÃƒÂ¶gg) cost Ã‚Â£30, and Swedish non-alcoholic Christmas drinks (Julmust) cost Ã‚Â£10, only available in Swedish shop Totally Swedish in Marylebone - Total cost of consumables Ã‚Â£60, Ã‚Â£15 generated from members attending the event - Hence we incur Ã‚Â£45 losses from the event</t>
  </si>
  <si>
    <t>cannot fund food and drinks, and alcohol?</t>
  </si>
  <si>
    <t>Sounds like a good event but they are buying alcohol. Can CSPB fund this?</t>
  </si>
  <si>
    <t>Food/drink not funded.</t>
  </si>
  <si>
    <t>Scandinavian style 'Julbord' (Christmas-eve traditional dinner) at Swedish Restaurant - Ã‚Â£25 per person, expect 10 people - subsidised Ã‚Â£5 per person - we do not make any income on this event to cover what we subsidise, hence we incur relatively heavy losses that would need subsidizing. Hence we ask for a Ã‚Â£40 subsidy.</t>
  </si>
  <si>
    <t>ask for £40 subsidy?</t>
  </si>
  <si>
    <t>asking for £40 in the comment but £100 quoted</t>
  </si>
  <si>
    <t>OSC to clarify subsidies with club.</t>
  </si>
  <si>
    <t>OSC Singapore (319)</t>
  </si>
  <si>
    <t>Chinese New Year Dinner - Members get together and have dinner together to celebrate the Lunar New Year. Â£900 will be spent on subsidising (Â£6 per members, estimated at 150 attendees) the dinner (Â£25 per pax, excluding service charge), while Â£300 will be used to purchase Chinese New Year Goodies (love letters, roasted meat etc)</t>
  </si>
  <si>
    <t>food and drinks</t>
  </si>
  <si>
    <t>Numbers for subsidy and cost do not match description. Also food</t>
  </si>
  <si>
    <t>Major Event - An annual musical production showcasing Singapore's culture to Imperial's community and beyond. Over 100 members will be involved in the production, performing at the Great Hall to an audience of over 500. The cost will be Â£600 for the rental of the Great Hall, Â£3200 for rental of the Dramasoc's Lights &amp; sound system. 
The income will be from the sales of our tickets at Â£10. All additional profits will be donated to charity.</t>
  </si>
  <si>
    <t>seem to be paying more to dramsoc than others
JS: Yep, standard.</t>
  </si>
  <si>
    <t>OSC Sri-Lankan (321)</t>
  </si>
  <si>
    <t>Freshers Fair + Meet &amp; Greet. 
This is the main way we attract new members to join the society. We spend on food, drink, and equipment hire to make a video introducing the society.</t>
  </si>
  <si>
    <t>food and drinks; publicity</t>
  </si>
  <si>
    <t>publicity?, no breakdown of costs</t>
  </si>
  <si>
    <t>University of Warwick - Inter-University Sri Lankan Cricket Tournament
Transport and Accommodation totalling Â£50.00 * 27 members = Â£1350.00
This is one of the main events members look forward to when joining our society, and it is important we provide a subsidy to ensure a good attendance.</t>
  </si>
  <si>
    <t>Low reach for cost</t>
  </si>
  <si>
    <t>Annual General Meeting and End of Year Dinner
Â£15.00 * 27 members = Â£405.00
This is crucial as without this AGM, there will be no new committee. This is where candidates give their speeches, members cast their votes, followed by a traditional meal.</t>
  </si>
  <si>
    <t>This is a dinner</t>
  </si>
  <si>
    <t>This is a meal</t>
  </si>
  <si>
    <t>RCC</t>
  </si>
  <si>
    <t>RCC Artisans (175)</t>
  </si>
  <si>
    <t>We run workshops on saturdays to teach groups of 10 students (Â£6-8 for members and Â£8-10 for non-members) on a variety of items. These cover a wide range of items and vary in cost per student (Â£3-5 per student). The workshops happen most weekends during term (minimum of 20 sessions). For the sake of calculation we will assume that every session is 70% full and is entirely made up of members of the club. Because we buy the material in advance we will assume that 10 people are coming: Max Cost = (Â£5x10x20)=Â£1000 Min Income=(Â£6x7x20)=Â£840 Majority of cost is spent on materials with extremely varying costs e.g: Copper Wire 2mm Dia (Â£3.35 per metre), Silver Wire 2mm Dia (Â£22.63 per metre).</t>
  </si>
  <si>
    <t>No query</t>
  </si>
  <si>
    <t>Tools (replacements) - Because we run a lot of workshops we go through tools quickly. We will be setting aside this money for replacement of tools as they break and wear out. Straight Shears (x5) (Â£14.40 each inc.VAT), Nylon Jaw Pliers (x5) (Â£8.39 each inc.VAT), Round Nose Pliers (x5) (Â£9.42 each inc. VAT), Pack of Sawblades (x2) (Â£12.24 each inc. VAT), Polishing material (approx Â£20). Total = (5x14.40) + (5x8.39) + (5x9.42) + (2x12.24) + 20 = Â£205.53</t>
  </si>
  <si>
    <t>RCC Astro (637)</t>
  </si>
  <si>
    <t>Greenwich Observatory trip. This is a trip that is advertised as the main trip of the year every year and has been a core activity of our society for several years. The predicted attendance is 15 people at a cost of about Â£10 per ticket. From this we gain Â£5.50 per person as we only partially subsidise the trip.</t>
  </si>
  <si>
    <t>Trip funding</t>
  </si>
  <si>
    <t>I am very unsure of the maths that is going on here, but this is funding for a trip</t>
  </si>
  <si>
    <t>Trips are funded, and this is core so keep as A-line.</t>
  </si>
  <si>
    <t>Purchase of new equipment to provide an increasingly higher quality of service with more equipment and new types of equipment. We would like to expand our equipment in at least the following ways:
star diagonal eyepiece: Â£25
red light astronomical torch: Â£15</t>
  </si>
  <si>
    <t>Potentially better suited as an ADF application</t>
  </si>
  <si>
    <t>2?</t>
  </si>
  <si>
    <t>Do not push to ADF, this is core so keep as A-line.</t>
  </si>
  <si>
    <t>RCC Belly Dancing (149)</t>
  </si>
  <si>
    <t>Instructors : The most important activity of belly dancing is the provision of belly dancing classes given by professional dancers, available to all members. 3 classes per week in autumn; 3 classes per week in spring term. All the classes are held in South Kensington campus. The cost of hiring professional belly dancing teacher for 2 of the classes is Â£50 an hour plus VAT = Â£2400 (Â£1200 for autumn term and Â£1200 for spring term). The cost of hiring a tribal belly dancing instructor for one class a week is Â£30 an hour = Â£600 (Â£300 for autumn term and Â£300 for spring term). This is a total of Â£3000. In order to keep the price affordable for students, only Â£5 - Â£7 are charged per student per lessons. We subsidise the first week of classes and give free taster lessons in both terms, which costs Â£300 in total for both terms. Demands can vary - there can be 5 people or 2 per class, usually there is less people attending classes towards the end of the term (as the workload for many is at its highest). Last term, we had on average 6 regular students for each class, we also allow members to drop in whenever they want (for a Â£5 charge on the day). On average we should make Â£30 a class which means that overall income amounts to Â£1800 (Â£30 * 3 classes a week * 10 weeks a term * 2 terms) and the rest of the cost had to be covered using our grant and SGI.</t>
  </si>
  <si>
    <t>Club has not reached membership target and may need to consider reducing the frequency of its classes</t>
  </si>
  <si>
    <t>Club is in a very worrying position financially, should be looking to decrease the number of lessons if demand is so low. MGH: agree, too much money for very few people, too many classses.</t>
  </si>
  <si>
    <t>RCC to tell club to reduce number of classes to cut costs. Require new breakdown after that discussion.</t>
  </si>
  <si>
    <t>Workshops: We would like to organise workshops directed at all levels and focused on a certain area of belly dancing which is not covered in the normal classes (e.g. props, different styles like balaadi, iraqi, floorwork etc.). In the past, we hosted 3 workshops per year. They usually last 2 hours and cost Â£45/hr = Â£270/year. On average we expect 7 people to attend and charge them Â£8 which covers Â£56 cost of per workshop; leaving us with Â£34 deficit to cover by SGI. We have asked for a 25% grant subsidy.</t>
  </si>
  <si>
    <t>Over shadowed by cost of weekly lessons.</t>
  </si>
  <si>
    <t>Wrong line</t>
  </si>
  <si>
    <t>Same as above, and consider moving to B-line.</t>
  </si>
  <si>
    <t>RCC Bridge (103)</t>
  </si>
  <si>
    <t>Entry fees to competitions: 
-Portland Bowl Â£69 for two teams
-Warwick Bridge Festival Â£100 for ten pairs</t>
  </si>
  <si>
    <t>London Cup Hosting. Imperial Bridge club will be hosting the London Cup in 2017 and require a tournament director for the duration of the tournament which is one day. Some of the money will be paid by entrants to the tournament.</t>
  </si>
  <si>
    <t>Cost breakdowns would be useful as this line has not been submitted in previous budges</t>
  </si>
  <si>
    <t>More information please. What is this and what is the money for? MGH: I think the is fine</t>
  </si>
  <si>
    <t>Keep as A-line but RCC to request breakdown from club.</t>
  </si>
  <si>
    <t>Travelling to tournaments. Subsidising entrants travel fees will promote a larger turnout, and give an opportunity for more members to participate. Portland bowl travel to oxford and back is Â£20 each for Â£80 in total, the Portland bowl lasts for many rounds depending on the team's performance. They could be requested to attend in places as far away as Durham therefore we request another Â£100 to cover these travel expenses. Furthermore we also require travel to Warwick for 10 pairs at Â£20 pounds each would mean an additional Â£400. The club will pay a third of this with a small subsidy from each pair of entrants.</t>
  </si>
  <si>
    <t xml:space="preserve">No query, this is similar to previous years
</t>
  </si>
  <si>
    <t>Equipment replacement. We require a new set of bridge of boards, we lack a complete set for proper tournament play. The club will pay for half with membership fees and reserves from last year.</t>
  </si>
  <si>
    <t>RCC Canoe (105)</t>
  </si>
  <si>
    <t>BCU (British Canoe Union) Affiliation - Provides us with insurance and links with the canoe union. It is essential that we are affiliated before carrying out any activities. Renewal is in October, so grant will be spent at the beginning of term. Income assuming each member's membership fee contributes Â£5 (14% of membership fee). 35*Â£5 = Â£175.</t>
  </si>
  <si>
    <t>Weekend Trip accommodation - Kayaking is limited by the location of suitable rivers, usually far from London, so overnight stay is essential requirement of our core activities, We always try and find the cheapest accommodation - usually a bunkhouse or village hall. Around 6 trips a year require us to find private accommodation (remaining to 4 Imperial Hut trips) (6 trips x 16 persons x Â£8.00pn x 2 nights = Â£1536) . We generate income through selling tickets for the trip (usually @Â£40) 16 people used as an average takes into account 2 minibus trips as well as individuals joining the trip in their cars. Income: 16 people * 6 trips * Â£10 (contribution from ticket purchase 25%) = Â£960.</t>
  </si>
  <si>
    <t>Trip accomodation? MGH: surley accomodation is pretty core if you have to travel to specific places to conduct your activity. Same as a sports club needing a specific type of pitch to play on, it facilitates their core activity. Also, I think £480 is a reasonable subsidy for 10 (4 of which use imperials hut resources already) so only £48 per trip of 16 people, only £3 each...</t>
  </si>
  <si>
    <t>Trips are funded if core. This is A-line.</t>
  </si>
  <si>
    <t>Minibus Hire - Minibuses provide ICCC with the means to travel to boating locations while carrying our heavy equipment. They are required for all club trips which consist of around 10 recreational weekend trips (at approx. @Â£285 each, 2 require 2 buses), totaling 12 buses. 6 recreational day trips (@Â£100 each). (12 buses for weekend trips x Â£285 + 6 buses for day trips x @Â£100 = Â£4020) The non-subsidised part is paid with the income generated by members when they buy the ticket for the trip (usually @Â£40). Income calculated by: 12 people per minibus (back row used for kit), 18 minibus hires, Â£10 per person (25% of weekend trip, 50% of day trip) = (12 people x 18 minibus hires x Â£10pp = Â£1260)</t>
  </si>
  <si>
    <t>Funding for recreational day trips? MGH: they are a recreational club...the day trip is to go canoeing/kyaking. Depends if we thing a day trip and a weekend trip and just as much core as eachother. could split into one or the other, but if there is the depand for this many trips I don't think they can be distinguished. The weekend trips allow for kayaking (only possible further away) and the day trips provide for canoeing?...</t>
  </si>
  <si>
    <t>Petrol - Petrol is required for both the minibuses, and the personal cars used to transport members and equipment on club trips. ICCC club trips must take place in remote locations near to suitable white water for kayaking so petrol is essential to our core activities. 
We run approximately 10 weekend trips a year, plus up to 6 day trips. 2 weekend trips require 2 buses. On average we travel 600 miles on a weekend trip (e.g. return to North wales) and 50 miles on a day trip. (12 x 600 miles x @Â£0.40 per mile = Â£2880, 6 x 50 miles x @Â£0.40 per mile = Â£120, total ~Â£3000). Income calculated by: Â£10 contribution per person (25% of weekend trip, 50% day trip) 12 people per minibus, 18 minibus hires = (12 * 18 * Â£10)</t>
  </si>
  <si>
    <t>As above MGH: if you don't fund their transport, you can't find anyones transport...they can't kayak in the London.</t>
  </si>
  <si>
    <t>Ethos Pool - Ethos swimming pool is where our weekly training takes place. Use of the pool is crucial to our core activity as it provides a safe and controlled environment for teaching, and it is often the location where our new members first experience kayaking. These sessions run through the Autumn and Spring terms and are 90 minutes long (2 terms x around @Â£600 per term = @Â£1200 per year). The non-subsided portion of this hire is provided by membership fees, as this is one of the primary services membership gives members. Income : 35 members * Â£20 contribution (57% of membership fee) = Â£700.</t>
  </si>
  <si>
    <t>Safety Equipment - In kayaking, safety equipment includes helmets, buoyancy aids, throw lines, cow-tails and emergency shelters. Due to the extreme nature of our activity, safety is of absolute importance to us, which is why we must ensure that this equipment is replaced as regularly as possible to ensure its effectiveness. The committee feels it necessary to purchase 3 new helmets next year to replace the current ones, many of which have broken straps or other damage, making them dangerous to use (3 x @Â£30 = Â£90). Many of our Buoyancy aids (from now on called BA) are at the end of their usable lifetime, and therefore have provide less flotation. Due to the extensive use of the BA's the bouyancy foam within them deteriorates over time and it was recommended on our White Water Safety and Rescue course that we invest in new ones for our club. We wish to buy 6 new basic BAs (6 x @Â£30 = Â£180) to replace the oldest of these BA's. Due to many of the older members having left our club recently (taking with them their privately owned equipment), we need more students to gain rescue experience on the river. This requires some additional equipment to be carried on the river. First among these is a cowtail, a tool to retrieve boats from the river, however to use this safely a specialised BA is required. An advanced white water BA costs @Â£ 120 and a cowtail costs @Â£ 20. We would like to invest in 2 new advanced white white water BA's so that our members can gain safety experience without having to buy expensive equipment themselves. ( 2 White Water BA @120 + 2 cowtails @Â£20 = Â£280)
We would wish to buy 2 new throw lines, which are used to rescue swimmers from the water and 1 new emergency shelter which will protect a group from the elements if they find themselves in an emergency situation.(2 x throw lines @Â£30 + 1 x group shelter @Â£50 =Â£110), safety equipment that should be replaced frequently. 
As this is safety equipment, we believe it is paramount to buy this equipment first, and have enough to ensure trips run safely. Buying safety equipment on a tight budget, focusing on pure cost rather than quality and value, is not a risk the club is willing to take when it comes to such an adventurous activity. Renewal of this equipment is a necessity to ensure the safe running of the clubs activities.</t>
  </si>
  <si>
    <t>WWSR - Whitewater Safety and Rescue - River leaders should be trained in rope work, rescue, leading techniques and other BCU recommended methods of group control before being allowed to lead ICCC trips. Training costs around Â£150 per person, is approved by our affiliated body and we aim to send as many people as possible per year on such a course, in order to ensure our members have the vital safety knowledge necessary for our activity. Last year we sent 9 people on the course and in coming years we hope to keep this number high at around 6 people. (6 x @Â£150 = Â£900) Without this type of instruction our new members, as they move up through the club, cannot gain the necessary skills to ensure the safe running of trips. 
The non-subsided part of this will be paid by members of the club who attend the course. However, we wish to keep this cost as low as possible to encourage many to attend. Our club cannot run safely without professionally training our river leaders. Income 6 people x Â£50pp = Â£300.</t>
  </si>
  <si>
    <t>Cags - Cags or splash jackets are fundamental to the warmth and safety of our members on the river and it is important to ensure they are relatively waterproof. The majority of the current collection owned by the club are very old, have no seals, have broken velcro and are very water permeable. These cags have not been replaced in many years and are approaching the end of their usable life. The committee hopes to begin replacing these cags over the next few years. To begin this process we hope to purchase 6 new entry level cags to add an additional layer of warm and protection for new members. (6 x @Â£50 = Â£300)
Minor repairs are carried out throughout the term, for negligible cost and occasionally senior members donate their old kit. However, the majority of the cags are no longer waterproof and leak to a point which make them virtually useless.</t>
  </si>
  <si>
    <t>One off kit cost, equiptment kept for many year.</t>
  </si>
  <si>
    <t>Partially Harlington fund?</t>
  </si>
  <si>
    <t>Boats - Every year for our larger trips (2 minibus weekend trips, bonfire paddle), we require the use of ~30 boats, which is about as many as the club has. Several of them can only be used on flatwater already and would pose a safety risk if used in the future. With a fleet of 30 boats, buying 3 a year means their average lifetime needs to be about 10 years. This is realistically a bit longer than they actually last, due to damage caused by new comers when they first try white water paddling, and also due to lost kit when a member swims out of their kayak and we are unable to retrieve their boat downstream. 
Buying two mid-range boats for beginners at @Â£500 and a creek boat for the more experienced paddlers at @Â£950 is the bare minimum required for the club to survive.</t>
  </si>
  <si>
    <t>High cost but core. Harlington? More so than above</t>
  </si>
  <si>
    <t>RCC Caving (106)</t>
  </si>
  <si>
    <t>BCA Affiliation: The British Caving Association is the national governing body for underground exploration in the UK, and as such they maintain belay anchors, negotiate access agreements with landowners, and issue cave permits. Membership is a prerequisite for access to almost all UK caves, and affiliation to a national body is often required for caving abroad as well. Â£82 Request 100% subsidy.
NB: They have increased fees since last year</t>
  </si>
  <si>
    <t>Hidden Earth: The BCRA hosts a weekend conference in September. We hope to send four members by train to its venue. This national conference enables us to meet other clubs and negotiate access to more restricted caves. We also expose our summer expedition findings and meet cave scientists, major equipment retailers. Major networking event for the club. At an average Â£32 train fare with 16-25 railcard to get to the venue, and a residence cost of Â£28pp, Â£60x4= Â£240. Ask for 40% subsidy. The rest will be self-funded by going members, Â£36 per member.</t>
  </si>
  <si>
    <t xml:space="preserve">Put in at too high a priority
</t>
  </si>
  <si>
    <t>Not core, funding members to go to a conference MGH: agree, not core</t>
  </si>
  <si>
    <t>Flat cell batteries: Club helmets use standard Duracell MN1203 alkaline flatcell batteries which must be replaced every weekend trip. There are 12 weekend trips a year and we estimate use of 6 flat batteries per trip, 6*12= 72 flat cells. We also purchase 5 high quality rechargeable battery packs, for trip leaders as they provide optimal balance of power and durability, on a 5 year rolling replacement. This gives a total of 5xÂ£18 (rechargeables) + 72 x Â£4.80 (flatcells) = Â£435.60. Request 30% subsidy as previous years. The rest will be paid from SGI or members purchasing their own. 30%x Â£435.60=Â£130.68
NOTE: Uncertain predicted cost as the current price for the flat cell is 3.35 pounds each but by the time we buy them using the new budget, the price may have increased due to same demand but limited supply.The increase in price compared to last year is due to inflation caused by the recent economic condition.</t>
  </si>
  <si>
    <t>Rechargeable Batteries: The club has rechargeable Petzl Vertex helmets. These use Sanyo Eneloop rechargeable batteries, four batteries per helmet which are on rolling replacement. We estimate we need four sets of batteries per caver (main+spares) with an average 10 Petzl Vertex helmets used each trip: 10x8=80 batteries that must be kept in good condition. 100 batteries need to be purchased each year as part of a 2 year rolling replacement, at the lowest online price of Â£10.00 for 4 that comes to Â£10/4 x180 batteries = Â£450. Request 35% subsidy. The rest will be paid from SGI. 35%xÂ£450=Â£157.50</t>
  </si>
  <si>
    <t>Spring trip and Summer Expedition batteries: We have 1 week long tour and a 5 week expedition. By the Easter tour we advise members to purchase their own helmets and Luxeon lighting rigs, so the majority of members of these trips require batteries. We use flatcells because we cannot charge batteries reliably when on the mountain/camping. For Easter and summer tours, there are 10 members/day requiring batteries. This gives a total of 420 man days. As lights need to be replaced every 4 days, we require 420/4 =105 batteries, 105*Â£4.80=Â£504 Request 30% subsidy, 30% x Â£504=Â£151.2 
NOTE: Uncertain predicted cost as the Duracell 4V flat cell in no longer in production. The current price for the 4.5V flat cell is 3.35 pounds each but by the time we buy them using the new budget, the price may have increased due to same demand but limited supply. The increase in price compared to last year is due to inflation caused by the recent economic condition.</t>
  </si>
  <si>
    <t>Accommodation: We stay in caving huts on weekend trips. We plan to go on 12 short trips + 1 long trip (Winter), each with 16 members on average. Huts fees are usually around Â£5 pp pn. (12 trips x 16 people x 2 nights x Â£5)+(1 long trip x 16 people x 7 nights x Â£5) = 1920+560 = Â£2480. Request 60% subsidy. The rest will come from SGI, directly funded by each trip fee. 
Predicted income from trip fees: 
(12 trips x16 members xÂ£35 per trip)+ (Winter Trip x 16 members x Â£75 per trip) =Â£7920 where remaining income goes to minivan hire, accommodation, fuel, hospitality, cave entrance fee and other expenses.The stated expenditures and their predicted costs are explained in the next following columns. Thus, the requested subsidy is required in order for us to make up for all the expenses involved per trip.</t>
  </si>
  <si>
    <t>Trip accomodation MGH: Again, accomodation is nessesary for them to conduct their activity successfully, surley?</t>
  </si>
  <si>
    <t>Agree with QA, A-line.</t>
  </si>
  <si>
    <t>Transport Costs: We plan to run 12 trips. 15 Seater minibus is Â£285 for a weekend so Â£3420 for 12 trips. Current diesel prices about Â£1.2/L, we travel ~6000 miles per year at ~5.1mi/L which is Â£1411.We take a car every other trip. Petrol is Â£1.3/L. ~3000 car miles at ~10mi/L which is Â£390. Our long winter trip is generally to Yorkshire. Hire for the 9 seater minibus is Â£221 (weekend) + 6 x Â£38 = Â£449. Mileage for our Yorkshire winter tour is usually about 765 miles at 5.1mi/L and Â£1.2/L. Total fuel cost Â£180. Total transport for winter tour = Â£180 + Â£449 = Â£629. Total expected transport costs are Â£3420 + Â£1411 + Â£390 +Â£629= Â£5850. Request 45% subsidy. The rest will come from SGI.</t>
  </si>
  <si>
    <t>ESSENTIAL SAFETY EQUIPMENT AND REPAIR
Bought at Starless River unless stated otherwise.
ROPES 
300m 9mm semi-static caving rope (3 year rolling replacement). caving supplies ltf RRP Â£390.
300m 10mm semi-static caving rope (4 year rolling replacement). caving supplies ltd RRP Â£405
300m 11mm semi-static caving rope (5 year rolling replacement). caving supplies ltd RRP Â£480. 150m 11mm dynamic rope for making shock cordes/cows tails: caving supplies ltd RRP Â£241.80 
HELMETS
5 Petzl Spelios helmets (Caving supplies) with integrated light, 5 year rolling replacement. 5 x Â£150 = Â£750
CLOTHING
7 cordura fabric oversuits as part of a 4 year rolling replacement. Â£120.00 per oversuit. 7 x Â£120 = Â£840 5 PVC oversuits as part of 4 year rolling replacement. Â£108 per oversuit, 5 x Â£108 = Â£540 7 fleece undersuit (Inglesport) at Â£92.50 each. Â£92.5 x 7= Â£ 647.50
SRT EQUIPMENT
5 sit SRT harnesses as part of a 4 year rolling replacement. RRP Â£75.0 per harness. 5 x Â£75= Â£375
7 Petzl SRT chest jammers/crolls as part of a 4 year rolling replacement. RRP Â£48.60 per croll. 7 x Â£48.60 = Â£340.2
7 Petzl basic SRT ascenders as part of a 4 year rolling replacement. RRP Â£48.60 per jammer. 7 x Â£48.60 = Â£340.2
7 Petzl 'Simple' bobbin-type descenders as part of a 4 year rolling replacement.RRP Â£46.80 per descender. 7 x Â£46.8 = Â£341
10 Climbing Technology screwgate carabiners as part of a 4 year rolling replacement. RRP Â£9 per carabiner. 10 x Â£9 = Â£90
20 Edelrid Pure snaplink keylock carabiners as part of a 4 year rolling replacement. RRP Â£7.90 per carabiner. 20 x Â£7.90 = Â£148
10 oval carabiners as part of a 4 year rolling replacement. RRP Â£12.60 per carabiner. 10 x Â£12.60 = Â£120
50 7mm rigging maillons as part of a 3 year rolling replacement. RRP Â£3.60 per maillon. 50 x Â£3.60 = Â£180.00
40 M8 bolts and hangers (used in conjunction) as part of a 3 year rolling replacement. Â£0.50 per bolt and Â£2.20 per hanger (Raumer). 40 x Â£(0.50+2.20) = Â£108 
10 120cm tape slings as part of a 3 year rolling replacement. RRP Â£5.40 per sling (Lyon). 10 x Â£5.40 = Â£54
3 Helly Hensen top and bottom base layers as part of a 4 year rolling replacement. RRP Â£40.00 per layer. 3xÂ£40=Â£120 3 Helly Hensen Balaclava as part of a 3 year rolling replacement. RRP Â£20.00 per balaclava. 3 x Â£20 = Â£60 
EMERGENCY SHELTER
10 survival bags as part of a 3 year rolling replacement. Â£5.95 each (Caving Supplies). 10 x Â£5.95 = Â£59.50
1 blizzard bag as part of a 3 year rolling replacement. Â£23.00 per bag = 23.00
Request 70% subsidy. (CONTINUE BELOW)</t>
  </si>
  <si>
    <t>Explanation of ESSENTIAL SAFETY EQUIPMENT AND REPAIR: 
Request 70% subsidy. Caving is a unique sport that requires a large amount of specialist equipment to remain safe and comfortable. Due to our location, far from any caving region, there is no incentive to purchase the kit initially. We encourage students to buy their own kit during the year to relieve the strain on our limited resources. This extends the life of our core safey equipment, and reduces the turnover. The rest of the funds comes from SGI, membership fees which particularly contribute to the first large order of the year, benefiting newer members in the short term. In addition to this, the equipment costs have risen for this year due to inflation caused by the recent economic conditions. Thus, it is unlikely that our club could function without this subsidy since our membership fees has to also cover for all the other expenditure costs stated above; which brings to the point that SGI will not be able to support the recent rise in equipment costs and hence, the subsidy is direly needed.
70%x Â£(390+405+480+241.8+750+840+540+647.5+375+340.2+340.2+341+90+148+120+180+108+54+120+60+59.5+23.00)=70% x Â£6653.2= Â£4657.24</t>
  </si>
  <si>
    <t>No query - although possibly a harlington request</t>
  </si>
  <si>
    <t>Summer expedition is to Slovenia. Assuming 5-week tour a 9-seater minibus costs Â£2500. Ferry tickets are ~Â£150. Typically some students fly out due to lack of seats in the minibus. 6 additional return flights &amp; public transport cost 6x(150+40)= Â£1140. This gives a cost of Â£3790 for summer tour transport. All of these will be dealt with as tours. Request 25% subsidy as other trips. 25% x Â£3790=Â£947.5. Rest is is funded directly by students attending.</t>
  </si>
  <si>
    <t>Tour application</t>
  </si>
  <si>
    <t>Nahhh. This is a holiday MGH: I would agree I don't think tours come under core activities. Not sure.</t>
  </si>
  <si>
    <t>3,1</t>
  </si>
  <si>
    <t>Tours can still be funded as A-lines.</t>
  </si>
  <si>
    <t>RCC Chess (107)</t>
  </si>
  <si>
    <t>British Universities' Team Championship (BUCC): Â£402 of the entry includes 6 double rooms at Â£71 each. These costs are fixed as the BUCA hold the tournament at the hotel where all participants must stay for the duration of the tournament. (half of rest paid from members participating in tournament and half paid from SGI)</t>
  </si>
  <si>
    <t>Travel to BUCC venue (12 players): Roughly Â£20 advance return for each player from South Kensington to Birmingham + estimated Â£20 taxi to hotel and back (rest paid by members participating in tournament)</t>
  </si>
  <si>
    <t>RCC Croquet Club (140)</t>
  </si>
  <si>
    <t>Our core activity is playing croquet, which requires us to have mallets, balls and hoops. While we have a sufficient number of balls, which will still be usable for at least another year our 2 sets of hoops are now in need of maintenance and our (wooden) mallets have suffered serious deteriration over recent years, and so we must now account for their repair and replacement costs in order to be able to viably continue playing. Whilst we are able to contribute some SGI towards this, at ~Â£120 for a good quality mallet we are unable to fund their total replacement ourselves.
This year has been the first recently that we have had sufficient funds to do some replacement or repair of these and this will be leaving our account some time during the spring/summer term when we have found our best option.
In the past few years we have purchased a mallet bag for the protection of these mallets meaning that investment should be reasonably protected though as permanent storage and transport it is not a perfect solution. However, this should help to minimise the continued upkeep costs and continue to support the club's core activities for time to come. Where previously we have applied for contingency funding where applicable to help fund the replacement of broken equipment we believe that this is more legitimately a regular maintenance cost. In addition we are hoping to increase our equimpent this year through a Harlington application in order to have more sets available for members; in spite of this increase we hope to keep our maintenance costs the same next year especially as new equipment should not need additional repair in the first year.</t>
  </si>
  <si>
    <t>We are keen to attend at least one competition in the summer term. We have assumed here that entry will by Â£5 per person with 8 players attending. Requesting 50% subsidy.</t>
  </si>
  <si>
    <t>Travel to croquet lawns outside of campus for correct play and competitions as there is no appropriate space on campus.
Members can pay 66%, requesting 33% subsidy (roughly inline with last year's percentages). Have based this on 1 afternoon (6-12hr) of 9 seat minibus hire as of this year's prices and including Â£10 of fuel as it is likely to be within London but relatively inaccessible by public transport and predict approximately 8 people attending.</t>
  </si>
  <si>
    <t>RCC Culinary (164)</t>
  </si>
  <si>
    <t>Cooking Ingredients
Need: Directly concerns our core aims - as a culinary society it is vital we provide chance for members to learn new and advance existing cooking skills. Absolutely vital to the running of our society
Reach: Full Society
Merit: Nowhere else will students have dedicated teachers where they can learn this vital skill that will help them not only throughout their student career but also their lives.
Costs: 2 sessions/week for 25 people each session. 30 weeks. Food required Â£2 per session per person. Therefore 50x30x2= Â£3000. We charge Â£3 per session per person. Â£1.00 goes towards food and Â£1.50 goes towards kitchen hire and Â£0.50 to instructors. Therefore, income is Â£1500. We request Â£1200 subsidy and the rest is covered by membership fees.</t>
  </si>
  <si>
    <t xml:space="preserve">This is costed similarly to last year, except for twice as many sessions and an extra 5 people per sesssion but they are asking for a higher subsidy that per session per person than last year
</t>
  </si>
  <si>
    <t>What kind of food is beng bought? and what ends up happening to it. I wonder if a member should be supplying the raw materials them self if they eat it after- otherwise this is essentially a free meal MGH: just 'food' is a bit broad, yes, if it were a full meal to be eaten afterwards it may be reasonable to charge more as well, as you are getting the food and a service....more info...</t>
  </si>
  <si>
    <t>RCC to request full breakdown, bearing in mind: Food/hospitality = highly variable expenditure that cannot be thoroughly budgeted for in advance, and the incentive to partake in an activity is not the 'core activity' so should be moved to C.</t>
  </si>
  <si>
    <t>Kitchen Hire
Need: This allows us to run our cooking sessions, which encompasses the main aim of our society. 
Reach: Full Society
Merit: Using professional equipment in a real chefâ€™s kitchen allows our members the opportunity to make the food the way they would like and to a high standard.
Cost: Foodstars do a deal for Kitchen hire for Â£20 an hour â€“ and we would run 6 hours per week. This comes to Â£120 per week. 30 Weeks comes to 30x120= Â£3600. We charge Â£3.00 per session per person. Â£1.00 goes towards food and Â£1.50 goes towards kitchen hire, and Â£0.50 to instructors. Therefore, income is Â£2250. We request Â£1200 for subsidy and the rest we will make up in memberâ€™s funds.</t>
  </si>
  <si>
    <t xml:space="preserve">This is a new line, and quite a hefty one
</t>
  </si>
  <si>
    <t>By Full Society imoact, they mean the 25 people per session in the kitchen? or do they use the kitche otherwise?</t>
  </si>
  <si>
    <t>RCC to request more information.</t>
  </si>
  <si>
    <t>Cooking Lesson Equipment
Need: Directly concerns our core aims - as a culinary society it is vital we provide chance for members to learn new and advance existing cooking skills. Absolutely vital to our Society and to be stored in our storage space with our other equipment. 
Reach: Full Society
Merit: No where else will students have dedicated teachers where they can learn this vital skill that will help them not only throughout their student career but also their life.
Costs: We are only asking for that which we need in excess of what the kitchen provides or does not have. In order to allow for the larger sessions we intend to run this year (prices are from amazon)
Cutlery 44 Set - Â£51.61
Serrated (for cutting breads, and dry meats...) 7 Piece Knife Set - Â£35
18 Glasses - Â£33
18 Plates - Â£30
Sharp Knife Set 6 piece - Â£48
Miscellaneous utensils (whisks, wooden spoons, potato peelers etc..) - Â£25Â 
Microwave - Â£25
Kettle - Â£8
Toaster - Â£6
Total Cost: Â£261.61</t>
  </si>
  <si>
    <t>Agree with last year's comments: (copied here) 20140 - Equipment &amp; Repair - CSPB - C
MG: Reduced to 30% subsidy
should be ADF?
Query: Where is this equipment going to be stored? Where is it going to be used (and I don't just mean 'in a kitchen')? If you have access to a kitchen, do you not already have access to at least some of this?
Res: C - move to C
Sabb: Tend to agree. Seems to be initial setup cost.</t>
  </si>
  <si>
    <t>You can get cutlary for much cheaper than £50 for 44 set. Surly fancy cutlary is not nessesary?</t>
  </si>
  <si>
    <t>RCC to request minimising cutlery costs.</t>
  </si>
  <si>
    <t>Experienced Teaching
Need: Professional Teaching for our cooking classes, which is the core aim of our society.
Reach: Full Society
Merit: Teachers are trained and understand the student experience and what is important for members to learn from the sessions.
Cost: 25 people per session, 2 sessions/week, 30 weeks. Â£25 per session has been agreed with the Instructors capable and willing to teach. The trained instructors will be used for 21/30 of the sessions. Therefore Cost is 21x2x25=Â£1050. We charge Â£3 per session per person. Â£1.00 goes towards food and Â£1.50 goes towards kitchen hire and Â£0.50 to instructors. 25x2x30x0.5=Â£750. Therefore, income is Â£750.</t>
  </si>
  <si>
    <t>Transport for events:
Need: Necessary for us to fulfil other events core to our Aims and Objectives
Reach: Full Society. All will benefit as without the necessary legwork a lot of our events will not get organised. The transport is involved in picking up ingredients and equipment for events and moving items across London for whole society events. 
Merit: So students are not using their own money on the society related tasks.
Cost: A single journey by bus is Â£1.50. Each Trip is a return. Approximately 20 events throughout the year and around 5 will require two people (these are approximations). Hence 1.5x2x25 = Â£75</t>
  </si>
  <si>
    <t>Why are they asking for full subisdy?</t>
  </si>
  <si>
    <t>What are these other core activities that are needing transport?</t>
  </si>
  <si>
    <t>RCC to request breakdown of events. Cannot add transport contingency costs, need to have planned the trip in order to request transport subsidies.</t>
  </si>
  <si>
    <t>Printing Costs:
Need: Recipe lists for giving allowing the sharing of recipes and for use in teaching lessons. Allowing us to carry our our Core Aims to a fully
Reach: Full Society
Merit: Facilitates the education of our members and gives them something they can use for their future
Cost: We are expecting to do a large amount of printing and we have worked out around 81p per member is sufficient to print a number of recipe lists. Hence 81 x 90 = Â£72.90. This number has come from a previous events experience where we have printed out lists (and methods) for members of dishes and the cost came to 81p per person.</t>
  </si>
  <si>
    <t>London Food Festival 
Need: This year there was much interest in attending the London food festival (during October). This is key to our core aims and objectives and is something we cannot replicate by other means. Many were put off unfortunately by the slightly costly tickets and it would be a great shame as the event is very popular.
Reach: Full Society
Merit: Here in London we are fortunate enough to be located in one of the Culinary Capital Cities in the World and therefore this once per year food festivals offers an unparalleled experience and a chance to see whats at the forefront of the culinary world and expand ones views and ideas. 
Cost: Â£23.00 per person. 90x23=Â£2170 A survey carried out suggested people would be willing to pay Â£15. Therefore Income is 15x90= Â£1350 and we request Â£820.</t>
  </si>
  <si>
    <t>Not core, possibly ADF</t>
  </si>
  <si>
    <t>This is not core to the society, and should not be funded. MGH: agree, not core</t>
  </si>
  <si>
    <t>Restaurant VisitsÂ 
Need: Directly relevant to our Core Aims. Understanding how to taste food properly is very important. For example at the Clove Club restaurants they guide you through Tasting Menus. With this you are able to apply it to your cooking and therefore produce higher quality meals, and make your own taste combinations. 
Reach: 80% of the society. Up to 72 members and if interest is great enough we can arrange more visits. Although the full society will gain from these visits as reviews will be written up for all to read.
Merit: Gives members a chance to taste Michelin Starred food. Students are put off by the price of these visits, but will be more willing to go if they can be subsidised. A survey of our members revealed that Â£23 was a reasonable price to pay for the opportunity. Students do not normally get the opportunity to taste food made by professional chefs, and therefore enhancing the student experience.
Cost: Â£30 per person, 24 people per visit, 1 visit per term, 3 visits throughout the year, 30x24x3 = Â£2160.00. Income is 23x24x3=1656. We ask for Â£250 subsidy. The rest can be obtained from members funds.</t>
  </si>
  <si>
    <t>Not core, no need to reduce ticket costs from last year</t>
  </si>
  <si>
    <t>Asa bove MGH: if they can charge people £23 they can charge £30, not core.</t>
  </si>
  <si>
    <t>CookBooks
Need: Very integral to many of our core aims. Useful for the selection of recipes in preparation of our sessions, and to offer further inspiration for members who wish to be more creative.
Reach: Full Society
Merit: Below are some classic cookbooks which would be of great use to our members during our sessions. These few books are specifically chosen because they cover a vast amount of culinary topics and recipes, from the very basic to the more intricate, which will be beneficial to members of any cooking ability. 
Cost: List of Influential Cooking books, prices are off of Amazon. Let it Simmer by Sean Moran: Â£27.45. Keys to Good Cooking by Harold McGee Â£35.89. The Food of the Mediterranean by Murdoch Books Â£22.00. Step by Step Cookbook by Hilary Biller Â£12.99. Gordon Ramsay's Ultimate Home Cooking by Gordon Ramsay Â£17.00. Jamie's 30 Minute Meals by Jamie Oliver Â£6.00.</t>
  </si>
  <si>
    <t xml:space="preserve">Asking for far too many books in one go! 
</t>
  </si>
  <si>
    <t>I think they should get cook books or printing for recipies, you can get a lot online, why not just print on line to save money, individual can buy cook books if they need them...</t>
  </si>
  <si>
    <t>Consumables
Need: Bin Bags, disposable plastic plates, disposable plastic cutlery, straws, napkins and plastic gloves and other consumables that are required at almost all of our events. This is necessary so we can carry out all of our core events safely and with good hygiene. 
Reach: Full Society
Merit: Allows for good hygiene and safe disposal of waste. Furthermore it makes the events easy and accessible for all.
Cost: Prices are taken off of amazon. Numbers are calculated based on what has been used in previous years. Bin Bags are Â£2.50 per 20 sacks. We require 200 sacks. 10x2.5=Â£25. Plastic Disposable Plates are Â£8.99 for a pack of 100, we require 900, therefore 8.99x9=Â£80.91. Napkins are Â£1.50 for a pack of 100, we require 1200, therefore 1.5x12=Â£18. Plastic Cutlery, 100 of each is Â£3.95 in total, we require 900 of each, therefore 9x3.95=Â£35.60. Straws are 225 for Â£1.91. We require 550, therefore, 1.91x2=Â£3.82. Plastic gloves: 100 is Â£5.96, we require 300 therefore, 5.96x3=Â£17.88. Total Cost: 25+80.91+18+35.60+3.82+17.88= Â£181.21</t>
  </si>
  <si>
    <t>Surprised the food isnt consumable MGH: If they need this much plastic cutlery why not buy more metal cutlary, and clean it in their kitchen. Not nessesary for core.</t>
  </si>
  <si>
    <t>RCC Dance Company (759)</t>
  </si>
  <si>
    <t>Cardiff University Dance Competition 2018 Entry Fee
Reach: 45/122 members based on this years teams
Merit: Benefits both our members and the university, showcases the talent at Imperial, gives our members the chance to compete
Subsidy: 35% requested, remainder from SGI (members fees, class fees, competition team joining fee)
Predicted cost: 45 dancers x Â£15 (entry fee per dancer) x 1.02 (inflation) = Â£688.50</t>
  </si>
  <si>
    <t>Liverpool University Dance Competition 2018 Entry Fee
Reach: 45/122 members based on this years teams
Merit: Benefits both our members and the university, showcases the talent at Imperial, gives our members the chance to compete
Subsidy: 35% requested, remainder from SGI (members fees, class fees, competition team joining fee)
Predicted cost: 45 dancers x Â£17 (entry fee per dancer) x 1.02 (inflation) = Â£780.30</t>
  </si>
  <si>
    <t>Cardiff accommodation 2018 (2 night stay)
Reach: 45/122 members based on this years teams
Merit: Necessary, competition lasts all day on Saturday with an early start time of 9am and results ceremony finishing late evening
Subsidy: 35% requested, remainder from SGI (members fees, class fees, competition team joining fee) and additional Â£30 paid per member for 2 night stay
Predicted cost: 45 dancers x Â£45 (hostel accommodation per night per dancer) x 2 x 1.02 (inflation) = Â£4131</t>
  </si>
  <si>
    <t>High cost, could consider a hostel?</t>
  </si>
  <si>
    <t>RCC to request club to consider cheaper options.</t>
  </si>
  <si>
    <t>Liverpool accommodation 2018 (2 night stay)
Reach: 45/122 members based on this years teams
Merit: Necessary, competition lasts all day on Saturday with an early start time of 9am and results ceremony finishing late evening
Subsidy: 35% requested, remainder from SGI (members fees, class fees, competition team joining fee) and additional Â£25 paid per member for 2 night stay
Predicted cost: 45 dancers x Â£20 (hostel accommodation per night per dancer) x 2 (nights) x 1.02 (inflation) = Â£1836</t>
  </si>
  <si>
    <t>As above, depends how this compares to other accomodation claims..</t>
  </si>
  <si>
    <t>y, as above</t>
  </si>
  <si>
    <t>Cardiff travel to and from competitions 2018
Reach: 45/122 members based on this years teams
Merit: Necessary, dancers need to travel to and from competitions and we would like to reduce competition costs to members by offering a subsidy
Subsidy: 35% requested, additional cost paid by team members
Predicted cost: 45 dancers x Â£55 (advance return tickets brought with a railcard) x 1.02 (inflation) = Â£2524.50</t>
  </si>
  <si>
    <t>Fine, cheaper than 3 weekend mini bus hire</t>
  </si>
  <si>
    <t>Liverpool travel to and from competitions 2018
Reach: 45/122 members based on this years teams
Merit: Necessary, dancers need to travel to and from competitions and we would like to reduce competition costs to members by offering a subsidy
Subsidy: 30% requested, additional cost paid by team members
Predicted cost: 45 dancers x Â£30 (advance return tickets brought with a railcard) x 1.02 (inflation) = Â£1377</t>
  </si>
  <si>
    <t>Costumes for dance competitions 2018
Reach: 45/122 members based on this years teams
Merit: Costumes are club owned and hired out to dancers, this will mean in a few years we will have good stock to use. Where possible the costumes are reused but increased team numbers, occasional wear and tear and differences in sizes require some new costumes to be brought each year.
Subsidy: 20% requested, the remainder will come from SGI and Â£2 costume hire fee paid per dancer per dance discipline
Predicted cost: 9 (average number of dancers per team) x 8 (number of teams) x Â£18 (costume budget per dancer) x 1.02 (inflation) = Â£1321.92</t>
  </si>
  <si>
    <t>Music for dance competitions
Reach: 45/122 members based on this years teams
Merit: Good quality music has to be purchased for competitions to avoid infringing copyright laws
Subsidy: 50% requested, remainder from SGI (members fees, class fees, competition joining fee)
Predicted cost: 8 (number of dances) x 2 (multiple songs merged) x Â£1 (price per track) x 1.02 (inflation) = Â£16.32</t>
  </si>
  <si>
    <t>Printing audition sign up sheets for teams and competition information
Reach: 122 Any members who wish to audition for a team
Merit: Necessary to run auditions, create competition teams and inform members
Subsidy: 100%, due to separate funding source used this year
Predicted cost: 16 (signup sheets) x 100 competition info sheets x Â£0.03 (A4 printing cost) = Â£48</t>
  </si>
  <si>
    <t>What... why do they need to print 100 sheets of 'info'. Havent they heard of an email MGH: Agree, unnessesary</t>
  </si>
  <si>
    <t>External teacher, due to improved ballet class attendance and improvements in technique and performance we chose to keep classes with an external professional ballet teacher
Reach: 118 all members
Merit: Additional technique class, proper technique taught by a fully qualified instructor, improved class experience
Subsidy: 35% requested, remainder from SGI (members fees, class fees)
Predicted cost: Â£20 (per hour) x 3 (classes per week) x 10 (weeks per term) x 3 (terms) x 1.02 (inflation) = Â£1836</t>
  </si>
  <si>
    <t>depends if their core aim is to compete or to provide classes? or both.</t>
  </si>
  <si>
    <t>RCC to ask club to decide on core activity.</t>
  </si>
  <si>
    <t>External teacher for workshop
Reach: all members of college
Merit: An opportunity for members to attend a professional workshop. Improves technique and encourages members to join dance company
Subsidy: 20% requested, remaining cost paid by attendees
Predicted cost: Â£30 (per hour) x 2 (hours) x 2 (workshops per year) x 1.02 (inflation) = Â£122.40</t>
  </si>
  <si>
    <t xml:space="preserve">Is this core?
</t>
  </si>
  <si>
    <t>RCC Exploration (109)</t>
  </si>
  <si>
    <t>Subsidising an external event hosted at the Royal Geographical Society. They host a weekend conference 'The Explore Weekend'. It is ideal for our members and matches our core aims perfectly however the ticket price is Â£95 which can put newer members off. We usually manage to negotiate a Â£65 deal, but wish to further subsidise this for our members to Â£30. For 8 members this gives a total of Â£280. We are asking for Â£85 subsidy, where the rest will be covered by SGI.</t>
  </si>
  <si>
    <t>External Speaker Fees. Speakers often have fixed fees, or at the very least ask us to cover their travel costs and expenses (these are often in addition). In general is may cost Â£75 per speaker. We hope to have 5 external speakers next year. Total cost of Â£375. To cover the difference we will use money already in the SGI. We ask for a 30% subsidy as it is our core aim and totally essential to the annual operation of the club.</t>
  </si>
  <si>
    <t>Reduce to 30% subsidy</t>
  </si>
  <si>
    <t>RCC Fellwanderers (110)</t>
  </si>
  <si>
    <t>ACCOMMODATION: The club expects to organise 15 weekend trips (already discussed in the aims and travel budget). Each weekend trip requires accommodation. Three weekend trips are to St Mary's mountain hut which is free. Eight trips stay in village halls which have fixed costs of about 150 GPB per weekend making a total of 1200 GBP. The accommodation for the 4 Inns is included in the entrance fee. The remaining 3 trips are camping trips which cost about GBP 6 per person and the clubs takes about 15 people on each camping trip costing a total of 270 GBP. The total cost of accommodation for next year is expected to be 1440 + 270 = 1710 GBP. For the first term this year (1/3 through the Fellwanderers calendar) the club spent 664 GBP. Therefore 1440 GBP is a realistic estimate. The non-subsidised fraction of cost is met by members trip contribution in the form of online ticket sales (see minibus hire for calculation). Cost of accommodation is on average Â£6 per person per night, we aim to get 60 people on trips per term hence 6*60*2*2=1440</t>
  </si>
  <si>
    <t>MINIBUS COSTS: 10 standard trips in autumn and spring term, 1 of which require 2 minibuses and 9 that require 1 minibus. 1 trip during the Easter vacation for the 4 Inns walk requiring 1 minibus. 3 trips in summer term requiring 1 minibus. One trip in the Summer holiday requiring one bus. Total of 16 minibuses required throughout the year excluding tours. Final calculation; 16*285 (hire cost for a weekend) = 4560 GBP. Each minibus drives an average of 600 miles for the weekend and the minibus fuel costs about 33p per mile. The total fuel cost for each minibus is 0.33*16*600 = 3168 GBP. The total expected cost for travel next year is 7728 GBP. For the first term this year (1/3 through the Fellwanderers calendar) the club spent 1746.98 GBP in grant and 210.75 GBP from SGI = 1957.73 GBP. The non-subsidised fraction of cost is met by members trip contribution in the form of online ticket sales. Predicted income: On average 14 people per minibus*13 minibuses @ trips costing 35 GBP + 14 people per minibus *3 minbuses @ trips costing 30 GBP (trips to St Mary's mountain hut are run at a reduced cost) = 7630 GBP.</t>
  </si>
  <si>
    <t>NAVIGATION EQUIPMENT: The club has a map and compass replacement program to make sure all the maps are in good condition and safe for navigation in remote areas. Every year the club buys about 5 maps to replace old maps and for new areas the clubs hasn't travelled to. Each new map costs 14 GBP. The total map cost is 6*14 =84 GBP. Each year the club buys about 2 compasses each costing 10 GBP. The total compass cost is 20 GBP. The total navigation cost is 104 GPB.</t>
  </si>
  <si>
    <t>4 INNS: The club participates in a long distance challenge in the Peak District. The entrance cost this year is 28 GBP per person and accomodation is 2.50 GBP per person making a total of 30.5 GBP per person. 8 GBP is also required to transport the driver back to the start to pick up the minibusThe travel costs for this event are included within the travel budget line. This event takes part in March / April. The non-subsidised fraction of cost is met by members trip contribution in the form of online ticket sales. 15 people * 30.5 GBP + 8 = 465.5. The club charges 40 GBP per person including travel so total income is 600 GBP.</t>
  </si>
  <si>
    <t>They seem to have their numbers the wrong way round...you do not need to make the cost of your activity and your grant equal to your income!</t>
  </si>
  <si>
    <t>Why are they asking for subsidy when predicted income from ticket sales of the event is greater than the cost of the event?</t>
  </si>
  <si>
    <t>RCC to check if numbers are wrong way round. If income &gt; expenditure/subsidy then does not require funding.</t>
  </si>
  <si>
    <t>RCC First Aid Society (125)</t>
  </si>
  <si>
    <t>External speakers/demonstrators: 
First Aid involves a wide breadth of topics. Many of these topics are better taught and demonstrated by external speakers with vast expertise and experience in the field. We like to invite local clinicians and paramedics to teach at some of our committee meetings in-order to keep the meetings varied and interesting. We also invite other St. Johns Volunteers to help us run multiple scenarios to allow our members to practice their skills during the second half of the meetings. The more casualty scenarios our members are exposed to, the better First Aider Volunteers they can be. The money will go towards reimbursing the travel expenses of our external speakers and demonstrators.
Zone 1-3 tube cost: Â£2.80
Two-way tube cost: 2.80 x 2 = Â£5.6 
Expect to have 16 external speakers and demonstrators throughout the whole year: 16 x 5.6 = 89.6 = Â£90</t>
  </si>
  <si>
    <t>Casualties Union for End of Year Scenario Meeting: 
On the last meeting of the year we hold a scenario night with the Casualties Union. The Casualties Union is an organization which provide professional actors to act as patients for first aid and paramedic groups. The actors use realistic makeup to create injuries such as major burns, chopped off fingers, and fractured bones. This is a highlight for all our members as it is a great way to practice everything taught in the year on â€œrealâ€ patients and wounds. The money go towards paying the actors for their time, their travel and for the makeup they use. 
1X actor = Â£120/h
Plan is to hire 4 professional actors for 1h for 25-30 members.
Total = Â£120 X 4= Â£480</t>
  </si>
  <si>
    <t>RCC Funkology (680)</t>
  </si>
  <si>
    <t>Reach: All of Imperial - any student may come for a dance class
Priority: We are a hiphop dance society, and as such holding dance classes is fundamental to who we are. These classes are the source of the majority of our SGI, which we use to fund our other activities. We bring in professional instructors to teach these dance classes to Imperial students. 
Need: Without funds to pay for these instructors we would be unable to hold our classes, which are the most important part of the society.
Merit: These hiphop classes are unique to the society, and are the only way for Imperial students to learn this style at the university.
Expenditure
We run four classes a week, two hihop and two foundation, with the two foundation classes being held back to back on a Sunday. We bring in external teachers to teach the classes and share their knowledge and experience with Imperial students. We have external instructors for all foundation classes, and on average two external instructors for hiphop classes every three weeks. Instructors are expensive, with those for foundation being paid Â£25 per class and those for hiphop being paid Â£20. Therefore, in a usual week we would expect to spend 2/3 x Â£20 + 2 X Â£25 = Â£63.3 per week.
We take a year as having 11 weeks in the Autumn and Spring term, and 8 in the Summer term, for a total of 30 weeks. Therefore we expect to spend 30 x Â£63.3 = Â£1900 on instructors this year.
Income from classes
For hiphop class our standard rate is Â£2.50 for one class. For foundation the standard rate is Â£3.50 for one class or Â£6 for two on the same day. In addition, members may purchase class packages online. There are two, a four class package for Â£8 or an eight class package for Â£16, which includes an extra free foundation class.
On average we had 15 people coming to each hihop class and 8 to each foundation class. Of these people, half tended to pay the standard rate and half tended to use a class package. For foundation most people tended to go to both classes. To predict our income from classes, we will break it down into two subcategories first. The first subcategory is the amount received in cash from people paying the standard rate on the day, and the second subcategory is how much we expect to earn from online sales of the class packages
For income in cash from people paying the standard rate we would therefore expect to raise 7.5 x Â£2.5 = Â£18.75 per hiphop class. For foundation, assuming 3 people pay the standard rate for both classes and 1 person pays the standard rate for one class, over the two classes we would expect to raise 3 x Â£6 +1xÂ£3.5 = Â£ 21.5. Therefore in a week of two hiphop classes and two foundation classes we would expect to raise 2 x Â£18.75 + Â£21.5 = Â£59 from people paying the standard rate.
For class packages, we would expect to sell 2 four class packages every three weeks and 2 eight class packages every three weeks...
*Due to the word limit, a full section will be</t>
  </si>
  <si>
    <t>Why do they need this much subsidy if their income is just £6 shy of their costs?</t>
  </si>
  <si>
    <t>Thats a very optimistic reach... realisitcally, membership is about 100. I think members could be charged more per lesson, as other clubs will be charging £5 for similar lessons, this would defeat the need for grant</t>
  </si>
  <si>
    <t>Instructors: Workshops
Reach: All of Imperial - any student may come for a dance class
Priority:: These workshops are an important additional source of income, which we use to fund our other activities.
Need: Without these funds we would be unable to hold these workshops
Merit: These workshops provide our members with a unique experience and chance to try new styles within hiphop dance. They also provide our members with a chance to meet big names in hiphop dancing and to be inspired by them.
Expenditure
We run two workshops a year, the Christmas workshop and the Spring workshop. For these we bring in big names in the hiphop dance scene to teach different styles that are not covered in our normal classes. The teaching is also of a higher quality to normal classes.
We bring in 2-3 instructors who teach for a total or 3 hours. We pay Â£40-Â£60 for each instructor.
To calculate expenditure, we will assume that we have 2 instructors at one workshop and 3 at the other, for a total of 5 instructors. We will also assume that each instructor is paid Â£50 on average. Therefore, we would expect to spend 5 x Â£50 =Â£250 on instructors.
Income
We charge members Â£6 for the whole day and non-members Â£12. Typically, all the attendees are members. From turnout in previous years, we estimate 20 people will come to the Christmas workshop and 15 to the Spring workshop, who will all be members. As such, we expect to earn 35 x Â£6 = Â£210</t>
  </si>
  <si>
    <t>Why do they need this much subsidy if their income is just £40 shy of their costs?</t>
  </si>
  <si>
    <t>MG/QA to provide resolutions.</t>
  </si>
  <si>
    <t>Competition Entry Fees:
Reach: Competition teams (approximately 31 students)
Priority: Sending teams to competitions is part of our core aims and activities, and we are continually expanding or maintaining the number of competitions attended each year.
Need: Without these funds, each student will have to pay for their competitions. With up to 3 or 4 competitions per year that cost around 20 per entry, this is considered expensive for some students. We collect crew fees from advanced team only (15 members) of 20 pounds, which is only able to cover one competition. The otherâ€™s must be subsidized.
Merit: Attending competitions provide a massive growth opportunity for the dancers. It is important that they improve on stage presence as well as technique in class. Also, it provides a way where we can spread Funkologyâ€™s name within other universitiesâ€™ dance societies. 
Expenditure: 
This year 16/17, we have sent the advanced team to 3 competitions (Royal Holloway, Edinburgh and Loughborough) and the novice team to 2 (Edinburgh and Loughborough). Next year, we will change our Edinburgh attendance to competing in University of Kings due to high cost. We aim to send our advanced competition team in 3 competitions next year, meaning that the three competitions will change to Royal Holloway, Kings and Loughborough competition. These three competitions charge, respectively, 15, 15 and 27 pounds per competitor. Our advanced team consists of 15 members in total. Next, our novice team will be competing in only Kings and Loughborough competition, which is 15 and 27 pounds per competitor quoted from above. This year, the novice team had 16 dancers. Therefore we will be sending 15 dancers to Royal Holloway and 31 dancers to Kings and Loughborough. We aim to fully pay for all the entrance fees. Therefore total expenditure will be 15 X Â£15 + 31 x Â£15 + 31 x17 = Â£1217
Income
We collect crew fees from theadvance crew members to help pay for the cost of competition fees. This is Â£20 per member, and there are 15 members on the advanced crew therefore income will be 15 x Â£20 = Â£300</t>
  </si>
  <si>
    <t>Reduce subsidy to 30%?</t>
  </si>
  <si>
    <t>Competition Travel:
Reach: Competition teams (approximate 31 students)
Priority: Competing is in line with our aims and objectives and travel costs are an essential implication. 
Need: Without these funds, each student will need to pay for their travels. This is a high cost as crew members should not feel a financial burden as our society selects them to represent us because of talent during auditions. 
Merit: We usually leave at 6am to arrive at LSU at 10am. We will have to hire an external minibus which will also provide a driver. The reason why we choose this option is because it is very exhausting for a member of our dance team to drive to Loughborough directly before competing, and it is also unsafe for when they drive back after a long day dancing. This price is the cheapest way to get all 31 members of both Advanced Team and Novice team to and from Loughborough. 
Expenditure: 
The amount that was spent this year on travelling included subsidizing the accommodation for the trip to Edinburgh (700 pounds) and the coach journey to loughborough , both reaching to 31 students. Accommodation in Edinburgh cost 55-60 pounds per person for two nights as we are travelling for a weekend. We subsidized 23 pounds per person given the travel grant. In terms of travelling, train tickets costed 50-70 pounds for a return train trip depending on the time of trip each student decided to take. We decided not to subsidize travelling to Edinburgh because our grant was used entirely to subsidize the accommodation so the students had to pay for their train trips themselves. For loughborough travelling, the amount spent last year was 290 on a driver and coach hire. This year, we plan to take both teams to Loughborough instead of just the advanced team (this was the case in 15/16), so we expect our cost to be around 580 pounds.// In the 16/17 year, because we are no longer attending Edinburgh competition, we would like for full subsidy for travelling to Loughborough.Next year, we hope to be able to subsidize Advance's train ticket to Royal Holloway. This was not subsidized in previous years because of the heavy subsidy in Edinburgh competition. This train ticket is 11 pounds per person for 15 competitors. We would like to ask for a 5 pound subsidy per person. Therefore total expenditure is Â£580 + 15 x Â£5 = Â£655</t>
  </si>
  <si>
    <t>RCC Gaming (115)</t>
  </si>
  <si>
    <t>Purchase of a new console to keep the society fresh and interesting to older members and keep member retention high between academic years, at the moment the most likely console for purchase is the Nintendo Switch. This is the the new console by Nintendo and will be released on 3rd March 2017, and will retail for Â£279.99, which includes the console itself, a charging dock, a pair of JoyCon controllers, a JoyCon grip (to allow the two controllers to connect into a larger one), wrist straps, and a HDMI and AC adaptor. In addition to the purchase of the console itself, additional peripherals will have to be bought for the console in order to make this purchase applicable to as many members as possible, thus the society also plans to buy another pair of JoyCon controllers, at Â£74.99, to bring the total number of JoyCons up to 4 and the total price to Â£354.98. However, due to the Nintendo Switch not being released as of the time of this budget, we cannot definitively state that this is the console which shall be bought. Once the Switch has been released and reviewed by reputable sources then this decision will also be reviewed, and if it decided to be unsuitable then the money will go towards the purchasing of a different console.</t>
  </si>
  <si>
    <t xml:space="preserve">Can they guarantee they will need this much money if they don't buy the switch? Possibly better to wait until they know what they want, and then apply to ADF or similar
</t>
  </si>
  <si>
    <t>Errrrr...... Debate?, Harlington instead?</t>
  </si>
  <si>
    <t>CSPB to discuss.</t>
  </si>
  <si>
    <t>Purchase of new video games, as with the new console, to keep the society fresh and entertaining for its members. The society regularly purchases at least one new game per year, each costing around Â£50 (estimates made using the prices for the announced games for the Nintendo Switch, which is the platform for which we are most likely to be purchasing new games, which are priced at an average of Â£49.99. Games currently in consideration are: Super Bomberman R, 1-2 Switch, Mario Kart 8 Deluxe, Splatoon 2 and others). However, due to the release of the Nintendo Switch the society will be investing in purchasing for a new console as opposed to bolstering the library for an already-owned console, and so the society plans to purchase 2 games this year rather than 1. The society also plans to purchase some older, and thus cheaper, games in order to expand our library of games, and thus options for members during sessions, this will likely be 1 game at ~Â£25. Since we do not know which games will be purchased at this point, we cannot give an exact price for either the new games or the older ones, hence the approximate values. The society also plans to purchase another Guitar Hero Live controller, which would cost Â£35.99 as found on the Argos Ebay site, in order to increase member interaction and variety within sessions.</t>
  </si>
  <si>
    <t xml:space="preserve">same as previous
</t>
  </si>
  <si>
    <t>Again, debate</t>
  </si>
  <si>
    <t>Purchase of cables and controllers to replace older and malfunctioning ones. As some cables and controllers have started to malfunction it has become necessary to buy replacements for them, moreover the older ones are no longer dependable and so they too will require replacement over the upcoming year. Since broken cables and controllers mean that their applicable console can not be used, if they are not replaced not only is the variety of available games for members reduced, reducing their enjoyment of sessions, but we are then unable to host meetings and competitions and so are in breach of our core objectives. Given that the cables and controllers to be replaced are of varying types, there is no one-size-fits-all price for them all, however each will cost a minimum of Â£10, and we expect to need to replace 3 of them across a year due to natural wear-and-tear.</t>
  </si>
  <si>
    <t xml:space="preserve">Why is this CSPB-A if they don't want any subsidy for it?
</t>
  </si>
  <si>
    <t>RCC Gliding (112)</t>
  </si>
  <si>
    <t>For 2018 we intend to achieve at least 85 members. We increased this target from 70 in 2016 given our popularity.
In order to fly, all ICGC members must hold membership of Lasham Gliding Society. These affiliation fees are required to cover members with the insurance mandated by law, and hence allow them to fly. Without this, the club would be unable to function. These Lasham affiliation fees are paid in full by the club at a considerable discount from general public prices, partly funded by the memberâ€™s annual fee. Although paid for in full by the club, members still have to pay the full cost of their flying with little or no subsidy.
For their first 3 trips, each member is given â€˜guest membershipâ€™ which costs Â£5 per day. Based on this year, we expect to require approximately 200 of these. 
After 3 trips, members must hold full membership at Lasham and are set up with their own flying accounts. This costs Â£20 for under 21 and Â£157 for over 21. Since these are paid in full by the club on behalf of members; all members pay the same regardless of age, which we believe is fair. Based on the last few years, we expect around 40 such members, 22 for U21 and 18 for 21+.
We use both types of membership to minimise the cost of these compulsory affiliations for infrequently flying members, whilst allowing more active members to fly as often as they wish. This method delivers the best value to the club and our members.
50% of the membership fees paid to us by our members goes towards funding Lasham affiliation fees. We are therefore requesting a subsidy of 50% to cover the shortfall.
We feel it would be a bad idea to increase our membership target further, at risk of a poor sign up rate at fresher's fair/ other factors out of our control.
Total Cost: (200xÂ£5) + (22xÂ£20) + (18xÂ£157 )= Â£4,266
Income: 85 x 95% x 50% x Â£49 = ~Â£2000</t>
  </si>
  <si>
    <t>Gliding have provided extra information on this line - please see the extra notes box</t>
  </si>
  <si>
    <t>We’ve kept our target at 85 for the next academic year. We have fixed costs that must be paid in order to fulfil the legal responsibilities of owning and flying our aircraft. We cannot afford to not reach this membership target. We rely heavily on fresher’s fair for attracting members, but a fresher’s fair in the rain or just lack of interest for other reasons would put our club at risk.</t>
  </si>
  <si>
    <t>Glider facility fee - This compulsory fee is a requirement in order to operate at Lasham. It covers the fee for trailer parking and gives the right to use each glider at the airfield.
1 x Two seat glider (496): Â£1,628 including hangarage in 2016-17. Keeping 496 in the hangar at Lasham is essential otherwise it would have to be rigged and derigged every day it is used, which is both days most weekends. It is a large, heavy glider which is difficult to assemble; it requires at least 3 experienced members and at least 3 others to assist and can take over an hour to rig, whilst derigging takes half an hour. Therefore if 496 was not to be kept in the hangar, the amount of day we could spend flying would be severely restricted - limiting our core activities. There would also be a safety risk (any mistake whilst rigging could prove fatal once in the air), as well as the risk of damaging the glider when rigging/derigging regularly, which has happened in the past.
2 x Single seat gliders (96 &amp; 296): Â£464 each in 2016-17
Stored in trailers. These gliders are much simpler and quicker to rig and derig. It is therefore much cheaper to store these gliders in their purposely designed trailers.
The ~Â£1500 shortfall is covered by income from soaring fees and hire charges on our gliders. All members are charged 26p/min to fly our gliders or Â£20/day to hire them (e.g. for competitions). Total annual income from these fees, on average, is Â£3600 in soaring fees + Â£1000 in hire charges = Â£4600, of which ~Â£1500 is spent on ground hire. 
Assuming a 1% inflation rate;
Cost: (101% x Â£1628) + (101% x 2 x Â£464) = Â£2581.56 
Income: ~Â£1500 from glider usage fees</t>
  </si>
  <si>
    <t>The majority of our equipment costs relate to the compulsory maintenance of our equipment, which is essential for our core activities and ensuring safety. Each glider by law must have an annual Airworthiness Review Certificate (ARC) to continue to fly. To obtain this each glider must have an annual maintenance inspection, an airworthiness review and any outstanding work carried out by a qualified inspector.
2 x Single seat gliders (96 &amp; 296): ARC = Â£117 per glider. Basic average annual maintenance inspection &amp; airworthiness review based on professional quotes for this year = Â£520 per glider. We are also planning for the more in depth 3000hr life checks soon required - 296 is currently on about 2900hrs. However, there are always extra costs for defects found. Work and other essential services such as hard waxing as assessed by inspectors is Â£45/hr. This usually takes around 10 hours. From experience, we expect this to cost approximately Â£2000. Estimated cost based on previous years = 2 x (Â£117 + Â£520 + 10xÂ£45) = Â£2174.
Two seat glider (496): ARC = Â£117. Annual maintenance inspection &amp; airworthiness review = Â£760. Cost for defects found and work conducted as assessed by inspectors is Â£45/hr and services such as hard waxing which are required add to this. Estimated cost = (Â£117 + Â£760 + 16xÂ£45) = Â£1597. (Last year's cost was Â£1580) 
Also there is the cost of typical wear and tear maintenance that we would expect throughout the course of the year. Generally, this has been around Â£100 per glider and has included expenditure on items such as new tyres, inner tubes and brake pads. Total = Â£300 Each glider carries two batteries which degrade over time and have to be replaced every 3 years. 2 Batteries per year = Â£65. Parachute repacks mandated every 6 months for four parachutes. Â£27.50 x4 x2. Total = Â£220. 
All of these equipment costs are legal requirements and relate to essential annual maintenance of equipment. Without these costs paid in full, we are simply unable to fly our gliders. The ~Â£1000 shortfall is covered by income from flying fees and hire fees on our gliders (~Â£4600). We are asking for high level of subsidy, because there is little prospect to increase available income from our gliders and the remaining Â£3600 is used for equally essential costs. The fees charged to members are already above what most other university gliding clubs charge. 
'One-off' purchases throughout the year have been funded using a mixture of SGI and Harlington Applications.
Cost: Â£2174 + Â£1597 + Â£</t>
  </si>
  <si>
    <t>This bit was cut off the description because it didn’t fit in the box:Cost: £2174 + £1597 + £300 + £65 + £220 = £4356 Income: ~£1000 from glider usage fees</t>
  </si>
  <si>
    <t>Each pilot is required by law to keep a full record of their flights in a gliding log book as dictated by European (EASA) regulation. These are bought once the member has become a full member of Lasham and are essential for recording training progress. Approximately 40 logbooks are required each year for new members, these are bought from the British Gliding Association at Â£5 each. Requesting 30% subsidy, leaving each member to pay Â£3.50.
Cost: 40xÂ£5 = Â£200</t>
  </si>
  <si>
    <t>Radio licenses are compulsory to be able to use the radio which is a requirement to speak to Air Traffic Control and when flying in competitions and cross-country to avoid prosecutable airspace infringements and potential conflicts. 4 radio licences (1 per glider seat) for the year. A key safety requirement. Shortfall is funded from SGI using glider usage fees.
Cost: 4 x Â£25 = Â£100</t>
  </si>
  <si>
    <t>Club Essential Activity. Transporting members to our home airfield Lasham at weekends and on certain weekdays. Cost is based on 50 day-trips a year (a trip each day on 20 weekends and 10 weekdays) to Lasham. Approximately 20 day-trips in Autumn term, 20 in Spring and 10 in the Summer. This is something we have easily achieved in previous years.
Hire of a 9 seat minibus for 10 day-trips. This is based on late November, December and January trips when shorter days limit the number of people we can take for a reasonable amount of flying.
Hire of 15 seat minibus for the remaining 40 day trips, 20 of which are 12 hour day hires for when there are fewer daylight hours and 20 of which are 24 hour day hires for the longer days. 
We have thoroughly investigated alternatives, such as ZipCar, but this is more expensive, limits the number of members on trips and there is a considerable possibility of having to cancel due to vehicle availability. Public transport takes at least 2 hours and costs upwards of Â£30 per member. Additionally, on Sundays the train timetable does not allow members to arrive before the compulsory safety briefing. Minibuses are therefore the only viable option for regular trips.
Members contribute Â£10 per minibus trip, equating to an income of approximately Â£4300 based on previous years, of which ~Â£3400 is available to cover minibus hire (the rest towards fuel). This income is limited by airfield capacity and we use the most cost effective transport option available for the day. We feel that charging more than this would discourage people from coming frequently on our trips, preventing them from progressing with their flying. We are therefore requesting a 40% subsidy to cover the shortfall.
Cost: (10 x Â£75.00) + (20 x Â£100) + (20 x Â£144.50) = Â£5640 
Income: ~Â£3400 from member travel contributions</t>
  </si>
  <si>
    <t>Club Essential Activity, Transport Fuel Costs. 106 mile round trip to Lasham for each flying trip. As above cost based on 50 trips per year. We are requesting a 40% subsidy to cover the shortfall.
Cost: Â£29.68 each trip x 50 = Â£1484
Income: Â£900 from members' travel contributions (explained above) = Â£900</t>
  </si>
  <si>
    <t>Competition entry fees - As a core activity of the club included in our aims and objectives, our members progress on to entering competitions. Our single seater gliders enter on average, 4 regional and national competitions between them annually. This is what many members work towards, after months and years of regular training and completing their Silver badge. We also enter our 2-seater into the Junior Nationals Competition to allow less experienced members to take part, learn the thrills of competition and receive cross country training. Many of these members progress on to competing themselves in later years. A typical entry fee is Â£100 per glider. Thanks to these competitions, a recent alumni, who developed his skills with ICGC, has recently become Junior World Champion and gone on to represent Great Britain at the Senior World Championships in Lithuania with his own glider.
By increasing the experience within the club, this benefits the full membership, as members progress on to becoming voluntary instructors, inspire new members and learn the precise skills required to keep everyone safe on the airfield. Since we do not subsidise solo flying, it is fair to subsidise competitions for more experienced members.
Total Cost = 5 competitions x Â£100 = Â£500. 
Requesting a 35% subsidy leaving members to pay Â£65 per competition entry (in addition to all other flying and transport costs throughout the competition, which can be up to another Â£500 per competition per pilot).</t>
  </si>
  <si>
    <t>When going gluiding is such a high cost, does it make sense to fun additional things such as competitions? Or do we not discriminate based on cost? ie. should this be treated just the same as people doing dance lessons...then doing to dance competitions..?</t>
  </si>
  <si>
    <t>50 wing tape rolls. Wing Tape is needed every time when rigging the gliders. 40 x narrow tape Â£1.45 + 10 x wide tape Â£3 = Â£88. Polish, cleaning chemicals, and cleaning accessories for gliders are required as gliders need to be cleaned after each day's flying to maintain their good condition and avoid damage to the gel coat (Â£40). Other domestic supplies are needed for our caravan (Â£20). Dehumidifying salts needed to keep gliders which are stored in trailers in good condition over the winter (Â£40). Workshop consumables also required, such as disposable protective gloves and masks, lubricants, etc. which are all a key safety requirement (Â£40).
Total Cost: Â£88 + Â£40 + Â£20 + Â£40 + Â£40 = Â£228
Income: Â£136 shortfall covered by glider usage fees</t>
  </si>
  <si>
    <t>Purchase of 4 aeronautical charts (1 per glider seat) which are a legal requirement for cross-country flying. These charts change every year (released in March/April) and it is again a legal requirement to have the latest copies to prevent airspace infringements. Reference books for club members use, the books would be available at IC, so that club members can learn additional material in their own time, and cover the necessary material to pass the Bronze badge theory exam and progress with their training. 
Total Cost: (4 x Â£18.50) + Â£35 = Â£109
Income: Â£70 shortfall covered by glider usage and membership fees</t>
  </si>
  <si>
    <t>Competition number renewal for each glider. Each glider has a unique 'Competition Number' required to identify the glider both in general flying and competitions (like a number plate).
These have to be renewed annually at a cost of Â£20 per year per glider = Â£20 x 3 = Â£60.
Shortfall to be covered by glider usage fees.</t>
  </si>
  <si>
    <t>Instruction: cost of student flying training - Core Activity. We are requesting subsidy to reduce the cost of training to our members as they work through Lashamâ€™s training syllabus towards solo and internationally recognised glider pilot licences. We do not subsidise solo flying to ensure the Union grant goes to the full membership equally.
The training cost is split into launch fees and glider usage. Instructors give their time for free and the student only pays for the cost of flying. Launch fees are paid to the airfield and are the bulk of the member cost. Both winch launches (Â£9/launch) and high level aerotows to 4,500ft (Â£57.70/launch) are essential for training. We charge for usage of our own gliders (26p/min) which contributes towards running costs. This is in line with, or more expensive than other university gliding clubs. However, we are often over capacity which requires us to hire an additional training glider (59p/min). There is rarely more than one extra available which is a primary reason why our own gliders are such a crucial part of the club's operation.
Based on previous years, 85 members will take an average of 15 training flights each, 13 by winch launch and 2 by aerotow, plus air time of 200 minutes split equally between club and hired gliders. Before subisdy, this results in an average flying cost of Â£317 in addition to travel, tours, competitions etc. Most active members spend considerably more than this, with upwards of 40-60 flights required to go solo and for further training.
We are requesting 20% total subsidy which will contribute towards launches and reducing hired glider costs for training members. The income will be covered directly from members' flying fees. We recognise this is a high amount and are hence asking for a much lower subsidy than other lines, but this fully represents the members' flying costs.
Total cost: 85 * Â£317 = Â£26,979
Note: Members pay flying fees directly to the airfield operator as flying and launch fees are managed externally to ICGC. Members hold their own private accounts as explained in affiliation fees. The full expenditure of members is therefore not highlighted in our accounts. Subsidy is reflected in early member flying fees and reduced launch fees as a 'guest', whilst the member does not hold full Lasham affiliation. These early flights are managed through ICGC's own Lasham account 'IC02', of which, all expenditure is administered through eActivities monthly.</t>
  </si>
  <si>
    <t>NB. Over £100 per person.</t>
  </si>
  <si>
    <t>When new members attend their first 3 trips, they are issued with a temporary flying log sheet. This avoids the need for less frequent members to own logbooks at a cost of Â£5 each. These are double sided A4 and include the current price list to enable members to quickly add up their flying costs. We require 200 of these.
To save time at the airfield with paperwork and allow more time flying, we also give members Lasham 'guest membership' forms to fill in on the outward trip. These must be filled in by every member who does not hold a full Lasham account and are four sides of A4. We require 80 of these.
Cost: (200xÂ£0.06) + (80xÂ£0.12) = Â£21.60</t>
  </si>
  <si>
    <t>Instructor Training Course for 1 student. Gliding is heavily dependent on volunteer instructors and currently we are much indebted to the efforts of several ex-students, who volunteer much of their free-time to instruct for us and continue to support the club. In previous years we have had current students with instructor ratings which has always proven to be very beneficial to our members' training progress. We have a number of students who should be ready to train as instructors in the next academic year. This is essential to ensure continued and improved availability of training to all our members. Pre-course training with Lasham CFI or CFI delegate; 10 x 4500ft aerotows of average length of approximately 20 minutes at Â£60.00 each. BGA BI course fee Â£280. This will also help ensure the long term sustainability of our club, and will greatly benefit our members, some of which will go on to become instructors themselves. With subsidy the student will still have to pay Â£528.
Total Cost: 10xÂ£60 + Â£280 = Â£880
Income: Shortfall covered by trainee student</t>
  </si>
  <si>
    <t xml:space="preserve">No query
</t>
  </si>
  <si>
    <t>reach? MGH: adds a lot to the sustainability of the club. Aslong as there is a committment frfom the individual to re-paid that debt to other members. Potentially saves money on hiring instructors.</t>
  </si>
  <si>
    <t>Requesting subsidy for annual Easter Intensive Training Week at Lasham (core activity), rather than applying as a tour. After holding many Easter Tours we have found that in order to carry out the intensive training as cheaply and conveniently for members as possible, a 9-day residential trip to Lasham is the best option. Since this is the place of our regular activity, and this trip in now an annual event, we are budgeting for travel subsidy rather than applying for a tour subsidy.
Hire of 15-seat union minibus for 9 full days = Â£627.30. 150 mile return journey including local mileage = Â£42
Total Cost: Â£627.30 + Â£42 = Â£669.30.
Expected cost per member after subsidy, assuming 12 people going, is approx. Â£55.
Income: 12 x Â£40 = Â£480</t>
  </si>
  <si>
    <t>Our 2-seater training glider, 496 is 25 years old and has been owned by the Union from new. It now has 2700 hours which represents exceptional value. This glider is heavily utilised by all members and continues to play a critical role in enabling the success of the club. The instrumentation, parachutes and braking systems have been in invested in heavily over the last few years in order to keep it in the best possible condition. In the late 2000's, most of the aircraft was re-coated in replacement gel coat and has since been meticulously looked after by all past and present members of the club.
However, unavoidable UV damage and wear occurs over time. The gel coat under the wings is crazed, the wings require shimming and the interior is worn. This affects the performance, value and will eventually affect safety. Before reaching 3000hrs, the glider must receive a substaintial inspection to remain airworthy. We expect this to have to occur before 2020 and plan to restore the glider to top condition at this inspection to enable benefit for students for the next 25 years. It is impossible to estimate a total cost as there is likely to be unknown work required. Therefore a best estimate of Â£10,000 has been provided for a partial refinish and full inspection, based on costs of Â£12k and Â£18k to thoroughly refurbish our smaller single seater gliders in 2009 and 2012. Given a replacement glider would cost Â£140k new, refurbishment represents good value.
We are applying for grant because a) this is long term maintenance required for sustainable operation, b) Harlington will unlikely be able to cover the full cost hence the requirement to forward plan, and c) reductions in grant and increasing costs with increased membership numbers give us little disposable SGI to contribute long term. 
Given a replacement glider would cost Â£140k new, and refurbishment would add significant value and life to the existent glider, this represents excellent value for the Union.</t>
  </si>
  <si>
    <t>Unsure.</t>
  </si>
  <si>
    <t>We aren’t quite sure if we are allowed to apply for this. Re-finishing of our glider 496 will have to be done before 2020. It will cost around £10,000. We highly doubt a Harlington application would cover this in full. From the budgeting policy, there seems to be no restriction on applying for capital expenditure. Re-finishing is arguably maintenance and not a one-off, and we must plan for the future. Hopefully you understand and the union won’t see this as an ‘aggressive’ approach to budgeting. Even if you disagree with applying for this; we would like to keep this line in our budget at 0% as it illustrates the point that we have large other expenditures to plan for and can't sustain on lower grant. Please could you advise us on this?</t>
  </si>
  <si>
    <t>Insurance is a legal requirement to fly. It covers full flight risks &amp; liability to third parties for any member of ICGC and any B.G.A. full or assistant category instructors within Europe (standard policy). As a key safety requirement that is absolutely crucial to the club; this cost must be covered in order to keep in line with legal requirements for both flying and the storage of the gliders.
The average cost over the last few years has been Â£8079.05 (excluding rebate). Although we have been given favourable rates in the last few years due to an â€œexcellent safety record and low hassle factorâ€, the insurers have warned us that this cost is due to increase and the rebate may not be applicable in future years. This is because of rises in Insurance Premium Tax and strong ties with the European market. 
We estimate the cost to be around Â£8428.33 for 2018 (this is estimated using the 2016 cost of 8428.33). Any amount not covered by grant will be funded from SGI.
We are asking for 75% subsidy. The 22% we received last year is NOT sustainable for the operation of the club.
â€¢ There is no requirement for members of the majority of clubs to contribute towards insurance. This includes Boat Club who also require expensive specialist insurance, but this is funded to 100% from the Union independently of the budgeting process. We believe we have equal historic importance with 87 years of history, a large membership and internationally competing members, and it is therefore unfair to expect such a large contribution from members for this unique cost.
â€¢ Our main income streams are already stretched across essential equipment maintenance and operation required for the safety of our members. In the past few years due to reduced grant funding, we have been using these funds for insurance, which has been damaging the long term condition of the Â£130k worth of Union assets, fully utilised by the club.
â€¢ All activity costs are in addition to the club membership fee. We believe that increasing membership fees will only decrease the total membership and reach of the club, therefore increasing the 'per member' subsidy required. There would also be reduced activity and hence reduced glider usage income.
â€¢ Members already pay rates very close to unsubsidised rates for flying. A typically active member will have total annual costs of Â£800, significantly more (up to Â£3k+) if flying in competitions or joining our tours. Increasing usage rates would have a huge effect on these members, most of which are putting all their disposable income into the sport already. Out-pricing the most dedicated would affect the level of expertise within the club and the development of voluntary instructors on which the club depends for operation.
â€¢ It would be unreasonable to ask externally for sponsorship for insurance or maintenance costs of Union assets. A predictable income is required to plan for required long term maintenance, replacement and refurbishment of our gliders</t>
  </si>
  <si>
    <t>Gliding have provided extra information on this line - I think this is best discussed separately</t>
  </si>
  <si>
    <t>Asking for 75% subsidy, back to : is it unfair to support them more just because they choose to do a dangerous activty..should health and saftey be automatically funded?</t>
  </si>
  <si>
    <t>More information/discussion</t>
  </si>
  <si>
    <t>RCC Ice Hockey (134)</t>
  </si>
  <si>
    <t>Streatham Ice Arena Hire - 22 x Team Training Slots (Â£160 each = Â£3520 total). Expecting 20 members, based on current average paying Â£6.00 per session. This will generate an income of Â£2640. 10 x Home Match Slot at Â£320 each, totalling Â£3200. Income based on 12 team members would total to Â£900 of income. Subsidy = Expenditure - Income = (3520 + 3200) - (2640 + 900) = Â£3180 (47.3%)</t>
  </si>
  <si>
    <t>High subsidy 47%</t>
  </si>
  <si>
    <t>High subsidy</t>
  </si>
  <si>
    <t>reduce subsidy</t>
  </si>
  <si>
    <t>RCC to choose new subsidy and liaise with club.</t>
  </si>
  <si>
    <t>Minibus transport to away matches: 10 x 15 seater (6-12 hours) at Â£100 each, 10 x Â£60 fuel allowing, totaling Â£1600. Expecting 12 members, based on average team size, paying Â£5 each. This will generate Â£600 of income. Subsidy = 1600 - 600 = Â£1000 (62.5%)</t>
  </si>
  <si>
    <t>Referee Costs for home games. 10 x Â£150 each, totaling Â£1500. 50% of the costs, Â£750, covered by membership fees (75% of membership fees). Subsidy = 1500 - 750 = Â£750 (50%)
membership fees). Subsidy = 1500 - 1000 = Â£500 (33.3%)</t>
  </si>
  <si>
    <t>BUIHA team registration for the league. 2 Teams (A and B teams to provide for new and existing members) at Â£75 each, totaling Â£150. 50% of cost paid for from membership fees. Subsidy = Â£75.00 (50%).</t>
  </si>
  <si>
    <t>British University Ice Hockey Association player registration. Each member of our 2 teams must be registered with the BUIHA in order to receive insurance from the English Ice Hockey Association. Insurance for ALL players is voided if one player is not registered, preventing us from fielding our teams. 30 members participating in league at Â£50 each, totalling Â£1500. 35% of cost is passed on to participating members, generating Â£525 of income. Subsidy = Expenditure - Income = 1500 - 525 = Â£975 (65%). Members will pay this cost in conjunction with BUIHA team registration</t>
  </si>
  <si>
    <t>Entry into the British University Ice Hockey Association Nationals competition. 2 Team at Â£375 each. 50% of cost is split between the 15 participating players, generating Â£375 of income. Subsidy = Expenditure - Income = 750 - 375 = Â£375 (50%)</t>
  </si>
  <si>
    <t>Accommodation for players competing at British University Ice Hockey Association Nationals competition. Expecting 12 people (based on typical attendance) for each weekend. Local ETAP hotel offers 3 person rooms at Â£36 per person for two weekend (2 nights). Total of Â£1080. 50% of cost covered by 12 participating players, generating Â£540 of income. Subsidy = Expenditure - Income = 1080 - 540 = Â£540 (50%)</t>
  </si>
  <si>
    <t>Replacement and maintenance of broken equipment such as sticks and pucks. These items (replaced annually) are essential for all core activities. Budgeting for 60 pucks at Â£1.30 each, and 6 sticks at Â£30 each, totaling Â£258. 50% of cost covered by membership fees, generating Â£129 of income (15.48% of membership fees). Subsidy = Expenditure - Income = 258 - 154.80 = Â£103.20 (40%)</t>
  </si>
  <si>
    <t>Sobell Rink Hire - 8 Learn to Play sessions x Â£170 = Â£1360 total. Expecting 15 members, based on current paying Â£7 per session. This will generate an income of Â£840. Subsidy = Expenditure - Income = (1360) - (840) = Â£520 (38%)</t>
  </si>
  <si>
    <t>Minibus transport to Streatham Ice Arena. 10 Home Matches x 15 seater (2-4 hours) at Â£36 each, with 12 x Â£5 fuel allowance, totaling Â£420. Expecting 6 members, paying Â£2 each. This will generate an income of Â£180. Minibus transport to Team Training: 22 x 15 seater (2-4 hours) at Â£52 each, with 22 x Â£5 fuel allowance, totaling Â£1254. Expecting 10 members paying Â£2 each, generating an income of Â£440. Subsidy = (420 + 1254) - (180 + 440) = Â£1054 (63%)</t>
  </si>
  <si>
    <t>Minibus transport to BUIHA Nationals Weekends in Sheffield. 2 x 15 seater (weekend) at Â£285, with Â£160 fuel allowance, totalling Â£890. 65% of cost is split between 15 participating players, generating Â£578.5 of income. Subsidy = 890 - 578.5 = Â£311.50 (35%)</t>
  </si>
  <si>
    <t>Move A to B</t>
  </si>
  <si>
    <t>Keep as A-line.</t>
  </si>
  <si>
    <t>RCC Juggling (104)</t>
  </si>
  <si>
    <t>Travel to Juggling varsity. Juggling varsity is an annual competition between Cambridge, UCL, Oxford and Imperial. Next year it is being held in Oxford. To have a good representation we hope to send 10 members. Minibus cost for 15 people is Ã‚Â£100. Income from members attending.</t>
  </si>
  <si>
    <t>Cost of entrance for Bath UpChuck. Bath UpChuck is one of the biggest and closest circus and juggling conventions in Britain. It is a great opportunity for our members to learn new skills and gain inspiration from the circus performances. It also introduces them to the wider community of jugglers and circus performers. We expect around 12 people to attend with tickets costing Ã‚Â£8/pax. Income from members attending.</t>
  </si>
  <si>
    <t>Paraffin for fire juggling. Fire juggling Fridays have become one of the most anticipated events on our societies calendar. The paraffin costs Ã‚Â£8 per 5L and is can easily be consumed after 1 session. We hold 6 fire sessions a year. Total cost = 6*8 = Ã‚Â£48. Income from SGI.</t>
  </si>
  <si>
    <t xml:space="preserve">Why do they need subsidy if they plan on subsidising it from their SGI?
</t>
  </si>
  <si>
    <t>Income = Cost -&gt; No subs needed</t>
  </si>
  <si>
    <t>Do not require subsidy.</t>
  </si>
  <si>
    <t>New Fire Clubs. Due to increasing membership and popularity of fire nights, we need more fire clubs in order for more members to participate. Currently we are limited to only 3 people fire juggling at a time when more than 20 attend. Purchase 20 at Â£10/club</t>
  </si>
  <si>
    <t>New Juggling Balls. Current juggling balls are getting worn out so would need to replace them with good quality juggling balls. Require 30 balls at Â£1.98 wholesale per ball.</t>
  </si>
  <si>
    <t>Glow Clubs. For our fire nights we also have a small amount of glow in the dark equipment that has proven popular in the past. We would like to increase the amount of of glow in the dark equipment we have and a set of 3 glow clubs would be a good addition. This also allows people to participate in our fire nights that don't want to juggle fire. Cost is Â£16.50 per glow club</t>
  </si>
  <si>
    <t>Slackline. Currently the club does not own a slackline but on previous sessions members have brought their own slackline that we have used. However that member graduates this year so we would request purchase of one for the club. Cost of a unicycle at wholesale is Â£50</t>
  </si>
  <si>
    <t>RCC KnitSock (157)</t>
  </si>
  <si>
    <t>Yarn for teaching our members various skills and techniques and for them to practise with. Remainder to be covered by SGI.
We want about 12 balls of chunky yarn at Â£5 each.</t>
  </si>
  <si>
    <t xml:space="preserve">Reduce to 30% subsidy?
</t>
  </si>
  <si>
    <t>RCC Magic (176)</t>
  </si>
  <si>
    <t>3 x Bricks of playing cards (3 * Â£20 = Â£60)
1 x Coin shells (Â£30)
1 x Loops (Â£23)
1 x Card Mat (Â£10)
1 x Cups and Balls (Â£20)
2 x Royal road to card magic (2 * Â£10 = Â£20)
Total = Â£163</t>
  </si>
  <si>
    <t>RCC Mountaineering (116)</t>
  </si>
  <si>
    <t>Minibus hire: The core activity of our club revolves around climbing and mountaineering outside of the indoor opportunities available in London. It is by far the most effective way to reach these destinations with this number of people and quantity of equipment.
We run 11 trips in total through-out the year with 5 in Autumn term, 5 in Spring term and 1 in Summer term. We use the 15 seater minibuses to provide the maximum number of spaces on the trip. For most trips we book only one minibus, but for Freshers' trip we take three to allow more beginners to give it a go.
This totals 13 15-seater minibuses hired for the weekend over the course of the year. The current rate for hire of the minibus for the weekend was Â£285 this year. The prices for next year have not yet been posted, but, in line with previous years, we expect a roughly 5% increase to about 300. Therefore, Ã¥Â£300*13 = Ã¥Â£3900.
Some of this cost is dissipated through the cost of the trip to members (although this is difficult to assign as income to one particular area). Therefore, we are requesting 40% subsidy with the rest covered by our SGI = 40% of Ã¥Â£3900 = Ã¥Â£1560.
This SGI is from both members funds and from the ticket sales for the trip, which costs Â£30 per person. The income for this section reflects a wider income that spans across the minibus hire and fuel, accomodation and food for a weekend trip.</t>
  </si>
  <si>
    <t>Subsidy of £8 per member per trip is very high - up to £104 subsidy per member for the year. Should consider reduced subsidy</t>
  </si>
  <si>
    <t>Reduce subs to 20%</t>
  </si>
  <si>
    <t>Minibus fuel: On average we travel around 350 miles in a weekend which includes travelling to and from London, as well as between our accommodation and the climbing itself. This will amount to around Ã¥Â£110 of fuel per minibus, per trip. (Utilising the roof racks and traffic to leave London on Friday nights offsets the optimal driving conditions considerably.)
Therefore, for the 13 buses used throughout the year, we spend approximately Ã¥Â£1430 on fuel. At 40% subsidy, with the rest funded by SGI, this equals Ã¥Â£572.</t>
  </si>
  <si>
    <t>Fuel for stoves and fire: This year we have switched largely from cooking on the petrol stoves to a gas stove, as it safer, easier and convenient to store. To refill a gas cylinder costs about Ã¥Â£25, which lasts for around one term. As we only hold one trip in third term, refilling the cylinder twice in a year should be sufficient.
In addition, we purchase firewood, kindling, and firestarters when using the Imperial Mountain Hut in North Wales. This amounts to approximately Ã¥Â£15 for the weekend and we usually visit the hut twice during the year. 
Therefore, in total we spend [(Ã¥Â£25*2}+(Ã¥Â£15*2)] = Ã¥Â£80 on fuel per year.</t>
  </si>
  <si>
    <t>Accommodation fees: On weekend trips we try to utilise members houses or the Imperial Mountain Hut, but at other times we use campsites or huts.
Two trips in the year have fixed dates and destinations, regardless of weather, due to a suitable Freshers' location and combining with entering BUCS. Therefore, we can book Village Halls or huts for these trips. Freshers trip = Ã¥Â£150 for the weekend and Sheffield = Ã¥Â£97.50.
On top of this, we camp on average another 6 times through-out the year. This is usually Ã¥Â£5PP/night, so on a trip with an average of 12 people would cost Ã¥Â£120 per trip. Despite sometimes being more expensive than huts or halls, we can change our destination to better, more suitable weather last minute if we commit to camping.
In total, this means we spend about [(Ã¥Â£120*6)+Ã¥Â£150+Ã¥Â£97.50] = Ã¥Â£967.50 on accommodation for trips per year.</t>
  </si>
  <si>
    <t>BMC affiliation: Club membership to the British Mountaineering Council - the governing body for climbing in the UK. Affiliation will get the club civil liability insurance and allow members to take out insurance policies themselves for tours without needing to buy membership. If members do want to buy personal membership then can do so at a discounted price. Membership will also get the club a discount of 10% from many outdoor retailers meaning our equipment budget will stretch further. The BMC keeps all its clubs up to date with recent health and safety guidelines and specific information about certain bits of kit.
This also contributes to the cost of insuring members on our trips and tours. We make BMC or AAC insurance mandatory for all.
Fees are Ã¥Â£195 for club membership and Ã¥Â£9.75 per person following. This would come to Ã¥Â£828.75 for 85 members.
We would charge individuals a subsidised rate of Ã¥Â£5 to be included on this list (Income = Ã¥Â£425).</t>
  </si>
  <si>
    <t>Printing costs: We print photographs of our best moments in the year to show at Freshers Fair. As we are usually outdoors, we have found printing and laminating photographs a safer option than laptops.
This year we printed 35 pages at 12p per A4 colour page. This totals Ã¥Â£4.20.</t>
  </si>
  <si>
    <t>Climbing Equipment:
Ropes: Absolutely crucial to be able to continue to climb safely. From the age and condition of our ropes, we would like to replace three pairs of half ropes, as we use these most frequently on club trips. At roughly Ã¥Â£250 for the pair, this will cost an estimated Ã¥Â£750.
Climbing harnesses: Although we encourage members to try and buy their own, new members will often borrow club harnesses for the first term or on trips. We had a shortage this year that meant not everyone who wanted to climb was able to. We would like to purchase 10 additional harnesses at a bulk price of Ã¥Â£200.
Belay plates and HMS karabiners: Used to belay members and lent out at the climbing centre and on trips. DMM bug (Ã¥Â£13) + aero HMS screwgate karabiner (Ã¥Â£7) = Ã¥Â£20 per set. We would like 5 additional sets = Ã¥Â£100.
Nut keys - Allows stuck climbing equipment to be removed, which prevents us from having to leave it behind. Very useful for trad. Wild country pro key with leash = Ã¥Â£14.50. We want to purchase 3 = Ã¥Â£43.50.
Slings: Versatile climbing equipment used to both secure belays and attach individuals to anchors on routes. We are very short of slings and would like to buy 2*60cm, 4*120cm and 2*240cm @ Â£8, Â£12 and Â£15 respectively. This totals Ã¥Â£94.
Crampons: We have invested in a number of pairs of ice axes to give members the opportunity to winter climb, but we would like to match this by buying two more pairs of crampons at ~Ã¥Â£100 each. This comes to a total of Ã¥Â£200. We will try to apply to Harlington for the pairs of crampons.
Overall = Ã¥Â£1387.50 with Ã¥Â£200 from Harlington and Ã¥Â£632.50 from SGI.</t>
  </si>
  <si>
    <t>Some of this is possibly Harlington?</t>
  </si>
  <si>
    <t>RCC Outdoor Club (120)</t>
  </si>
  <si>
    <t>Ethos wall. 
We hire the ethos climbing wall for 2 hours every week. Here members climb communally attending around 5 sessions a term. The ethos wall provides a safe environment in which both experienced members may practice their climbing skills and in which they can pass on these skills to the next generation of club members, many of who have not climbed before. The opportunity to teach basic rope skills in a controlled environment is vital to safe practice climbing outdoor on trips. We are currently the only club in imperial who offer on campus climbing. We plan to hire out the ethos wall every week in the three terms. This equates to 33 weeks * 2 hours * Â£25 an hour = Â£1650. To remain competitive and to adsorb some cost for our members to allow them to come regularly on a cash strapped budget we subsidise the normal ethos cost fee of Â£4 per person to Â£2 per person. To break even we require 25 members in attendance each weekend however usually only have a turnout of 15-20 people as the ethos wall is quite small and overcrowding leads to long wait times and a sub optimal experience. Offering 3 free â€˜give it a goâ€™ sessions to encourage non climbers or non members to try the sport leads to a total revenue of 17 people * Â£2 entrance * 30 sessions = Â£1020. We are requesting a 40% subsidy of this expense as it reaches around 90% of club members as well as providing non-members with the most economical and easiest way to try the sport of climbing. Â£1020 of income is from predicted attendance for the club so we request a 38% subsidy of Â£660</t>
  </si>
  <si>
    <t>Minibus Hire
Throughout the year we will run 12 weekend trips to various locations around the country to hike, climb, scramble and mountain bike. On the first â€˜fresher introduction tripâ€™ a two minibuses are used, in order to allow the maximum number of members to experience the activities the club offers. This translates to 13 minibus hires throughout the year. Each trip is offered at a price of Â£30 to members with a minibus maximum capacity of 12 people. (the other seats are taken up with equipment or left empty to comply with the safety weight limit.) The total cost to the club per trip is around Â£50 - Â£60 pp. The ticket income is split four Â£7.50s used to cover the cost of accommodation, food, minibus fuel and minibus hire. Total minibus hire is 13 buses * Â£285 weekend hire fee = Â£3705. Total assigned revenue 13 buses* 12 people per bus* Â£7.50 = Â£1170 of ticketed income plus Â£1053 of SGI Income allocated from our accounts, leaving us with a request of a 40% subsidy of Â£1482. The trips are one of the main attractions of the club and one of our key aims. Many of our members take part in these trips, and many join with the specific aim of going on one, serving as their introduction to the club. Due to the large amount of members who go on these trips we estimate the 40% subsidy would reach around 80% of our 70 predicted members.</t>
  </si>
  <si>
    <t>Refer to 25760.</t>
  </si>
  <si>
    <t>Minibus Fuel. 
On average 270 miles each way for trips to north wales. At Â£0.28/mile = Â£150/trip. Trips to peak district 175 each way = Â£98 per trip. For trips to Brecon (llanfrynach) 175 miles per trip, Â£98 per trip. Trips to sommerset = 155 miles = Â£86 trip. Trip to lake district = 270 miles = Â£150 per trip. We drive an additional 10 miles per day on average e.g to the start of a hike. 13 Minibus trips * 2 days per trip * 10 miles * 0.28 = Â£56 Total cost = Â£1592. Income = 7.50 pp * 13 buses * 12 people = Â£1170 income. Subsidy of 26% requested = Â£422. 
As for bus hire subsidy reaches around 80% of the viewers.</t>
  </si>
  <si>
    <t>BMC affiliation. 
Â£195 40% subsidy = Â£78.80. 
The BMC is the British Mountaineering Council. Affiliation allows us to use the BMCâ€™s insurance, usage of the BMC hut network which is the discounted accommodation we use for a majority of the trips, and which allows us to offer the weekends at a competitive price. BMC membership also allows us access to mountain training courses which are useful for giving committee members safety and leadership skills that they inturn may pass onto other members through trips. The BMC membership allows access to insurance abroad for niche mountain sports (usually quite hard to get coverage for) and is vital for our overseas tours. Use SGI (membership fees) to cover costs not covered by 40% grant. 40% grant = Â£78.</t>
  </si>
  <si>
    <t>Accommodation for trips - usually about Â£8 per person per night. Trips have an average of 12 people on them plus one trip with double that for the additional minibus. We plan on running 12 trips per year 
Â£8*2*12*(13) = Â£2496.
We are asking for 40% subsidy as this is part of our core aim to explore and do activities in the outdoors. 
Income is Â£7.50 per person 12 people per minibus *(12+1 extra bus)*Â£7.50 = Â£1170. (that is ticketed income) (plus Â£327.6 income from SGI)
again reach is 60-70%</t>
  </si>
  <si>
    <t>Bike Servicing for 3 bikes - It is important that we keep the mountain bikes we have in good condition so that when people use them they are less likely to experience unexpected problems and breakdowns. Mountain biking is something the club took up a few years ago but has seen a lot of interest so the bikes get a lot of use and need to be regularly serviced at a cost of Ã‚Â£130 each. 
We are asking for 40% as this is core safety to keep them in good condition. Since the previous budget, and subsequrnt purchase of an additional mountain bike, a larger interest in mountain biking has developed. The bikes have been in use every trip due to the increased interest following investment in another bike. As well as this the bikes have been used in â€˜off weekendsâ€™ between trips for student wishing to loan a mountain bike for their own use. Maintenance of the bikes is vital to their use both on and off trips as it maintains the safety of those using as well as safeguarding the capital already invested in them. As this is buying a useable piece of equipment that anyone in the club may borrow the subsidy would be utilisable by 100% of the members.
Maintenance Â£130 per bike * 3 bikes = 390 
40% subsidy = Â£156 the remaining 60% is provided from SGI(membership fees)</t>
  </si>
  <si>
    <t>To ensure safety climbing ropes need to be replaced. Ropes have a finite life time and fraying of the ropes make them unsafe to use. In addition they have â€˜fall ratingsâ€™ i.e a finite number of falls which may be taken on the rope before it becomes unsafe to use . As a result of high use several ropes need to be replaced. An indoor 40m rope to allow our members to practice more advanced â€˜sport climbingâ€™ (the type of climbing done outside and on our trips) and to replace the mustard rope retired last year. â€“ this costs Â£95.47 (mammut gravity rope from petzl website). Two additional ropes for climbing outdoor. Outdoor climbing ropes are longer and water resistant although are sometimes not suitable for climbing indoors. Ropes cost approx. Â£125 - Â£145 depending on length or treatment. 2* Â£135 = Â£270. Harnesses also need to be retired due to wear and tear and cost generally Â£45 each. As we loan out these harnesses to people wishing to climb every week and take them on trips at weekends they face a large amount of wear and tear. To ensure the safe running of core activities they must be replaced. 5 * Â£45 = Â£225. We also wish to replace a rack of trad gear. Traditional, or trad climbing is a variety of climbing in which the climber climbs on unprotected routes, placing protection as they climb. A â€˜trad rackâ€™ is the name that refers to the selection of safety gear which may be lodged into the rock and hopefully holds the climber if fallen upon. Trad racks are generally expensive so we are budgeting for a racks of cams, a type of gear placement that is especially useful and greatly increases the safety of the climber. One set of cams = 5 cams @ Â£50 = Â£250. In addition to this 6 helmets need to be replaced this year due to safety reasons. 6 * Â£39 (cost of petzl elios helmet) = Â£234 This leads to a total cost of 1074.47. As this gear is necessary for completing the core aims of the club we are request a subsidy of 40% leading to a requested subsidy of 429.788 and pay the remaining 644.682 from SGI.</t>
  </si>
  <si>
    <t>Possibly Harlington?</t>
  </si>
  <si>
    <t>
Trad Climbing Lessons
These cost Â£255 per person for two days, we request that 25% of this cost is grant as it is core to safety and running of the trips, with 6 people going. This will enable those people going to be equipped to climb outdoors, which is important for trips, so that we can guide people safely who haven't climbed trad to do so, and also set up ropes for lead climbing.</t>
  </si>
  <si>
    <t>First Aid training
Â£50 through the union, 4 people so that we have sufficient number on trips 
ask for 50% subsidy as it is core to health and safety and our aims to do activities on trips. 
The remaining 50% will be contributed to by the student, as this will partially benefit them, but we need to reduce cost to give incentive to them with subsidy</t>
  </si>
  <si>
    <t>BMC Student Safety Seminar: a workshop on how to take groups into the mountains safely. Workshops include: Responsibility/duty of care, club equipment maintenance, first aid, insurance, safe rock climbing, hillwalking and scrambling skills. Being responsible for so many people in high risk activities can be overwhelming, BMC offer very good guidelines and experienced trainers - Highly recommended for new committee members. Hence we ask for 50% subsidy as this is considered as core safety related.
Tickets are Â£45 per person
Transport costs are covered by participants at approximately Â£40 each for a train ticket to undetermined location (probably wales)
We will pay the rest (Â£45 total) from our SGI but the people who attend are expected to pay transport etc.</t>
  </si>
  <si>
    <t>Food for weekend trips. Whilst on a trip we take food to cook for the group as nearly always we are too far from suermarkets / takeaways ect to buy food on location. Taking food simplifies the situation as we only take enough tools to cook one meal en masse. Cost is Â£8 per person per weekend for 2 breakfasts, 2 lunches, and 1 dinner. Drink is also provided at a cost of Â£30 per trip. 12 people * Â£8 * 13minibuses + 30 * 13 = 1638. Income 13*7.50*12 = 1170. We request a 40% subsidy of 468 as this is again an expense related to achieving our key aims.</t>
  </si>
  <si>
    <t>I don't think we should be subsidising food</t>
  </si>
  <si>
    <t>Inelligible</t>
  </si>
  <si>
    <t>RCC Parkour, Free Running &amp; Gymnastics (151)</t>
  </si>
  <si>
    <t>Weekly outdoor parkour sessions with an professional instructor.
This is part of our core activities because it lets members take their skills learned in the indoor environment to where parkour is meant to be done - outside.
Our current contract works well so far, there are no objections to continue it in a similar manner next year. Our expenditure for the instructor is Â£800 in total for two terms, i.e. Â£400 a term. In the first term we had 14 purchased one term passes costing Â£15 each and an additional Â£20 from one-time tickets, for a total of income Â£230. Assuming the same numbers, the total income over two terms would be Â£460.
We plan on better match the cost and income by promoting more members to participate and raising the price of tickets.</t>
  </si>
  <si>
    <t>RCC Pilots (166)</t>
  </si>
  <si>
    <t>Entrance and costs incurred at cultural events: 4 day trips (15 people average Â£20), 4 weekend trips (15 people average Â£25) (rest of the cost paid as a ticket by members and/or SGI subsidy)</t>
  </si>
  <si>
    <t>Annual SkyDemon Subscription, electronic navigaton software replacing aviation charts used in previous years - Legally required for safety, updated annually</t>
  </si>
  <si>
    <t>Travel to 'cultural' activities by coach hire (4 day trips @ Â£279+Â£45fuel per trip) + (4 weekend trips @Â£254+Â£50fuel per trip) - (e.g. AAIB, BA, NATS, Waltham Aviation Expo, at least 4 airshows such as Farnborough, Goodwood, Dunsfold, Odiham) (rest of the cost paid as a ticket by members)</t>
  </si>
  <si>
    <t>RCC Pole Dancing (165)</t>
  </si>
  <si>
    <t>Pole Instructor Hire (Total: Â£3555, Subsidy requested: Â£888.75)|
Cost Breakdown: 81 hrs at Â£35/hr (Â£2835), 3 x student instructor qualifications at Â£240/person (Â£720)|
Subsidy Breakdown: 25% of Â£3555 (Â£888.75)|
Funding Breakdown: Subsidy (Â£888.75), Pole class income (Â£2666.25) |
We hire an external instructor to teach 3 hours of classes per week (intermediate, advanced, choreography). 2 hours of beginners classes per week are taught by three different qualified student instructors that commit to teaching classes free of charge provided the society covers their training costs. Classes run for ~10 weeks in each term but we foresee that 3 weeks in the summer term having no instructor due to exams. Therefore, 3 hours * 27 weeks = 81 hours of external instructor hire and 2 hours * 27 weeks = 54 hours of student instructor-taught classes. 135 hours of pole classes altogether.
~ 8 hours of classes in autumn term are free taster sessions and no fees will be charged here. For those who could not attend taster classes, we also provide free first classes for them with discretion. The remaining 135 â€“ 8 = 127 hours of classes will contain 12 people on average, each of whom pay Â£5 (incl. VAT). This gives a class income of 12*Â£4.17 (excl. VAT) * 127 hours = Â£6355.08. This is our primary income generating activity and is used to subsidise aerial classes and pay for competition fees and travel.
Aerial Arts Classes (Total: Â£4275, Subsidy requested: Â£1068.75) |
Cost breakdown: 200 aerial spaces at Â£15 (Â£3000), 100 acroyoga spaces at Â£11.25 (Â£1125), 30 taster classes at Â£5 (Â£150) |
Subsidy breakdown: 30% of Â£4275 (1068.75) |
Funding breakdown: Class income (Â£2200), Pole class income (Â£1006.25), Subsidy (Â£1068.75) |
In addition to pole dancing, we also provide aerial arts classes (hoops, silk, trapeze) and acroyoga which are taught with our partners Aerialand and Coco Club. With tuition at a professional school comes a higher cost. We already subsidised this heavily using pole dance class income and are requesting subsidy so we can reduce the cost of aerial classes to Â£7.50 per class and continue to provide acroyoga at Â£7.00 per class. The feedback we have received is that students that would be interested in taking aerial classes find them to expensive which deters them from attending. In order to increase the accessibility of aerial classes to more students, we want to continue to provide tuition at a professional school at a reduced cost to fit a student budget. 
The class income will be 200 * Â£7.50 + 100 * Â£7 = Â£2200.</t>
  </si>
  <si>
    <t>RCC RCS Motor (640)</t>
  </si>
  <si>
    <t>Fire Service Preservation Group membership. Subscription benefits are a monthly magazine with adverts for fire engine parts, public liability insurance, training in fire fighting equipment and access to 10 rallies free of charge.</t>
  </si>
  <si>
    <t>Jezebel requires a number of specialist oils and greases for her maintenance. Due to her old fashioned bearing lubrication systems the various grades of oil in her engine, gearboxes, axle, transfer box and pump must be changed and topped up frequently to prevent damage. All other oiling and greasing points operate on a total loss system and therefore lubricant consumption is very high. Also, we use a number of general purpose oils on some parts of Jezebel as well as for the maintenance of equipment in the garage. Lubricants typically involve: Gas penetrating oil Ã‚Â£7.49 (Cromwell tools), 5l Bottle WD40 Ã‚Â£28.80 (Amazon), 2x 25l Barrels Engine Oil Ã‚Â£67.75ea (Millers Oils), 2x 25l Gear Oil Ã‚Â£54.56ea, 25l Steam Oil Ã‚Â£67.76ea (Morris Lubricants), Delivery Ã‚Â£20. College also charges us to dispose of old oil (which we cannot dispose of any other way, as per college policies) 2x 25l Ã‚Â£12ea.</t>
  </si>
  <si>
    <t>Strong cleaners are required as oil and grease need to be cleaned up, this includes cleaning the vehicle, members to avoid risk to their health and the garage ensure it is safe for use. 2x 25l Jizer Ã‚Â£98.32ea (Tools Today), 4.5l Tub Swarfega Hand Cleaner Ã‚Â£21.40ea (RS Online) and Ã‚Â£79.78 for 1 Box Compressed Hand Towel (RS Online) used for cleaning hands. Delivery cost of Ã‚Â£15.</t>
  </si>
  <si>
    <t>As Jezebel is a working vehicle, she will inevitably get dirty and require cleaning to prevent damage to the paintowrk and chassis. In addition Jezebel is polished for important Club, Union, and College occasions. 10x Tins Brasso Ã‚Â£4.95ea (ebay), Vehicle Shampoo Ã‚Â£8.99 (Halfords), 2 x large Sponges Ã‚Â£1.99ea (Halfords), 2 x Chamois cloth Ã‚Â£1.99ea (Halfords), Delivery Ã‚Â£10.</t>
  </si>
  <si>
    <t>Other miscellaneous consumables, e.g. paint, batteries, washing powder, dustmasks, sandpaper, graphite grease, etc.</t>
  </si>
  <si>
    <t>Parts: as part of ongoing repair and conservation work we require a number of supplies and parts - often purchased as raw materials so the parts can be made in-house to save money.</t>
  </si>
  <si>
    <t>Equipment: whilst the club has most specialist equipment, there is continual necessity of buying replacments as things fail, As well as new tools - as we continue to expand the amount of work done in-house to reduce the costs to the Club.</t>
  </si>
  <si>
    <t>Welding Equipment: we are charged an annual fee by BOC to maintain the cylinders of compressed gas used to create the welding shield needed to weld safely. BOC have shown themselves in the past to be very quick to threaten us with legal action should there be any delay with this particular payment. Ã‚Â£96.50 plus a Ã‚Â£2.00 fee for non direct-debit payment and a Ã‚Â£1.95 fee for the invoice.</t>
  </si>
  <si>
    <t>Required for legal use on the road. The premium for the past couple of years has been Ã‚Â£371 as part of the Union's insurance policy with Zurich Municpal.</t>
  </si>
  <si>
    <t>Roadside Recovery. Occasionally we are unable to fix an issue at the side of the road and Jezebel requres towing back to campus. Due to her weight she cannot be towed by normal roadside recovery agencies (AA, RAC, etc) meaning private specialist recovery agencies have to be used. Last recovery cost was Ã‚Â£200.</t>
  </si>
  <si>
    <t>Annual Petrol Expenditure. Jezebel is, to all extents, a working vehicle and travels everywhere under her own power. We therefore drive her as much as we can. This generally amounts to 2 trips out a week, with one on a Wednesday and generally another one at the Weekend. Also, during the Summer holiday we go on a large number of rallies, each of which puts about 150 miles on the clock. Jezebel is still fitted with her original 9.12 litre White Poppe Engine and weighs over 4 tons unladen. The petrol consumption is therefore rather high and varies from 4mpg around town to 8mpg on the open road. This leads to an average cost of Ã‚Â£1.25 per mile. Estimates put that Jezebel does something in excess of 1,000 miles a year - as far as we can discover this makes her the most widely driven solid wheeled vehicle anywhere in Europe. We are asking for the grant to cover Jezebel's attendance at University events and regular drives to assess Jezebel's mechanical state. (Members cover the cost of fuel for shows and rallies).</t>
  </si>
  <si>
    <t>Union minibuses hire and fuel for the two Brighton runs: the VCC in November and HCVS in May. Minibuses are necessary as more members attend than can fit on the vehicles and in the event of poor weather they provide a sheltered means of transportation, thus preventing hypothermia or other unpleasant conditions/injuries caused by long term exposure to the elements. 2x 15 Seater Minibuses Ã‚Â£127ea, 2x Brighton Trips Minibus Fuel Ã‚Â£50ea</t>
  </si>
  <si>
    <t>Support Vehicle. Whenever Jezebel travels a long distance we take a support vehicle. It is very important that a vehicle can go for extra parts and consumables in the event of a mechanical failure. We also use it to carry all of our camping kit. There is no hire charge as we use a members vehicle. Fuel to the various summer shows including the Isle of Wight Ã‚Â£150.</t>
  </si>
  <si>
    <t>Should be CSPB-C?</t>
  </si>
  <si>
    <t>RCC RSM Motor Club (648)</t>
  </si>
  <si>
    <t>Historic Commercial Vehicle Society (HCVS) membership. HCVS provides the club with eight magazines per year, expert knowledge and help with sourcing spare parts for Clementine. The HCVS also helps the club stay up-to-date with specific legislation covering historic commercial vehicles and allows Clementine to enter the HCVS Brighton Run (we can't enter the run if we aren't members).</t>
  </si>
  <si>
    <t>rsm motor have provided additional information - please see the attached sheet</t>
  </si>
  <si>
    <t>The Bullnose Morris Club membership. This club helped us to source spare parts for Clementine's engine rebuild in 2013 (thus actually reducing the cost of the rebuild). The club also provides us with six magazines per year, specialist knowledge about vehicles similar (in manufacturing terms) to Clementine and access to books and publications about Morris vehicles and parts.</t>
  </si>
  <si>
    <t>Oils and Lubricants. Clementine requires specialist oils and greases for her maintenance. Her age not only means that oil has to be changed extremely frequently, but also that specialist detergent-free oils are needed. We also use general purpose oils whilst working on her. We use two 25l drums of Millers Oil each year. These are sold to us at a discount by the manufacturer, at a cost of Â£67.75 (ex. VAT) each. We also need a 5l can of WD-40 (Â£28.80 Amazon.com) to periodically lubricate some joints. In addition, college now charge us for the disposal of oil. We cannot keep this in the garage, nor dispose of it in any other way, as that would contravene college's fire policies. College charge us Â£12 per 25l drum of used oil (two per year, minimum).</t>
  </si>
  <si>
    <t>Cleaning Solutions. Members are liable to get oil on their hands, which needs cleaning urgently as it is a health hazard. For this we use an industrial-strength hand cleaner called Swarfega. 4.5l of Swarfega costs Â£21.40 (RS Online). In addition, we use a cleaner called Jizer. This costs Â£98.32 (ex. VAT) per barrel (Tools Today). We also require paper towels, which are not only good for washing hands but are a cheaper alternative where Wypall lint-free workhorse is not necessary. A pack of Kimberly Clark paper towels costs Â£18.85 ex. VAT (RS Online). Cleaning solutions are especially important, as we need to ensure that we comply with college fire regulations.</t>
  </si>
  <si>
    <t>Other Consumables. Paint and Varnish: to maintain Clementine's appearance and ensure that her bodywork does not rust or rot, the club needs an annual supply of black paint and varnish for the various surfaces. Although a full repaint is not needed each year, we do need to carry out emergency paint work to fix any scratches, scuffs or chips in the paint or varnish. Abrasives and Adhesives: our ongoing work requires various abrasives and adhesives. These include various sandpapers, glues, tapes, etc. (though we are offended by the assumption that Clem is held together with glue and tape).</t>
  </si>
  <si>
    <t>Parts and material stock. As part of our ongoing maintenance and presevation, we require a number of supplies and parts. The money is for the purchase of small parts or material stock used when we manufacture parts in house at vastly cheaper prices. Most parts are replaced as they fail so providing a description is not possible, any spare material is retained for future use.</t>
  </si>
  <si>
    <t>Other consumables. £25 to paint £10 for varnishes £15 Sandpaper and assorted adhesives</t>
  </si>
  <si>
    <t>Light Tools. The club needs to purchase various light tools throughout the academic year, to replace those that have become worn or damaged. These are typically small items such as drill bits, taps, dies, etc. These are necessary for the general upkeep of the vehicle and manufacture of new/replacement parts.</t>
  </si>
  <si>
    <t>Required for legal use on the road. Jez and Clem are always charged Â£530 between them, usually down a Â£371/Â£159 split. Jez and Clem have had to shuffle money between them in the past when the split has been different to that predicted.</t>
  </si>
  <si>
    <t>Telephone Line Rental. We must have a fixed line telephone in our garage for health and safety reasons as required by College. This costs the club Â£100 per year (charged monthly).</t>
  </si>
  <si>
    <t>Telephones</t>
  </si>
  <si>
    <t>Petrol. In a normal year Clementine's fuel costs are in the region of Â£800. Clementine travels to Brighton and back twice each year (120 miles for each trip) and to the Isle of Wight in August (250 miles). She travels to a number of other shows during the summer, and each of these adds around 150 extra miles onto her yearly milage. She is also used for many social events across college, and usually leaves her garage twice each week. We are willing to pay for the fuel used for the various shows, but have requested some travel subsidy for our Freshers' Week events, as well as for regular short drives to assess the mechanical state of the vehicle.</t>
  </si>
  <si>
    <t>Promotional Materials. Clementine is seen by hundreds of students during the course of the year. The easiest way to give Clementine's details to these new students is using business cards. We also use these cards at shows, to give to fellow enthusiasts who have similar vehicles or know anyone who might have parts of interest to the club. We also print flyers and posters to advertise club events and trips, this enables us to attract students throughout the year. Without recruiting new students each year the club will not be able to continue to function.</t>
  </si>
  <si>
    <t>RCC Skate (124)</t>
  </si>
  <si>
    <t>The core part of our club is getting beginners to learn how to skate and train our inline hockey team (IC Stormtroopers). This requires having a safe environment to learn to skate and train. This is trickier to do during the winter months, where the ground can be slippery and we have had to cancel our sessions on the morning due to the unreliability of the weather. This has caused attendance at sessions to decrease. We want to continue to attract a core membership within the club during this winter period and hence want to propose indoor Wednesday sessions, which according to our constitution should be free. We would like to propose using an indoor venue during December â€“ February (10 weeks).
We are currently looking for a Sport Centre in the area to host us. Using our previous venue, Battersea Sports Centre, as an estimate. It had an hourly rate of Â£40, so 10 two hour sessions is Â£800.</t>
  </si>
  <si>
    <t xml:space="preserve">Does this need to be 100% subsidised?
</t>
  </si>
  <si>
    <t>40% subs seems reasonable</t>
  </si>
  <si>
    <t>Each year, from wear and tear, some of the skates break and need to be replaced. Our skate stock is vital to the club, as we often lend out skates to members before they buy their own. Around a two thirds of our members currently use club skates. We would like to buy three Seba FRX skates at Â£119.95 each. 
3*119.95 = Â£359.95</t>
  </si>
  <si>
    <t>As our club's inline skates are used heavily each year they suffer from wear and tear. The skates need to be maintained and will need to updated with new wheels. This is the most cost effective way we can continue to provide skates for the increasing number of members within the society. These wheels will be purchased at Â£19.95 and we will need a 4 sets of wheels, hence it will total to 4*19.95= Â£79.80.</t>
  </si>
  <si>
    <t>We will be entering a speed skating team in the international, annual 24hr Le Mans Roller Relay Race. The entry fee for a team of 10 is EUR580 (Â£510.4 at 0.88 exchange rate). Each team member will contribute Â£30 to this amount, so we are requesting Â£210.40. 
This is our biggest event of the year and the culmination of the speed skating training throughout the year.</t>
  </si>
  <si>
    <t>We will be travelling to Le Mans for the roller relay race. We will be taking the Eurostar, as it is easier to. It is currently not possible to book for July yet, so we have used the average ticket price in April, which is as far in advance as we can currently book (3 months in advance). The average ticket price is currently Â£71pp one way, hence the total travel cost will be 2*10*Â£71= Â£1420. We will ask members to contribute Â£100 each, hence we are requesting Â£420.</t>
  </si>
  <si>
    <t>£42 per person subsidy for one event unreasonable. Should find cheaper transport or have members pay full cost</t>
  </si>
  <si>
    <t>RCC/RCSU to agree correct subsidy at percentage rather than cost per head.</t>
  </si>
  <si>
    <t>RCC Skydiving (117)</t>
  </si>
  <si>
    <t>Wind Tunnel Trips
Trips to wind tunnels (which are effectively indoor skydiving simulators) in Basingstoke and Milton Keynes are available to every member of the club - whether they have never skydived before or if they are fully licensed and want to practice techniques. This activity is very inclusive as it is far cheaper than skydiving and no experience is required beforehand. These trips are also used to encourage members to begin training to get their license. So far this year, we have run 3 trips (totalling 6 hours) with roughly 30 members having attended at least once. We aim to run two more trips before the end of the year.
One hourâ€™s hire of the wind tunnel costs Â£540 when booked at a discounted rate through the BCPA (with whom we are affiliated). We sell tickets to our members at Â£7.50 per minute (Â£450 per hour) representing a subsidy of Â£1.50 per minute (Â£90 per hour). This allows us to offer our members a very low price compared to non-discounted prices of Â£15 per minute. If we run 10 hours of trips next year at the same price, this will cost Â£5400 (10*Â£540) with Â£4500 of that paid through the ticket sales. These trips are fundamental to the society as they provide everyone an easy and fun initial access to skydiving, therefore we aim to subsidise each minute at Â£1.50 again, requiring a total of Â£900 to subsidise.
Skydiving Licence ground training
Ground training is the first step to begin a skydiving training course to get a license (needed to jump without supervision). This training day costs Â£220 per person and includes the first jump, but is by far the largest investment at any stage of the training course (each jump after is only Â£40). This year, we offered a Â£30 subsidy to each member for the first time in recent history. Our feedback from those members who did the ground school said that this meant they felt well supported by the club and the Union, and increased their interest in the club and skydiving in general. Though membership this year has been disappointing, we are strongly of the opinion that being able to offer a subsidy will greatly help the club in future years, as without it, there is no incentive to prevent people from circumventing our society and booking directly with the dropzone, after hearing all of the relevant information via our society. If 10 people begin training next year, total cost would be Â£220*10 people = Â£2,200, the club would need Â£300 of funding to provide this 14% discount to each student. Since there is no way to avoid the costly ground school training, we feel it is very important that we encourage as many people to be able to train as possible without as large a financial burden. We have a rapidly growing number of qualified members, which allows for us to have more of an identity in competitions and we aim to continue to capitalize on this.</t>
  </si>
  <si>
    <t>Affiliation with BCPA
Being affiliated with the British Collegiate Parachute Association gives members the opportunity to meet skydivers from other universities and take part in nation-wide events. They also provide a 20% discount for wind tunnel trips which is what most of the societyâ€™s money is spent on, so this affiliation saves the society a huge amount of money over the year.</t>
  </si>
  <si>
    <t>Equipment Maintenance
We have a total of 3 rigs. To remain safe and legal to use, each will need to have their reserve canopy repacked every 6 months. Each repack will cost approximately Â£50, so Â£300 (6 * Â£50) will be needed. This is an unavoidable cost as the rigs cannot be used at all if they have not had their reserve repacked in the last 6 months. Statistically, there is a high chance that one of our students will land in the stream which will require an equipment part change costing ~Â£50. In total, we should expect a cost of Â£350.</t>
  </si>
  <si>
    <t>100% subsidy is high - should contribute some SGI</t>
  </si>
  <si>
    <t>Equipment Insurance
We have 3 rigs (complete kit that includes the main canopy, reserve canopy and a container for the canopies). The total worth of this equipment is in excess of Â£15,000, so it is vital to ensure it is covered by insurance. Each will cost Â£160.50 to insure, so a total of Â£481.50 is needed to cover the cost of insurance for all the equipment.</t>
  </si>
  <si>
    <t>RCC Snooker &amp; Pool (102)</t>
  </si>
  <si>
    <t>"Weekly Pool Table Hire at Rileys Victoria
WHAT IT IS
Each week our pool members play 5 hours of pool at the local Rileys pool hall, during which time coaching, tournaments and casual play occurs.
WHY SHOULD IT BE FUNDED
This is the heart and soul of our newly invigorated pool teams and is absolutely vital for the running of the club. Due to less members this year, weekly table hire has decreased from approximately 7 tables a week for 5 hours to approximately 4 tables a week for 4 hours, although we anticipate a higher uptake next year. Weekly play at Rileys is core to our club's objectives, with it aiding team development and the enjoyment of casual players and is one of the main attractions to joining the club.
COST OF THIS
We anticipate the growth of pool at Imperial to continue with the foundations that this and the previous committee have put in place, with more than 30 of this year's members new to the club. Our name change from ""snooker"" to ""snooker &amp; pool"" saw a great increase in freshers playing pool at the club and we expect a great number of additional freshers to join us in the coming year.
Table hire is at Â£7 per hour per table.
Considering the same trend as this year:
Autumn term: First few weeks, there are many people coming for the weekly session. The number of people attending the weekly session gradually decreases over the term.
Spring Term: First few weeks, quite many people coming to the weekly session and again slowly decreases over the term.
Summer Term: We do not do any weekly session.
Autumn Term: First 5 weeks per week (on average): Cost = Â£7/hour per table * 4hours * 7 tables = Â£196
Remaining 6 weeks (on average per week): Cost = Â£7/hour per table * 4hours * 5 tables = Â£140
Total Cost for Autumn Term = Â£196/week * 5 weeks + Â£140/week * 6 weeks = Â£1815
Spring Term: First 4 weeks per week (on average): Cost = Â£7/hour per table * 4hours * 4 tables = Â£112
Remaining 7 weeks (on average per week): Cost =Â£7/hour per table * 4hours * 3 tables = Â£84
Total Cost for Spring Term = Â£112/week * 4 weeks + Â£84/week * 7 weeks = Â£1036
Total Cost for Autumn and Spring Terms = Â£1036 + Â£1815 = Â£2851
INCOME FOR THIS
The balance of the ground hire costs from this activity will be paid partly out of our membership fees as this is the most central activity of our club and partly out of the grant received from the union."</t>
  </si>
  <si>
    <t>"BUCS 8-Pool Championships
Entry Fee: Â£775 per team (5 Players)
(including accommodation+travel)
WHAT IT IS
This is the largest event that we attend in the academic year. It is a yearly 8-ball pool inter-unis tournament played over 4 days in Great Yarmouth.
WHY SHOULD IT BE FUNDED
We hope to send one team of 5 players to BUCS pool next academic year. It is a BUCS event, at which we have a chance to win medals over the next few years and is central to our club's stated aims.
COSTS OF EVENT
The costs of this event are payable in a single lump sum to the organisers. This covers the accommodation of the players (on-site at the venue) and their entry fees into the individual and team tournaments. Below are approximations to next year's costs based on the prices paid this year.
This year's entry and accommodation (per player) = Â£155
Thus, for 5 players (1 team) = Â£155 x 5 = Â£775
INCOME FROM EVENT
Players will be paying Â£50 to attend this event.
For 5 players: Â£50x5 = Â£250
(Note: that this players' fee includes travel costs (see ""travel expenditure"" section) )
The remaining balance will be paid from SGI and grant."</t>
  </si>
  <si>
    <t>"BUCS Snooker Championships
Entry Fee: Â£108.50 per team (5 Players)
(excluding accommodation)
WHAT IT IS
It is a 4-day inter-uni snooker tournament played in Leeds. The event is the largest of its kind.
WHY IT SHOULD BE FUNDED
We shall be sending 1 team of 5 players to BUCS snooker this year. We have sent 2 teams to this event since 2007 and have won the team trophy on three occasions in the last 6 years. It is vital to us as a club as it our most successful event. 
COSTS OF EVENT
The below costs are estimations based on this year's tournament.
This year's entry fee: Â£108.50 per team
INCOME FROM THIS EVENT
Next year's players will be required to pay Â£45 per player to attend this event.
For 5 players: Â£45x5=Â£225
(Note: that this Players' fee includes travel costs and accommodation (see ""travel expenditure"" and ""accommodation"" section))
The remaining balance will be paid from SGI and grant."</t>
  </si>
  <si>
    <t>"UPC 9-Ball Pool Championships
WHAT THIS IS
This is the only 9-ball pool (a thriving form of pool often televised on Sky Sports but very much distinct from ordinary pool) event in the inter-university pool calendar. It is a four day event.
WHY SHOULD IT BE FUNDED 
The year before last, we were incredibly successfil in winning a silver medal in the individual championships. We see the event as an absolute must for the club, given the number of our players interested in competing and our success in the year before last. This event is now BUCS affiliated, making our attendance essential.
COSTS OF EVENT
Costs based on this year's competition. This year we were unable to send a team of three but we are confident that we will not be doing so again next year.
Entry fee including accommodation: 3 xÂ£100pp = Â£300
INCOME FROM EVENT
Also based on this year, members were charged Â£40 to attend this event. 
Income= 3players x Â£40per player= Â£120
The balance will be paid from SGI and grant.
(Note: that this players' fee includes travel costs (see ""travel expenditure"" section))"</t>
  </si>
  <si>
    <t>Yearly Snooker Table Recovery
WHAT IT IS
Constant usage of our snooker tables results in significant and unavoidable wear and tear. Each year we replace the cloth on one of our tables to keep playing conditions serviceable, although this year the tables were not repaired as there wasnâ€™t any significant damage. 
WHY SHOULD IT BE FUNDED
Currently one table has a number of holes in its cloth, which significantly affect the quality of play. This table will be treated.
COSTS FOR THIS
Recovery of table: Â£420
Parking for equipment van next to union building (5hours): Â£18
We anticipate similar costs to recover one table this year.
INCOME FOR THIS
We will be renting out our lockers to 16 members. An annual Â£10 fee for cue storage will be used to pay for table repair.
16 members x Â£10 per member = Â£160 per year
The balance will come from SGI.</t>
  </si>
  <si>
    <t>Snooker Lighting Light Bulbs
The lightbulbs above our tables require replacement roughly once a year.
2tables x 4light bulbs per table x Â£7.66 x 75% rate of replacement = Â£45.96 
http://www.thelightbulbshop.co.uk/Shop/Item/Product/2506/L18930/T8LumiluxDeluxeFluorescentTube.aspx</t>
  </si>
  <si>
    <t xml:space="preserve">Should this be 100% subsidised?
</t>
  </si>
  <si>
    <t>Replacement Club Cue Tips
We are running out of spare cue tips, vital to maintain cues, which experience wear and tear with normal usage. Â£5.10 are expected. No funding sought for this</t>
  </si>
  <si>
    <t>Move to CSPB-C</t>
  </si>
  <si>
    <t>CSPB C</t>
  </si>
  <si>
    <t>RCC Surfing (685)</t>
  </si>
  <si>
    <t>60 seater coach hire for our largest 'Freshers' trip to Newquay, and a 50 seater coach for our 'Second Freshers' trip. These two coach hires are vital to accommodate everyone who buys membership. The two 2016 coaches cost, Â£1845 to Newquay and Â£1790 to St Ives. We are budgeting for both coach hires to cost a total of Â£3700 for the coming year, Â£1900+Â£1800 = Â£3700.</t>
  </si>
  <si>
    <t>Freshers trip accommodation in St Christopher Inn Newquay. This trip is key to the working of our club as it is one of our biggest trip, where we can take a lot of our members surfing. We will be taking 60 people and each bed cost Â£15 per person per night, for 2 nights. Total, 60*Â£15*2=Â£1800.</t>
  </si>
  <si>
    <t>Second Freshers Trip accommodation in Cohort Hostel St Ives, Cornwall. This trip is key to fulfil the purpose of our society as it is one of our biggest trip, where we can take a lot of our members surfing. We will be taking 50 people, with each bed Â£14 per person per night, for 2 nights. Total, 50*Â£14*2 = Â£1400.</t>
  </si>
  <si>
    <t>Freshers trip lessons in Newquay. We expect about half the people - 30 people - on the trip to take lessons for the 2 days. The lessons cost Â£20 per lesson per day at the Escape surf school. Providing affordable lessons to our members is extremely important to our club, as it allows more people to learn to surfing and makes the club more accessible. We do not have any instructors in the club, so we have to pay for qualified instructors. Total - 30*2*Â£20 = Â£1200. People pay a standard price of Â£15 per lesson on the trip so we are asking for, Â£1200 - (Â£15*2*30) = Â£300.</t>
  </si>
  <si>
    <t>Second Freshers trip Lesson. We expect about half of the people - 25 people - to take lessons on both days, costing Â£20 per day at the St Ives Surf School. Providing affordable lessons to our members is extremely important to our club, as it allows more people to learn to surfing and makes the club more accessible. We do not have any instructors in the club, so we have to pay for qualified instructors. Total 2*25*Â£20 (2 days * 25 people * Â£20) = Â£1000. People pay a standard price of Â£15 per lesson on the trip so we are asking for Â£1000 - (Â£15*2*25) = Â£250.</t>
  </si>
  <si>
    <t>Mini Bus Hire for 5 weekend trips to Cornwall, Devon and Wales. To accommodate the large number of members in the club, we will be running 5 weekend trips throughout the year. In addition to our two coach trips and our BUCS trip, we will do: 
- 15 person trip at the end of autumn term
- 30 person trip and two 15 person trip in spring term
- 15 person trip in summer term 
Therefore we will need to pay for 6 bus hires, each an average cost of Â£350 (incl petrol), 6*350= Â£2100.</t>
  </si>
  <si>
    <t>Accommodation for 5 weekend trips. The average cost per person per night is Â£20 (due to staying in different and smaller locations) and our trips are 2 nights, and from all five weekend trips (does not include the coach trips or BUCS trip) we are planning, will be taking a total of 90 people. These trips are the majority of our clubs activity throughout the year, and are key to our aims and objectives. Total, Â£20*2*90= Â£3600</t>
  </si>
  <si>
    <t>Lessons for 5 weekend trips. On average the lessons at other locations cost about Â£22, a total number of 90 people will go on these 5 trips and from them we expect about 45 people to take two lessons. Total - 22*45*2= Â£1980. ***We are asking for a large % (32%) of the lessons to be subsidised because it makes the club more accessible to those people who are new to surfing and still learning, which we feel is a vital part to the clubs aims and objectives - getting more people into surfing who haven't done it before. The club charges a standard price of Â£15 per lesson on all trips, so we are asking for Â£1980- (Â£15*2*45) = Â£630.</t>
  </si>
  <si>
    <t>Hire for the 5 weekend trips. The hire is usually included in the lessons so there are only 45 people that could potentially need hire over these five trips. We expect only 35 people to need hire. Over these five trips on average a board and a wetsuit cost Â£15 per day to hire, and hire for 2 days. Total - 35*Â£15*2=Â£1050. *** We are asking for a large % of the lessons to be subsidised because as standard we subsidise so that to hire a board and wetsuit costs Â£10 per day for every trip, to make it more accessible to those without their own kit. Â£1050 - (Â£10*2*35) = Â£350</t>
  </si>
  <si>
    <t>BUCS mini bus hire, essential for us to be able to compete. One minibus for 4 days, to Newquay Cornwall. Estimated cost Â£450.</t>
  </si>
  <si>
    <t>BUCS accommodation, essential for us to be able to compete. We are taking 15 people on this trip and will stay at St Christopher's Inn in Newquay, at Â£15 per person per night for 3 nights. Total - Â£15*15*3 = Â£675.</t>
  </si>
  <si>
    <t>BUCS Competition entries. This year we had great success in the competition, with one of our female surfs making it through to the quarter finals and and one of the male surfers making it through serval heats. This year competition entrees cost about Â£400. We will expect to enter the same number to compete in the coming year, coming to a total of Â£400. Hopefully we will do as well next year!</t>
  </si>
  <si>
    <t>RCC Synchronized Swimming (150)</t>
  </si>
  <si>
    <t>Need: WEEKLY POOL RENTALS, Main training - once a week 1h30 pool rental on Wednesday at Ethos during the 3 terms.
Reach: Full society 
Merit: The Synchro club is growing and taking part in many more activities. It has attracted s a variety of members from all over Imperial, wishing to learn a new sport or continue their passion, hosting 30 members in the past two years with 70% of them students. We have run a successful summer show last year and a great Christmas show this year, with full participation from all members. The ground hire is the most important thing for the club, allowing for these main activities to take place. The Ethos' pool is large, deep and close to the main campus, a big incentive to students. We train on Wednesdays in Ethos, which is sports day ensuring students have more free time to join. This allows the club to focus on teaching the main synchro techniques, practicing deep underwater techniques such as lifts and upside-down leg figures: essential to synchronised swimming. This ground hire is vital for the club running and absolutely indispensable. Due to the central location of the pool the price of rental is very high, making the Union subsidy essential for the running of the club. 
Cost: Â£44.2/1.5 hr*31 sessions/yr= Â£1370.2. Income: 1) Term fee: Â£15 per term per member, assuming 15 members join for one term and 13 of them train all year (numbers based on year 2014-2015 and 2015-2016)= (Â£15*12 members who stay one term= Â£180) + (Â£15*13 members*3 terms= Â£585) total from members/ year = Â£765 2) SGI: membership: Â£14 (increased from Â£11 current price) 15 members join first term (numbers based on year 2014-2015 and 2015-2016) Â£14*15 members minus 20% VAT= Â£168. Subsidy required: Â£1370.2-Â£765-Â£168= Â£437.2</t>
  </si>
  <si>
    <t>Need: WEEKLY POOL RENTALS - once a week 1.5 hr in St Mary's pool during the 2nd and 3rd term to focus on techniques, prepare for competitions and final year show.
Reach: Full society
Merit: The monday trainings are becoming very popular. All competitions and the final year show occur in the spring/summer months making the twice-a-week training essential in the 2nd and 3rd term. Regualr trainings offer a stress-relief escape for students and a common goal to work towards, an incentive for all our members. The open nature of our club encourages members of all abilities to join, allows them to feel comfotable learning a new sport without the 'performance pressure'. It has greatly helped students form new friendships by bonding over the preparation for a show or a competition, improving their experience at Imperial College. This achievement would not be possible if not for the funding provided. 
Cost: Â£42.5 /1.5hr*20 sessions/yr= Â£850 Income: 1) Additional term fee: Â£12/ term per member deciding to take part in those trainings (increase of Â£2 compared to this year) for term 2 and 3: Â£12*2=Â£24. Based on 13 eager members: Â£24*13 members= Â£312) SGI: membership: 10 more members expected to join in terms 2 and 3, Â£14* 10 members minus 20% VAT= Â£112. Subsidy required: Â£850-Â£312-Â£112= Â£426</t>
  </si>
  <si>
    <t>Why does this need to be subsidised at a higher rate than the other weekly pool rentals line?</t>
  </si>
  <si>
    <t>Need: STEREO &amp; UNDERWATER SPEAKER, most important piece of equipment being used at every training
Reach: Full society 
Merit: Synchronised swimming is based on creating patterns and figures in sync to the ryhtm of music. Without music equipment we can't perform our sport. Our current stereo is old (+than 7 years) and should be checked by a professional to prevent breakdown (much cheaper than buying a new one).
Cost: Â£130, based on repair quote from 3 years ago. Income: 1) SGI: from any additional member joining 3 terms &amp; additional trainings= Â£68 and previous years savings= Â£20. Subsidy required: Â£130-Â£68-Â£20 = Â£42</t>
  </si>
  <si>
    <t>Need: ASA INSTRUCTOR QUALIFICATION, qualification required for a club member to become a qualified coach for the team. 
Reach: Full society
Merit: This will benefit members who wish to venture into training to become a synchronised swimming coach and act as an incentive. This also allows the coach to be insured, which is essentail for the role and all members benefits from having a qualified coach. They share their knowledge and especially if a qualified coach is a previous team member, who is willing to help the team develop and improve. 
Cost: Â£700 level 2 training (prices based on iOs and ASA website information). To motivate potential new coaches the club wishes to help fund half of the training cost= Â£350. non-BUCS funding was requested for this purpose but not obtained. Subsidy required: Â£350</t>
  </si>
  <si>
    <t xml:space="preserve">Should this be subsidised at 100%?
</t>
  </si>
  <si>
    <t>Not sure 100% subs needed</t>
  </si>
  <si>
    <t>Need: INSTRUCTOR, our coach has been with us for 3 years now, allowing for continuity and a bond forming between swimmers and coach
Reach: Full society
Merit: She allows a regular &amp; progressive training programme. Focuses on new members to teach them the basics and skills, encouraging their continuation in the club. She choreographs routines to the ability of all swimmers, corrects and follows both competitive and non-competitive members. Beginners and new members are encouraged and inspired by our qualified coach and her expertise. Her teachings have increased their incentive to stay in the club. Funding all the trainings is essential, as it motivates the coach to remain and help with the continuity of the club. 
Cost: Â£20 per 1h 30 long session, 53 sessions /yr. : Â£20*53= Â£1060 Income: non-BUCS funding which is dependent on sports Imperial and not granted every year, Â£170 towards instructor (obtained this year, not guaranteed next year). Subsidy required: Â£1060-Â£170= Â£890</t>
  </si>
  <si>
    <t>Subsidy very high - should be more SGI contribution</t>
  </si>
  <si>
    <t>Need: SUNDAY TRIPS TO BRIGHTON - Once a term trip to Brighton with other synchro clubs
Reach: All members wishing to participate (generally between 10-15)
Merit: Our members get to know another synchro teams and can swim with them in their deeper pool (essential to practice lifts) and learn from their semi-professional experience. It results in a great motivational stimuli for our swimmers. Establishing conections with other synchro clubs is vital to spread the sport which is not as known in UK as it is in other countries. 
Cost: For 13 students: Return off peak group save train tricket from London Bridge to Brighton: Â£180.70*3times /yr= Â£542.1. Income: Â£6 per member coming to the trip: 13 students*Â£6*3times /yr= Â£234. Subsidy required: Â£542.1-Â£234= Â£308.1
Three Sundays in Brighton (session cost): Â£4.1/hour pool session/ person. Cost: (based on price paid this year) 13 students*Â£4.1 = Â£53.3.</t>
  </si>
  <si>
    <t>Need: MASTER SYNCHRO COMPETITION IN PARIS - 1 weekend, leaving later Friday evening, coming back Sunday afternoon
Reach: A team of 10 members (min. 7 students - based on this year) + a coach
Merit: The motivation to train and continue the sport is fuelled by the prospect of competitions. It helps the team members bond over an event and a common goal, developing friendships and greatly improving their experience at Imperial College. This year we have 12 students (19 members in total) wishing to participate in competitions. Combos (the category we aim to compete in) accept a maximun of 10 swimmers, therefore, next year we aim to participate in two competitions (PARIS + BRUSSELS) to allow all our members to fulfill their wish of participating in front of semi-professionals &amp; to promote Imperial College sports internationally (At least we want all students who wish to compete to do so). 
Paris Master competition (transport): Assuming a whole combo team of 10 people plus a coach. Cost: Eurostar ticket to paris (based on this year) Â£85 return per person. Tube tickets in Paris: 4 per person, 5 packs of 10 (cheaper than 44 units) = 70.5â‚¬ = Â£60.73 Total: 11 members (7 students + 3 staff + 1 coach)*Â£85 train + Â£60.73 tube = Â£995.73. Income: Â£65 per student, Â£85 per staff = 7 students* Â£65 + 4 staff*Â£85 = Â£795. Subsidy required: Â£995.73.71-Â£795 = Â£200.73</t>
  </si>
  <si>
    <t>Paris Master competition (accomodation): Assuming a whole combo team of 10 people plus a coach. Cost: Â£25 per night per person* 11 members* 2 nights = Â£550. Income: Â£12 per students per night &amp; Â£18 per staff per night taking part in the trip = Â£12 per student * 2 nights * 7 students + Â£18 per staff*2 nights*4 staff people = Â£312. Subsidy required: Â£550-Â£312 = Â£238</t>
  </si>
  <si>
    <t>Paris Master Competition (competition fee): Cost: 350 â‚¬ per 10 people combo = Â£304 (rates are variable due to Brexit). Income: Â£10 per student &amp; Â£15 per staff participating, assuming 7 students &amp; 3 staff swimmers = 7*Â£10 + 3*Â£15 = Â£115. Subsidy required: Â£304 - Â£115= Â£189</t>
  </si>
  <si>
    <t>Paris Master competition (food): Assuming a whole combo team of 10 people plus a coach. Cost: Â£3 per person for breakfast and Â£9 per person per lunch or dinner. Total: 11 members*(2 days*Â£3+2 lunch*Â£9+2 dinner*Â£9)= Â£462. Income: Â£25 per person taking part in the trip = 11 members*25 = Â£275. Subsidy required: Â£462-Â£275 = Â£187</t>
  </si>
  <si>
    <t xml:space="preserve">Food
</t>
  </si>
  <si>
    <t>Food - not elligible</t>
  </si>
  <si>
    <t>Food/hospitality = highly variable expenditure that cannot be thoroughly budgeted for in advance, and the incentive to partake in an activity is not the 'core activity' so should be moved to C.</t>
  </si>
  <si>
    <t>Need: MASTER SYNCHRO COMPETITION IN BRUSSELS - 1 weekend, leaving later Friday evening, coming back Sunday afternoon
Reach: A team of 10 members (min. 6 students - based on this year) + a coach
Merit: A competition always serves as the maximun motivation for our swimmers to overcome themselves. This year we have 12 students (19 members in total) wishing to participate in a competitions. Combos (the category we aim to compete in) accept a maximun of 10 swimmers, therefore, next year we aim to participate in two competitions (PARIS + BRUSSELS) to allow al our members to fulfill their wish of participating in front of semi-professionals &amp; to promote Imperial College sports internationally (At least we want all students who wish to compete to do so).
Brussles Master competition (transport): Assuming a whole combo team of 10 people plus a coach. Cost: Eurostar ticket to Brussels (based on this year) Â£85 return per person. Tube tickets in Paris: 4 per person, 5 packs of 10 (cheaper than 44 units) = 70.5â‚¬ = Â£60.73 Total: 11 members (7 students + 3 staff + 1 coach)*Â£85 train + Â£60.73 tube = Â£995.73. Income: Â£65 per student, Â£85 per staff = 7 students* Â£65 + 4 staff*Â£85 = Â£795. Subsidy required: Â£995.73.71-Â£795 = Â£200.73</t>
  </si>
  <si>
    <t>Brussles Master competition (accomodation): Assuming a whole combo team of 10 people plus a coach. Cost: Â£25 per night per person* 11 members* 2 nights = Â£550. Income: Â£12 per students per night &amp; Â£18 per staff per night taking part in the trip = Â£12 per student * 2 nights * 7 students + Â£18 per staff*2 nights*4 staff people = Â£312. Subsidy required: Â£550-Â£312 = Â£238</t>
  </si>
  <si>
    <t>Brussels Master Competition (competition fee): Cost: 350 â‚¬ per 10 people combo = Â£304 (rates are variable due to Brexit). Income: Â£10 per student &amp; Â£15 per staff participating, assuming 7 students &amp; 3 staff swimmers = 7*Â£10 + 3*Â£15 = Â£115. Subsidy required: Â£304 - Â£115= Â£189</t>
  </si>
  <si>
    <t>Brussels Master competition (food): Assuming a whole combo team of 10 people plus a coach. Cost: Â£3 per peson for breakfast and Â£9 per person per lunch or diner. Total: 11members*(2days*Â£3+2lunch*Â£9+2dinner*Â£9)= Â£462. Income: Â£25 per person taking part in the trip = 11members*25 = Â£275. Subsidy required: Â£462-Â£275 = Â£187</t>
  </si>
  <si>
    <t>RCC Tabletop Gaming (128)</t>
  </si>
  <si>
    <t>Board games purchases - Costs of games we expect to purchase can vary depending on the size and popularity, but Â£270 (the non-subsidised half of which will be payed by SGI) is the approximate amount required to maintain our collection of board games by replacing damaged items and games loaned to the society by graduating members. This number is higher than previous years as this year we have a high number of members, meaning more use of games and more requests for newer games.</t>
  </si>
  <si>
    <t>Roleplaying Game Materials - The society runs multiple ongoing roleplaying game campaigns at a time, and a particularly successful weekly oneshot evening, catering to members who want to try out new systems or cannot take part in longer running campaigns. With more and more players turning up to these sessions, we would like to buy more material and rulebooks for players of different skill. 3 rulebooks at Â£20 each, half paid from SGI.</t>
  </si>
  <si>
    <t>RCC Underwater (126)</t>
  </si>
  <si>
    <t>Every year a Diving Officers conference is held, and it is where the National Diving Committee report to all clubs about the activities of the year. They announce new aspects of diver training, analyse incidents of the year, and give information on how to improve safety to avoid them happening again. It is an important event for the club Diving Officer to attend. The remainder of this cost is paid for from SGI. 20% subsidy, Â£30*20%=Â£6 subsidy requested.</t>
  </si>
  <si>
    <t>Pointless subsidy - you will only get £1</t>
  </si>
  <si>
    <t>£1 can be funded from fees</t>
  </si>
  <si>
    <t>Boat fuel. The club owns 3 boats. One of them is a large Rigid-hulled Inflatable Boat (RIB) and the other two boats are smaller, portable inflatables. The boats are used to reach offshore dive sites, and the majority of club trips involve boats. We estimate running 12 weekend trips next year where a boat would be needed. We also run a six-day Easter training trip each year, to which we intend to take our two inflatables, and another six-day summer trip (in total equivalent to another 9 single-boat weekends) . On a typical weekend diving trip, depending on sea conditions and distance to offshore sites, we use on average around Â£100-Â£110 worth of boat fuel. For calculating this subsidy request, we have assumed Â£105 per weekend; Â£105*(12+9)=Â£2205. The rest of the cost will be footed by members by being rolled into the cost of going on the trip adding to this cost ~ Â£12 per person on a trip (assuming 6 divers and a subsidy level of 35% (65% of Â£105 per trip/6 people ~ Â£12). 35% subsidy, Â£2205*35%=Â£771.75 subsidy requested.</t>
  </si>
  <si>
    <t>Nitrox fills. Nitrox is a breathing gas mix with added oxygen that allows longer dive times and significantly increased levels of safety compared with breathing compressed air. Nitrox causes less harm to the body due to reduced nitrogen absorption and so reduces the risk of suffering from decompression illness ('the bends'). This is particularly important for our dive instructors, who have to spend large amounts of time underwater teaching students. However, a Nitrox fill costs approx Â£9 compared to the Â£4 for an air fill. To encourage our members to use Nitrox, we aim to subsidise the extra cost compared to an air fill. So on the basis of 12 divers on a weekend trip and the normal 4 dives each diver does on a weekend trip: 12*4=48 dives in a weekend. We expect, as we have done for the past few years, to run 12 weekend trips and 2 six-day trips next year (with each equivalent to another 6 weekends): 48*18=864 dives per year. As in previous years, we request subsidy to enable us to continue encouraging this internationally recommended method of increasing dive safety in the club. 35% subsidy on the excess cost (Â£5 per fill), 864*Â£5*35%=Â£1512</t>
  </si>
  <si>
    <t>Medical oxygen. As first aid against decompression sickness ('the bends'), the club carries at least one (and often 2) cylinder(s) of pure oxygen on each dive trip. This is essential equipment on all our dive trips and it is an international safety requirement for all diving that we have this. We rent medical grade oxygen cylinders from BOC allowing us to get them refilled and serviced easily. We have 4 cylinders of oxygen and we are charged Â£14.64 a month for hire of all 4 cylinders Â£14.64*12=Â£175.68 We are also charged Â£4 per refill, with each cylinder being refilled around 3 times annually: 4*3*Â£4=Â£48. Combined Totalling Â£2123.68 in costs. The reason for 4 cylinders is that on some weekends we have two dive trips happening, and by having 4 club cylinders each trip can take the recommended 2 cylinders of oxygen with them. Each of our cylinders is also stored in a different style emergency box. This allows our members to train to become familiar with a wide range of oxygen emergency sets and so ensure, wherever they are in the world and with whatever organisation they are diving, that if a diving incident happens they will be better prepared to aid in administering emergency oxygen. The remainder of this cost is paid for from SGI. 35% subsidy, Â£23.68*35%=Â£78.30 subsidy requested.</t>
  </si>
  <si>
    <t>Marine information: Marine Almanac - published yearly, essential to all sea-going craft as it gives tidal and port data around the UK. It is also required by the British Sub-Aqua Club (BSAC) for dive training. It costs Â£45. New marine charts are also vital to keep the clubs portfolio up-to-date since in busy shipping areas, navigational marks can often change every couple of years. This means it is essential that we have the most up-to-date information so we know where is safe to put divers in the water and avoid any risk of divers drifing into dangerous areas e.g. shipping lanes or dangerously fast currents. The south of England has some of the busiest shipping lanes in the world, and as a result we often end up diving in areas bordering these shipping lanes. Charts cost a range of prices depending on the type of chart and the size. Prices range from Â£15-Â£35 for the types of chart we use normally for boat navigation in the club. (For budgeting we have assumed 2 charts at Â£25: 2*Â£25=Â£50). Total for Marine Information: Â£45+Â£50=Â£95. The remainder of this cost is paid for from SGI. 30% subsidy, Â£95*30%=Â£28.50 subsidy requested.</t>
  </si>
  <si>
    <t>Pool hire - Ethos swimming pool. Required for running BSAC Ocean Diver and BSAC Sports Diver courses in autumn and spring terms. Each year we train around 20 students who have never dived before in the BSAC Ocean and Sports Diver courses. We also train around 10 students who have an entry level dive qualification, providing them with the BSAC Sports Diver course to further their training and teach them additional diving safety and rescue techniques that are not covered in entry level dive courses. The pool is needed for 44 hours (2 hours a week through the first two terms). Assuming Â£38 per hour, 44*Â£36=Â£1672. Cost is met from grant and the rest passed to trainees. The cost of pool sessions for a new diver add Â£57 to the cost of training (Assuming 4 trainees in the pool per session needing 6 pool sessions each 38/4*6). The remainder of this cost is paid for by the members undertaking training (approx Â£42 each). 35% subsidy, Â£1672*35%=Â£585.20 subsidy requested.</t>
  </si>
  <si>
    <t>Boat mooring. Our 6.6m RIB (Rigid-hulled Inflatable Boat) is stored on the south coast during the summer months (1st April - 31st October). We stored our RIB in Portland in a new 'dry-stack' facility this year costing Â£2522.32, assuming a modest increase this will be Â£2650 next year. This year's arrangement has also included winter storage, allowing us to continue to run dive trips throughout the winter months. We require coastal storage for the RIB because we are not able to routinely tow it around, due to the license restrictions on towing large loads changing for people who passed their driving test after 1997. Our two smaller boats, which we can tow, are kept in the boat shed at Harlington and so require no storage subsidy. While the storage costs for this are greater than our previous 'store and launch' arrangement, they cause much less (very) expensive wear on our boat trailer which has recently had to receive major (and costly) repairs due to extensive use launching and retrieving of this heavy boat. The remainder of this cost is paid for from SGI. Â£2650 *35%=Â£927.5 subsidy requested.</t>
  </si>
  <si>
    <t>Instructor training. In order for the club to meet its primary objective, training new divers, we require a constant flow of new members qualifying as British Sub-Aqua Club (BSAC) instructors. Each year we train around 20 new people who have never dived before and we further train 10 people who already have some limited dive training. All of our BSAC instructors do not receive any payment for any of the teaching they do - they are all volunteers. As the instructor courses cost money to do, we subsidise these as much as possible to encourage members to do them, ensuring that we have enough instructors in the club for future years. In order to become a BSAC instructor there are four progressive courses/exams that must be completed; Instructor Foundation Course (Â£155), Theory Instructor Exam (Â£39), Open Water Instructor Course (Â£69) and the Practical Instructor Exam (Â£61). We are working on the basis of 10 IFCs, 4 TIEs, 4 OWICs, and 4 PIEs (approximately the same as this year). 10*Â£155+4*Â£39+4*Â£66+4*Â£61=Â£2214 Cost are split being paid 50% by the club and 50% by the instructor for each instructor course. The remainder of this costs is paid for by the members undertaking training (Â£77 for an IFC trainee, Â£83 for an OWI trainee). This is a critical cost for the club, and we are one of Imperial's only clubs to offer a nationally recognized qualification without external instructors being needed. As such, we are asking for 50% subsidy, Â£2214*50%=Â£1107 subsidy requested.</t>
  </si>
  <si>
    <t>Boat Handling and VHF radio training. The club has 3 boats and each time any of them are operated for diving, 2 qualified boat handlers and 2 qualified VHF radio operators are required (often one person is qualified at both). It is a legal requirement that radio operators on boats have had formal training on the RYA VHF Radio Course, and it is a requirement of our insurance that our boat handlers have had formal boat handling training/assessment. Since the boat handling course requires qualified instructors and the use of boats for two days, it generally costs around Â£300 per person. The VHF course costs approx. Â£120 per person. We have worked on the basis of 6 boat handlers and 6 VHF courses. Cost: 6*Â£120+6*Â£300=Â£2,520. Costs for courses are split 50% club 50% (Â£210) by the individual doing the course. 50% subsidy, Â£2520*50%=Â£1260 subsidy requested.</t>
  </si>
  <si>
    <t>Boat insurance. The club has 3 boats, one RIB and two inflatables. Our boats are used on the majority of our diving trips to take divers offshore. We need insurance to cover our boats, both for when in use on the sea and for when in storage. Icy Diver (RIB) - approx Â£700, Icicle (inflatable) - approx Â£320, Ice Cube (inflatable) - approx Â£255. Total: Â£700+Â£320+Â£255=Â£1275. It is also worth noting that no transactions for this will show at this point in the year, as the insurance is charged in March. The remainder of this cost is paid for from SGI. 70% subsidy, Â£1275*70%=Â£892.50 subsidy requested.</t>
  </si>
  <si>
    <t>Travel - We estimate running a week long Easter trip where our intake of new divers complete their training, as well as 5 shorter (weekend or sometimes day) trips for training for members unable to attend the Easter Trip. Training new divers is one of the club's primary activities. We will also run 10 fun weekend trips to various sites round the UK, as well as another week long trip. Each of the 15 weekend trips will require a minibus; the union currently charges Â£285 to hire a minibus for a weekend. For our Easter trip, we require two 15 seat minibuses, along with another 9 seat minibus to transport the required diving equipment and tow a boat to Cornwall. To rent these for the 8-day trip comes to Â£1,595 (based on a week + 1 day). Our other week trip has the same minibus requirements. We also require the 9-seat minibus as an addition vehicle for several trips to tow inflatable boats (assuming 6 trips require an additional towing vehicle): 6*Â£250=Â£1,500. In the course of the year, we require a lot of equipment servicing for which we use minibuses. There are normally 5 journeys a year to take equipment in for servicing, and it normally falls into the 4-6hour rental category from the union: 5*Â£56=Â£280. We also have to tow our RIB to and from both its summer mooring in Portland and its servicing location in Yeovil each year, using UZX. This requires UZX for a further 4 weekends; 4*Â£250=Â£1,000. Total: 15*Â£285 + 2*Â£1,595 + Â£1,500 + Â£280 + Â£1,000 = Â£10,245 The costs not covered by grant (assuming 30% subsidy) are to be met by the individuals on the trip. This adds approximately Â£13 to the cost of an individual for the cost of a weekend (285*.7/15=13.07) and Â£32 added to the cost of easter trip (1,695/35*.7 = 33.90). 35% subsidy, Â£10245*35%=Â£2585.75 subsidy requested</t>
  </si>
  <si>
    <t>Tour</t>
  </si>
  <si>
    <t>Tour Funding</t>
  </si>
  <si>
    <t>Apply through Tour Funding</t>
  </si>
  <si>
    <t>Equipment servicing. Diving has essential safety considerations and guidelines. All regulators and breathing apparatus must be serviced annually, air cylinders must by law be serviced at least every 30 months and Nitrox EANx cylinders must be serviced every 15 months to ensure the equipment is safe for use. We generally have 17 cylinders annually requiring testing (Â£38 each), with 8 of those requiring additional servicing for use as Nitrox cylinders (Â£27 each): 17*Â£38+8*Â£27=Â£862. We also own 48 sets of diving regulators, for which servicing and parts replacement costs Â£90 on average: 48*Â£90=Â£4320. Â£4320+Â£862=Â£5182. The remainder of this cost is paid for from SGI. 40% subsidy, Â£5182*40%=Â£2072.80 subsidy requested.</t>
  </si>
  <si>
    <t>Compressor service. The club's air compressor must be inspected and serviced annually to comply with legislation and ensure it is delivering air which is safe to breathe. The service includes full pressure tests of the filter jackets. For the last two years it was serviced by Central Compressors Ltd. We do expect a cost increase on last year and have budgeted Â£1300. The remainder of this cost is paid for from SGI. 40% subsidy, Â£1300*40%=Â£520 subsidy requested.</t>
  </si>
  <si>
    <t>Boat servicing. To ensure that the club RIB and inflatable boats remain seaworthy, we have professional servicing done annually on the engines. The main RIB also has servicing done on the hull, tubes, and onboard electronics. Without this being done, we could not ensure that the boats remained safe to use and dive from. The remainder of this cost is paid for from SGI. 40% subsidy, Â£1400*40%=Â£560 subsidy requested.</t>
  </si>
  <si>
    <t>Equipment rolling replacement. The club equipment is used very regularly, often more than once a week, for the entire year. It is subjected to various conditions, salt water in the sea, chlorine in the pool water and other fresh water localities such as dense silt in some of the UK training lakes. These harsh conditions lead to the gradual deterioration of regulators, buoyancy control devices (BCDs), weight belts, masks, snorkels, cylinders and fins. It is essential that each year we regularly replace several of our regulators, cylinders and buoyancy control devices (as well as smaller items) so that as items ceast to be dive-worthy, we have enough equipment to continue diving. Budgeting for 2 new cylinders (Â£220 each), 2 regulators (Â£480 each), 2 BCDs (Â£350 each), 3 masks (Â£30 each), and 3 pairs of fins (Â£35 each) on average annually, so that our equipment stocks are slowly updated, the cost is: Â£440+Â£960+Â£700+Â£90+Â£105=Â£2295. This equipment replacement schedule only accounts for expected deterioration due to prolonged use however and not accidental damage or unexpected breakage, and expects very long (approx. 15 - 20 year) lifespans of the equipment. This year, we have had to replace 12 of our regulators at a cost of Â£2500, with another 10 expected to be replaced later this year. The remainder of this cost is paid for from SGI. At 40% subsidy, (Â£2295+Â£2500)*40%=Â£1918 subsidy requested.</t>
  </si>
  <si>
    <t>Mimimal Importance - Also can apply through Harlington</t>
  </si>
  <si>
    <t>RCC VegSoc (453)</t>
  </si>
  <si>
    <t>Welcome to VegSoc event : beginning of the year, a great opportunity to attract new members, a chance for everyone to speak to committee and meet everyone in the society. This year we had Franco Manca Pizza, partially sponsored by them. 240 cost for all the pizzas and garlic bread provided by Franco Manca.</t>
  </si>
  <si>
    <t>Food - I know they are a society which has food based aims, but this is still just a free pizza evening and isn't part of their core aims</t>
  </si>
  <si>
    <t>Visits to Festivals/Events related to the club (eg. VegFest, happening every year in October). Last year we bought 20 tickets (10 pounds each) and subsidised to 5 pounds.</t>
  </si>
  <si>
    <t>The description is a little vague - they have budgeted as though they are only going to VegFest but it sounds like the plan on going to more events. Am happy to subsidise at ~30% though</t>
  </si>
  <si>
    <t>Other Food-sharing events (eg Bake-off, smoothies, picnics, happening throughout the year). Normally spend about 25pound/event to buy veggie food, have about 4 per year.</t>
  </si>
  <si>
    <t>Monthly Dinner (7/year) Subsidised monthly dinners to vegan/veggie restaurants. 20 people/dinner, subsidised 3pounds/person every dinner</t>
  </si>
  <si>
    <t>RCC Vehicle Design (174)</t>
  </si>
  <si>
    <t>Eco Marathon project development phase: once the design is finished we require Â£750 more for the manufacture of systems. A detailed business plan can be issued upon request.</t>
  </si>
  <si>
    <t xml:space="preserve">I've just e-mailed them to ask for the detailed business plan
</t>
  </si>
  <si>
    <t>What?</t>
  </si>
  <si>
    <t>Club needs to specify if the extra £750 will be an application to ADF. The £1000 cost is not explained properly, a full budget is not necessary but a breakdown is definitely required.</t>
  </si>
  <si>
    <t>RCC VVMC (614)</t>
  </si>
  <si>
    <t>Entry fee for 2017 London to Brighton Veteran Car Run, fee for 2016 was Â£372 and expected to remain the same.</t>
  </si>
  <si>
    <t>Minibus Hire for Brighton run weekend. Minibus is used as both a support and towing vehicle to get Bo' back from Brighton.</t>
  </si>
  <si>
    <t>Minibus Fuel for Brighton weekend, usually around Â£60.</t>
  </si>
  <si>
    <t>Resetting of rear springs. Bo recently received new rear springs after his originals broke irrepairably. The new springs are the correct size but need re setting to match Bos originals.</t>
  </si>
  <si>
    <t>Specialist work on Bo's front wheels. Due to the age of Bo the front wheels have become quite loose and sloppy. These will need to be repaired in the coming years and are not possible to be fixed in house. These repairs need to be done by a specialist due to the skill and tools required.</t>
  </si>
  <si>
    <t>Both Bo and Derrek require some spare inner tubes as they become punctured on a regular basis.</t>
  </si>
  <si>
    <t>Various oils. Both vehciles reqire large quantities of oil, the bulk of the cost, approximately Â£240 per annum, is spent on SAE 40 oil, used for lubricating Bo's gearbox and engine.</t>
  </si>
  <si>
    <t>Health and Safety Equipment Over the years our health and safety kit is worn out and we need to replace vital protective equipment.</t>
  </si>
  <si>
    <t>Lathe tools. We need a fully capable lathe in order to manufacture spares for Bo' and ours requires new tools.</t>
  </si>
  <si>
    <t>Nuts, bolts and washers. Both vehicles require replacement nuts, bolts and washers as part of regular maintenance. We also have to get some specially made due to the uniqueness of the vehicle.</t>
  </si>
  <si>
    <t>Derrick Insurance</t>
  </si>
  <si>
    <t>Bo Insurance</t>
  </si>
  <si>
    <t>RCC Wakeboarding (137)</t>
  </si>
  <si>
    <t>Minibus rental for regular Wednesday and Sunday sessions. Given the last 2 years of trip attendance, the record membership highs of this year and current attendance data in conjunction with the trend for increased attendance in the warmer months we have estimated an average attendance of 8 sessions per member. Charging our members Â£5 transport cost, with 40 members our total income is Â£1600. We need one minibus a week and two minibuses per trip in October and March where attendance is higher (28 Minibuses in total). Minibus rental = Â£79 and fuel cost= Â£16. (28*(79+16))=2660. 2660 - 1600 = Â£1060 subsidy.</t>
  </si>
  <si>
    <t>8 members per session perhaps? No query</t>
  </si>
  <si>
    <t>For trips when we have been unable to book union minibuses we used personal transport (carshared) and private rental (Zipcar). This has occured 5 times per term, so an expected total of 15 times per year. Cost rental for 5 hours is Â£48 (including petrol and insurance). Total annual cost = 15xÂ£48 = Â£720. For each trip we charged passengers Â£5, and we had 5 passengers per trip. Total Annual income = 15x5xÂ£5 = Â£375</t>
  </si>
  <si>
    <t xml:space="preserve">Budgetting the same thing twice
</t>
  </si>
  <si>
    <t>Then why are you claiming full amount for minibuses if you predict you won't ascertain them?</t>
  </si>
  <si>
    <t>Can charge members or fund out of your minibus claim</t>
  </si>
  <si>
    <t>Freshers Party transport hire. This amounts to all members transport to the wakepark in a single day. In 2015/16 the cost of coach hire was large. In 2014/15 three union minibuses were hired. This year we hired two minibuses, and shuttled them to save on cost. This cost was Â£100 per minibus [10am-8pm, Sunday], and Â£45 fuel costs. Total = Â£145. We anticipate similar costs next year unless our membership increases above 45 members.</t>
  </si>
  <si>
    <t>Club Affiliation: This is a vital expense that needs to be paid at the beginning of the year so that we may start to operate. It forms the bedrock of our clubs' activity, allowing members to use wakeboard facilities throughout the academic year at the discounted price of Â£8 per session as opposed to Â£50 . Our ability to finance this student deal is key to being able to fulfill our core aim as a society. The price of affiliation to the cable park is Â£500.</t>
  </si>
  <si>
    <t>Each member must pay a charge to use the cable per session after affiliation costs. This includes a cable pass and safety equipment (life jacket, helmet and wetsuit). This cost increased from Â£7 to Â£8 per member per session. We responded to feedback from members, and based on last year's subsidy, we hope to continue to subsidise this by Â£3 to bring the up front cost to a member wanting to participate to Â£5 per session. Based on a membership next year of 40 (we currently have 38) and an average number of sessions per member per year at 8. We strongly believe that our large increase in membership this year (from 25 to 38) was as a result of these changes. With a predicted membership of 40 members. Total annual cost = 40 x 8 x Â£8 = Â£2560. Annual income 40 x 8 x Â£5 = Â£1600.</t>
  </si>
  <si>
    <t>One of the boards has recently sustained heavy damage and is dangerous to use, it is in need of professional care. Some of the club equipment and many of the boards are beyond their life expectancy. We expect more repairs to be needed in the coming year especially due to the increased number of members and so higher risk of damage. Such repairs include replacing broken parts: missing bolts, broken fins, bindings and laces. For the heavy damage, the boards require professional repair which we have been quoted costing between Â£50-80.</t>
  </si>
  <si>
    <t>Members have expressed concern over the quality and availability of rental helmets. Sometimes there are not enough rental helmets available, preventing members from participating in the activity due to safety concerns. We therefore seek to purchase some club helmets to make up for this shortfall and make sure all members can get a chance to wakeboard safely. Price per helmet would equate to Â£30 each. We would hope to purchase 4. Total Â£120.</t>
  </si>
  <si>
    <t>Special Note on Membership fees. Previously we charged an Â£11 membership fee to join Wakeboarding. However this, with a Â£14 cable membership last year went to the cable where we wakeboard, and hence does not provide income. This Â£25 is necessary for the members in order to gain the full benefit of the affiliation. [This is additional to the Â£500 we pay to JBSki cable park as a fixed annual fee.] In previous years [2015/16 and previously], this has been incorporated into membership with the club, and hence membership fees have not provided a source of income. This year [2016/17] we have asked members to pay this up front, directly to the cable park. Our members have expressed that this is a large to pay on their first repeat participation after our freshers party session. We hope to subsidise this by a small fraction in future years. Members would pay 80% of this. Number of members anticipated = 40. Annual Cost 40 x Â£25 = Â£1000. Annual Income = 40 x 80% x Â£25 = Â£800</t>
  </si>
  <si>
    <t>I don't understand</t>
  </si>
  <si>
    <t>Move to C?? Please check</t>
  </si>
  <si>
    <t>Membership fees have increased, they are looking for a £200 subsidy to mitigate rising costs. All CSPs are entitled to apply for A-line funding to reduce barriers to activity participation, the 80/20 split will need justifying.</t>
  </si>
  <si>
    <t>RCC Yoga (130)</t>
  </si>
  <si>
    <t>Yoga/Pilates/Meditation Instructors - All Yoga/Pilates/Meditation lessons are conducted by trained instructors thus they are a core requirement for all our yoga lessons. We run 7 classes per week for 33 weeks over the academic year. The Pilates class is Â£65 per class, amounting to Â£2145.00. The Hatha yoga class is Â£42 per class, amounting to Â£1386.00. The Vinyasa Flow yoga class is Â£55 per class, amounting to Â£1815.00. The advanced yoga class is Â£55 per class, amounting to Â£1815.00. The Meditation class is Â£10 per class, amounting to Â£330.00. The Power Yoga class is Â£30 per class, amounting to Â£990.00. The Vinyasa/Ashtanga class (different from Vinyasa flow) is Â£30 per class, amounting to Â£990.00. Total cost is Â£10,045.00.
Members are charged Â£3.50 per class, non-members are charged Â£7.00 per class. However the club also sell 10's cards to members at Â£20.00 and Â£40.00 for non-members, which gives them access to 10 classes. Most people who come to classes are members and pay using their 10s cards. On average, 10 people are present at each class, giving us a Â£20 income on average.
We are requesting a bit more subsidy for this from the union than what we have received in previous years. This is because we are providing more classes and expect that instructor fees will increase next year, despite us not increasing our cost to members. Furthermore, this is the only activity which we require funding from the union, and is core to our club's aim and objectives.</t>
  </si>
  <si>
    <t>Suitcases to transport yoga mats - RCC Yoga currently owns 40 mats. We need at least 2 new suitcases to transport the mats to and from each session as the old ones have broken. To purchase good quality suitcases, the cost will be 2 x Â£34.15 = Â£68.30. There is also a cost associated with maintaining the mats, including cleaning and occasional purchase of new mats to replace old ones. This would be roughly Â£15.00 + 5*Â£12 (unit cost of a new yoga mat) = Â£75.00.</t>
  </si>
  <si>
    <t xml:space="preserve">This is two lines it looks like - they do not want subsidy for buying the suitcaes (CSPC-C) but do want subsidy for maintaining the mats (but at 100% subsidy?) I suggest reducing subsidy to 30% and if they did mean to put the cost of the new suitcases in they can apply to a different board
</t>
  </si>
  <si>
    <t>Printing costs incur for printing membership cards, 10's lesson cards (wallet sized cards), and fresher's fair flyers for promotion of yoga club.
This printing cost is budgeted at around Â£90.00.</t>
  </si>
  <si>
    <t>Year long club promotion - We plan to sell t-shirts for Â£3 each with the Yoga Club logo for our members. The cost is budgeted at around 50xÂ£6=Â£300 for the t-shirts. Thus, the subsidy needed for the t-shirts will be Â£300 - 50*Â£3 = Â£150.</t>
  </si>
  <si>
    <t>RCSU</t>
  </si>
  <si>
    <t>RCSU BioChem (631)</t>
  </si>
  <si>
    <t>Guest Speakers = We will have 8 academic guest speakers (4 in the spring term and 4 in the autumn term) and will compensate them with Â£80 each for travel (based on the price of a return journey cost from Cambridge to London, plus the addition costs of a Taxi to and from Liverpool Street station to Imperial College), excluding event hospitality. The response from the students is that key speaker events would be extremely popular, as the opportunity to engage with a variety of topics in extra detail beyond the scope of their course would be highly valued. There has been very good attendance at our academic events that we organised last term and will continue with these having already booked lectures from KPMG, KCL guest speaker and speakers from Cancer Research plus a Noble prize winning scientist Sir Martin Evans. Furthermore, as Imperial Biochemistry does not cover much neuroscience topics in the course, we have planned to have a guest speaker from UCL to talk about the subject as they have a much more substantial department in this field of research. This event would act as a collaboration between the three London Uni's which have previously been undertaken and were very successful events.
So far this term we have hosted 4 academic events within the society so have surpassed what was predicted in our last budget submission, which was only 2 per term.
Total: The overall total cost of speakers would, therefore be Â£640. We aim to cover part of this in SGI but ask for a total of 50% subsidy as these lectures are a key aim of the society - Â£320 subsidy. The remaining costs shall be covered by our sponsorship funds as we feel these events are vital for the education of students and travel costs are necessary to attract the best speakers
We estimate that there would be 130 people attending these events on average for each lecture
This event is related to our core aims and objectives, which is why it is in CPSB-A, as providing Academic speakers gives students context to their degrees and enables the to see the potential employability streams that are available, as well as inspiring the next generation.</t>
  </si>
  <si>
    <t>Referring to the academic speakers - We also expect to provide refreshments for events with academic speakers for both guests and students, which is expected to reach Â£100 per event. = Â£800. This is vital in ensuring substantial attendance to the events and food provides a good platform for networking, therefore, expanding our members interactions with potential recruiters - which is key feature that a department society should supply. The majority of this cost of food and drink will be covered by SGI, but we would also request 25% from the Union, totally Â£200.</t>
  </si>
  <si>
    <t>Acknowledge this is food, but talks are fundamental to DepSoc A&amp;Os, and food is important to good attendance. Proportionally small subsidy requested.</t>
  </si>
  <si>
    <t>Ineligible</t>
  </si>
  <si>
    <t>Later this year we are visiting the Diamond Synchrotron facility for a private tour in our final term, utilizing the Travel Expenditure money that was given last year. This is an excellent opportunity for students to see the applications of their studies and learn about potential career prospects, and something which should also take place next year, which is why we are requesting the same subsidy. The cheapest quote to hire a 49-seater coach to visit the Synchrotron is Â£550. We would like to request 50% subsidy for this annual trip, which would be Â£275. The remaining cost shall be made up from SGI and by student payments
In previous years we have arranged an industrial visit to the Wellcome Trust Sanger Institute in Cambridge to visit the genome sequencing labs, with the expansion of the society we feel that it would be possible to host another trip next year and this will be the destination. The coach costings would be very similar to as mentioned above for the 49-seater coach. Total cost Â£550 for that trip which we would also request 50% subsidiary = Â£275
We will charge students Â£5 per trip, so that it is accessible for all who want to attend.
Thus in total these trips would enable 98 students can see the practical application of their studies and meet people in their career path.
Exposing students to current research is part of our core-aims and objectives which is why it is part of our core-aims and objectives.</t>
  </si>
  <si>
    <t>Christmas Dinner
This years Christmas social was hosted at the Roof top bar in Fulham as was very successful in obtaining 80 students to the cocktail night.
However, we hope to expand this event next year to run another Buddies-themed Christmas event, which is related to our societies core values. Its an ideal event to bring together students at the end of the first term, cementing their relationships with their new friends but also their Mums and Dads. We ask for an Â£300 towards this event next year to provide subsidy for a larger venue which will feature a sit-down meal as well as supplying Christmas Decorations to aid in the festivities, to improve this event on previous years. The additional subsidy would provide the funds for this event to go ahead, which would be accompanied by support from the department, which will pay for staff meals totalling Â£300. This event will therefore also provide a networking environment for students to interact with staff on a social and informal level.
This is part of our core aims, as it supports the buddies scheme within the department and also provides an interaction base for students and staff.</t>
  </si>
  <si>
    <t>Annual Dinner
This is the annual BioChemSoc final dinner in the Summer Term that marks the end of term with a black tie event. This is a brilliant way for students to say goodbye before they depart around the world for their Summer Hols. This is one of our fundamental core aims as a department society to bring students together for the final weeks of term which is why it has the highest importance placed in CPSB-A, it provides the conclusion to the degree for final years and ensures that they have the life long friendships to take with them post degree. Whilst also solidifying the Fresher's friendships. The event which brings students together from all years, provides the opportunity to establish post-grad relationships, meaning younger years can communicate with older years who have since left Imperial, to ask for advice and support on their studies. To make this event as professional as possible we will be providing decorations and themed tables, as well as expanding it from previous years. Subsidy from the Union would help to improve the impetus of the event, in which we would make a Â£400 contribution go a long way in making the substantially better than previous years, this will accompany Â£400 also provided by the department, as well as Â£400 from our SGI. Last year we hosted 90 students at Nandos in Gloucester Rd for the Black Tie event, the total event cost Â£1200 with students contributing Â£5 each, this was then accompanied by a Bar night at the Union which totaled an additional Â£150 and obatined Â£50 from student payment.
The event was very well received and students were delighted that there was a cheap alternative for a department society which marks a change from all the other expensive soc events that accumulate at the end of term (i.e Summer ball, Hall events, and Sports Annual dinners).</t>
  </si>
  <si>
    <t>Our Webmaster has produced the Biochemsitry Society website this year. For the production of a good website, which would improve publicity and professional status in attracting potential sponsors we are put aside Â£32 for the subscription to a good website manufacturing program. A Â£20 subsidy would aid in this process.</t>
  </si>
  <si>
    <t>RCSU BioSoc (630)</t>
  </si>
  <si>
    <t>Printing: 
This is a vital component to the appropriate functioning of the society as it ensures that all members are aware of the events that are occurring. This will enable a satisfactory turn out to events which will ensure maximum socialising hence fulfilling core aims in being the social hub of the department and this will ensure that the events (aimed exclusively at promoting the wellbeing of our members) are a success. 
Calculations: 
Coloured printing = 12p per sheet
Events schedule this year = 13 events 
Posters per event (20-25 placed on poster boards and distributed to appropriate lectures) = 75 
Hence = (0.12*13* 75) = 117 and we are requesting 50% of this amount as a subsidy</t>
  </si>
  <si>
    <t>Christmas Dinner:
A longstanding tradition in BioSoc and an opportunity for members of the various years to come together, unwind and trade anecdotes, musings and advice about the year. This event is key to our aims and objectives as it establishes BioSoc as the social heart of the Biology Department. Events such as this enhance the overall enjoyment of the degree as the promote a sense of fraternity and solidarity forming a positive environment (core aims 2.5) which will be conducive to teamwork, celebrating mutual success of peers as well as creating a tangible event that will reward achievements hence contributing to welfare of members. At this event we will hand out prizes to every single attendee which will further contribute to the welfare of members as they feel appreciated and part of a team. 
Calculations: Given that BioSoc made 50 tickets available last year and they quickly sold out, we estimate 80 would be a reasonable amount to make available next year.
Cost (including food and venue hire): Â£49.99 * 80 = Â£3999.29 and we are requesting 50% of this amount as a subsidy
Ticket income: Â£20 * 80 = Â£1600</t>
  </si>
  <si>
    <t>Should follow ChemSoc precedent of requesting dinner funding for Ground Hire and other expenses only. Subsidy reduced in line with ground hire ca. 25% of total cost.</t>
  </si>
  <si>
    <t>Reduce to 25% funding</t>
  </si>
  <si>
    <t>Exam Advice Session:
This is a key event that will focus exclusively on providing tips for students about upcoming exams. Students will have the opportunity to converse with older years that have obtained 2:1s/1st and ask any questions that desire be it revision methods, revision resources and even essay technique. This event fulfils our core aims such that it provides social, but more importantly academic events for biologists as well as promoting the interest of biologists that being their success in their degree. Refreshments will be provided in order to incentivize advice delivery and also a token of gratitude. It is though events such as this that the entire Biology cohort may succeed. 
Calculations: All years are predicted to attend hence an average of 400 people which will divided into the relevant groups. Not all of these people need to be fed however as the key focus of the event is advise but as mention â€“ food is an incentive and payment â€“ so we can aim to feed 150. 
Food: Single pizza for one individual costs 7.50. Hence: 150*7.50 = 1125
Drinks: Single 2L soft drink average cost = 1.50. Hence. 100*1.50 = 150
Utensils: 200 Napkins = 2.49 / 150 plates = 6.49 / 150 cups = 5.49: Total = 2+6.49+5.49 = 14.47
Total = 1125+150+14.47 = 1289.47 and we are requesting 45% of this amount as a subsidy
"</t>
  </si>
  <si>
    <t>I recognise the importance of this event in delivering aims and objectives and believe it should be subsidised. However, £9 per person for food and drink for this kind of event is high. I also have concerns about expecting 400 people to attend this session. Feeding a more reasonable expected attendance of 200 with snack food in my experiences costs no more than £500. Subsidy should be reduced in proportion.</t>
  </si>
  <si>
    <t>As welfare-based event should be funded</t>
  </si>
  <si>
    <t>Reduce funding by 50%</t>
  </si>
  <si>
    <t>May Leavers ball:
Our core aim is to be the social heart of the department and provide social and recreational events for the biologists and this will take the form of an end of year formal that will establish itself as a tradition within the society. We feel that this event will promote the prestige of Imperial College London students as they will push themselves as they endeavour to reach their full potential with the promise of a fitting way to celebrate and unwind with their comrades. As such we have sought quotes from some of the most prestigous hotels in London, to ensure this is a lavish event. Awards will be given to all final year attendees as this will be a souvenir of their time at imperial. Working hard and the subsequent reward of a formal will enhance the welfare of the students as they feel important and appreciated by the university. This event is promoted toward the final year students but all are welcome. 
Calculation: 140 people in the year will be invited as well as a plus one of their choice. As well as other members of the younger years, an estimated 210 people can be thought to attend. 
Tickets to be sold at: (Â£30) Hence: (Â£30 * 210) = Â£6300
Venue Hire (Food inclusive) = (Â£54.50 * 210 = Â£11445) 
Award: Medals (10) = (140*10) = 1400
Total cost = Â£12845 hence we are requesting a 30% subsidy</t>
  </si>
  <si>
    <t>Refer to 27609</t>
  </si>
  <si>
    <t>Options talks: 
Older years will give short presentations about modules they have taken this year. Here it give students the chance to hear their options directly from the people who took the modules and honest opinions on content, how they were taught and difficulty. This event is key to our core aims as it provides academic events for biologists as well as a positivive intradepartmental atmosphere whereby all students feel supported and can see guidance. Refreshments will be served during the presentations to enhance audience focus and as a reward for the older students sharing their honest insights.
Calculations: This is open to first and second years hence a total of 250 individuals are to be catered for. 
Refreshments: 
Food: Single pizza for one individual costs 7.50. Hence: 250*7.50 = 1875.00
Drinks: Single 2L soft drink average cost = 1.50. Hence. 100*1.50 = 150.00
Utensils: 250 Napkins = 3.49 / 250 plates = 6.59 / 250 cups = 5.57 pounds : Total = 15.65
Total = 1875 +150 + 15.65 = 2040.65 hence we are requesting a 40% subsidy</t>
  </si>
  <si>
    <t>Refer to 27610</t>
  </si>
  <si>
    <t>Reduce to 50% Funding</t>
  </si>
  <si>
    <t>RCSU Chemistry (633)</t>
  </si>
  <si>
    <t>"Chemsoc Seminar Series - Hosting and Travel
Our seminar series is integral to the events we host throughout the year, in which we host some of the best academics and influential speakers from around the world. One of the highlights from 16-17 was the Nobel Laureate, Sir John Walker seminar is expected to be attended by 320 UGs, PGs and staff, including from other departments. Confirmed speakers for next term include Nick Long and are currently in dicussions with the Green Institue in York for another speaker; these seminars which are expected to have the same success. This series provides a key academic insight into potential further education career paths for our members, helps us meet our aim of providing exposure to a wide range of careers available to Imperial Chemists and to provide educational experiences beyond the scope of a chemistry degree to highlight the role of scientists in the wider world. These events are paramount in meeting our educational aim. We have established the series as one of the most influential on campus, and will run 6 seminars across the year. Each seminar raises transport and hosting costs uniquely, thus as an approximations: 6 seminars *Â£50 = Ã‚Â£300.As a result of the importance of these seminars in our calendar, we are requesting a full subsidy of Ã‚Â£300."</t>
  </si>
  <si>
    <t>What are hosting costs?</t>
  </si>
  <si>
    <t>Hosting costs' need to be defined. Disagree with 50% funding reduction, percentages will be decided later so leave the full subsidy.</t>
  </si>
  <si>
    <t>"ChemSoc Christmas Dinner 
This year the annual ChemSoc Christmas Dinner was held at the Copthorne Tara Hotel on Highstreet Kensington, and was attended by 230 people, including UGs, PGs and staff. Due to its size, this event brings together the whole department in a festive spirit, meeting our key aim of encouraging integration across the entire Chemistry department. The success of the event of the past two years has cemented its place on the annual ChemSoc calendar. 
The total cost for the ground hire of the event for 230 people was Â£9,660.00, followed by an additional Â£90 worth of costs for the DJ and equipment. Ticket income totalled Â£5,150 with a departmental subsidy of Â£5,000. It is important to note that the departmental subsidy was generous this year, though it is not guaranteed for future years. Additionally, we aim to minimise the price of the tickets to the students and staff to maximise accessibility to all students.
Since there is a social aspect, we have not requested money to cover food or drink. Rather, a 20% contribution toward the estimated ground hire cost (ca. 25% of the total) and a further 50% of the cost of speakers and DJ (Â£90 total). The subsidy requested is therefore (Â£90*0.5 + Â£1932.00*0.2 = Â£431.40)."</t>
  </si>
  <si>
    <t>"Educational and Outreach
A key objective of Chemsoc is to demonstrate to our members the wide range of careers and experiences available to them during their degree, and when they have graduated. To facilitate this aim, we have built our links with a Chemistry alumni network, and have held two events this term: a CV clinic where two alumni spoke to 40 students about finance and consulting CVs and a networking event attended by 50 current students with 14 alumni (consumables were provided for this event at a cost of Â£230). This a key event in helping our student members find internships and graduate opportunities for life after Imperial.
In addition, this year ChemSoc has initiated Outreach activities, namely a stand at the Imperial Fringe and a stand at the Science Museum Lates, both on the theme of Criminal &amp; Forensic Science. Materials for this included posters for the display board and chemicals for experiments. The Fringe event cost Â£75 which was covered by Outreach. The Science Museum covered the full costs of Â£40 for the event at the Science Museum Lates.
We are requesting a subsidy of 50% of the alumni event costs since this is a key event to cover our core aims and objectives and the advertising of Imperial College. This totals a cost of Â£230 * 0.5 = Â£115 for consumables"</t>
  </si>
  <si>
    <t>"Advertising Events
Core to our ability to attract a large numbers of students to seminars, careers fairs and social events is our capability to advertise these events. With an increasing amount of information on peoples Facebook, a critical platform for the advertising of our events, we have introduced advertising ChemSoc events through the FB 'sponsored' advertising. This funding would allow us to be at the top of the FB timeline for ChemSoc students and be able to continue reach a greater number of students at Imperial. We calculate that each link costs Â£6 pounds to advertise and with approx 25 events planned thorughout the year, we request funding of Â£100."</t>
  </si>
  <si>
    <t>Clearly not A-dependent</t>
  </si>
  <si>
    <t>"Printing Costs
It is a requirement that we print off posters, quiz sheets and flyers for freshers fair to name but a few. In addition, the freshers booklet that we provide to each freshers student on the first day is a key form of communication with them until they become familiar with the college e-mail system. This year the activity cost ChemSoc Â£100; we predict this cost to be constant for the year ahead, in line with the college printing costs. Based on colour paper advertising costs for 25 events, we spend an estimated Ã‚Â£50 per year on posters alone. Total expected costs are to be Â£50. These printings provide vital publicity for ChemSoc and its events as well as allow the society to operate smoothly."</t>
  </si>
  <si>
    <t>"ChemSoc Annual Careers Fair
This event addresses our key aims of bringing external companies to our student members. This is a critical event in our calender as it is one of the first opportunites for our members to have contact with companies that are interested in hiring chemistry students for summer internships and graduate roles.
Usually, this event comes at a charge to each company that has a stand, but to encourage a greater participation of companies, this was removed in 2016. ChemSoc requires funding to continue to provide this event for free. We request 50% of the costs that we accured in 2016 (we expect the same amount to be spent at the next event), which totalled Â£300; requesting Â£150 funding."</t>
  </si>
  <si>
    <t>Unclear what subsidy is for - refreshments? If so, no welfare benefit so no subsidy.</t>
  </si>
  <si>
    <t>RCSU Exec (730)</t>
  </si>
  <si>
    <t>Published Material - Freshers' Handbook - Every year the RCSU produces a Handbook/Guide for all the incoming FoNS freshers. This Handbook includes information on the RCSU, the Union, planned events during Freshers Fortnight, details about the various Departmental Societies and Academic and Welfare Network and other useful tips. To us this is a very important aspect of our interaction with freshers as it is our opportunity to help arm them for their coming time at University and helps to put them at ease while providing them with useful information. This year we received grant for what we consider an important item within our budget, and we would like to ask for grant again this year towards this (Â£280, 40%) as it has deemed to be a very successful and useful item for incoming freshers. We feel that an electronic copy wouldn't be as accessible to Freshers compared to hard copies (which hopefully this year will be distributed to halls). The estimated cost for enough copies of the handbook for all incoming freshers next year is Â£700, Â£50 higher than last year's cost as we are expected a similar increase in freshers.</t>
  </si>
  <si>
    <t>Published Material - Broadsheet - Broadsheet is the RCSU's in-house termly publication, released at the end of each term. Our broadsheet magazine this year has been very well received, with many keen writers. The Broadsheet is one of our key ways of reaching students of FoNS, encouraging both interest and letting them know who we are. We also have recently sourced a new (and cheaper) supplier "AllThingPrint" who have proven to be efficient and reasonably priced. At present, we are spending Â£400 per issue this year, which allows us to purchase 400 20-page issues. We anticipate this staying the same due to the current quality of our supplier. This leads to a total of Â£400*3=Â£1200 per year. A subsidy for this of 50% has been requested, with the remainder to be paid by a combination of Sponsors, advertising and FoNS Grant.</t>
  </si>
  <si>
    <t>Core Printing - This encompasses printing for freshers fair flyers as well as maps for some of our trips (ie printing eligible for subsidy). At Freshers Fair, the RCSU produces a large quantity of doubls-sided A5 flyers to give to members (500/2 * 3p*2 = Â£15). The RCSU also prints off maps and instructions on how to return home from events such as our pub crawl. These are vital to the safety of students and also contain emergency contact numbers to ensure the evening goes smoothly and everyone returns home safely. These are again double sided A5 flyers (300/2 * 3p*2 = Â£9). These cannot be printed using the office printer due to the sheer quantity required (making college printing the cheaper option and freeing up the printer for its intended uses - the office printer is not a commercial one!). 100% subsidy (Â£24) requested in line with policy</t>
  </si>
  <si>
    <t>Science Challenge - Judges' Travel - Each year we seek four high profile judges to judge the three essay questions and one video question, as well as having Lord Winston, who chooses the overall winner. These judges in the past have come to the Launch and Final from all over the country and, in one or two cases, from abroad, and in return for their time we pay for their travel. Estimate is based on two judges travelling a relatively short distance (Â£40 each per trip, two trips = Â£160) and two from further afield (Â£85 each per trip, two trips = Â£340). Lord Winston is based in London, so his travel costs are negligible. (= Â£500 total) As this is again important to the event, grant has been requested, with the reminder covered by Sponsorship/FoNS Grant.</t>
  </si>
  <si>
    <t>Science Challenge - Final Venue Hire - Hire of a high profile location to hold the Science Challenge Final; an event that marks the culmination of our national essay writing competition and brings all finalists, judges and high profile guests to one location to announce the winners of the year's competition. Previous venues have included the Churchill War Rooms, the Ritz Hotel and the IoD, varying in price from Â£5k to Â£20k+. This year's final will be held at the stunning Old Royal Naval College in March. The large expenditure this year is due to the special occasion of this being the 10th year anniversary of the event. We anticipate a smaller expenditure next year, of Â£5000. This includes food and security for the event, as well as the venue hire. As this is a large part of our aims an objectives and our largest non-social event of the year, we are requesting grant for this event, with the rest being funded by sponsorship.</t>
  </si>
  <si>
    <t>RCSU Maths (634)</t>
  </si>
  <si>
    <t>Maths Christmas Dinner
Our annual dinner to celebrate both Christmas and the end of the Autumn term. This event echoes with our core objective/aim of bringing maths students together: to encourage socialising between maths students. It is an opportunity for us to thank everyone who has supported MathSoc during the term, and cherish the divine time of the year: nativitatem Christi. It is also a chance for students across the years as well as professors to come along and get to enjoy a luxurious 3-course dinner, as well as a range of other activities such as quizzes, speeches and an after-party, to complement the boisterous, joyous atmosphere of the occasion. 
The money will be spent on hiring the venue for the dinner (Estimated at Â£40 per person for 150 people, with us selling tickets for Â£25, Â£30 and Â£37 in separate batches). In 2016, this was held at the Rembrandt Hotel and cost Â£6500(including Â£1000 deposit) in total, with more than 100 people attending. We received Â£600 from our department and our final projected cost for this event was around Â£500.</t>
  </si>
  <si>
    <t>Using 50% of Ground Hire at 25% gives subsidy at 750</t>
  </si>
  <si>
    <t>Agre with MG</t>
  </si>
  <si>
    <t>Change to 750</t>
  </si>
  <si>
    <t>Inspirational Lectures Speakers' Travel Expense
A new and important aspect of MathSoc since 2016, we work in conjunction with the Undergraduate Colloquium and invite world-class researchers to give talks to inspire the new generation of mathematicians. Previous speakers have included ISI Highly Cited Researcher Martin Liebeck, Fields Medallist Simon Donaldson, Kevin Buzzard and Fellow of Trinity College Cambridge Imre Leader. Usually taking place during the Spring and Summer Term, these talks take place every half a month and are good opportunities to know something outside the syllabus. Usually well attended, with a whole lecture theatre packed for our last talk in January 2017. Travel subsidies for speakers, based on a modest estimate for each speaker:
1) Cambridge to London Train Ticket = Â£23.60
2) Tube/Bus Tickets = Â£4.8
3) London to Cambridge Train Ticket = Â£23.60
Total = Â£52*5 = Â£260(5 speakers)</t>
  </si>
  <si>
    <t>RCSU Physics (635)</t>
  </si>
  <si>
    <t>JET Research Facility Tour - Annual trip to the Joint European Torus research facility in Culham. It gives Physics students an opportunity to experience cutting edge research and informs their future career decisions. Approx 30 students, Â£100 from ticket sales. Cost of travel Â£200, Â£100 subsidy from grant</t>
  </si>
  <si>
    <t>RCSU Synthetic Biology (738)</t>
  </si>
  <si>
    <t>SynBIC Seminar Series: 
As part of SynBIC's core aims and objectives, the Seminar series consists of 8 short lectures aimed to introduce undergraduate students to the basic concepts and exciting areas of focus in synthetic biology. Scheduled to run from November 2017 to March 2018. Targeted at undergraduates and postgraduates new to synthetic biology. Expect ~40 people a week.
We try to minimise any costs by inviting internal speakers from Imperial College so that travel and fees are not applied. The only cost for these sessions is food and soft drinks, which have proven crucial to attract attendance to the sessions. We hold the sessions on a Tuesday and get to cut costs by purchasing the 2 for 1 at Domino's (Â£56.25 per session, Â£450 total) and 2L soft drinks (Â£12.5 per session, Â£100 total)</t>
  </si>
  <si>
    <t>Subsidy per event per attendee seems reasonable</t>
  </si>
  <si>
    <t>No - its food</t>
  </si>
  <si>
    <t>SynBIC Seminar Series: Sometimes we do not manage to confirm the attendance of any internal speakers and may need to seek for speakers from other institutions. In such case, speaker fee + transport costs may be incurred. We expect the speakers to be from within London or Oxford/Cambridge, and transport costs are Â£25 for return train tickets from these destinations. We expect that at least 4 speakers will be external next year, requiring a total of Â£100.</t>
  </si>
  <si>
    <t>Journal club: Enables communication between researchers and students from different fields, the sharing of tips, advice and advancements, and practicing a range of useful skils, such as presentation, communication and critical thinking. This promotes synthetic biology as part of our core aims and objectives. Every other Tuesday (alternating with lecture series). Presentation of cutting edge research publication followed by a group discussion. Costs are for tea and biscuits (Â£5 per session for tea and biscuits, 8 sessions, Â£40 total), which are crucial to engage the audience and attract new attendees. This is the only necessary cost for running these sessions.</t>
  </si>
  <si>
    <t>SynBioBeta:
We advertise this leading synthetic biology summit to our members as it is a highly valuable networking and educational experience. SynBIC also has a stall at the conference every year. It is very useful to our society to build our name, make new contacts and find industrial and research opportunities for students, which is a key core aim of the society. The main cost is getting promotional material, which has been calculated based on online estimates: 
tshirts - Â£10/shirt, 8 committee members, Â£80 total)
Business cards: Â£6/design, 8 personalised designs, Â£48 total
Banner: Â£52.50 
Flyers: Â£21 per 100 copies, Â£84 total</t>
  </si>
  <si>
    <t>End of Year Panel event. A free event for members involving a panel discussion, a networking event and a small awards ceremony. This event is highly insightful and educational - we bring in high profile speakers/researchers and have an open discussion and Q&amp;A session, thus fulfilling our core aims and objectives. We expect 40 people to attend. This cost relates to catering (through Imperial College), which is partly covered by our SGI (Â£200)</t>
  </si>
  <si>
    <t>End of Year Panel event. A free event for members involving a panel discussion, a networking event and a small awards ceremony. This event is highly insightful and educational - we bring in high profile speakers/researchers and have an open discussion and Q&amp;A session, thus fulfilling our core aims and objectives. We expect 40 people to attend. This cost is related to prize giving. Given that we give out 4 prizes (Best Journal Club Presentation, Best SynBIC Seminar Speaker, Most Hard-working Volunteer, Highest Attendance), we spend about Â£6.25 to get them some form of recognition (certificate + wine bottle). This can be partly covered by ticket sales.</t>
  </si>
  <si>
    <t>RSM</t>
  </si>
  <si>
    <t>RSM Badminton (626)</t>
  </si>
  <si>
    <t>Court hire for weekly training sessions:
3 courts per week @ Â£11.50 = Â£34.50 pw.
11 weeks per semester = Â£379.50.
2 semesters = Â£759
We predict 10 members per session on average, with each person paying Â£1 per training session, with 3 sessions pw = Â£30pw.
For 11 weeks this is Â£330.
Courts are currently crowded (10-12 people on one court) and this is impacting on our ability to expand as a club and run sessions how we would like to. Further court space is therefore crucial.</t>
  </si>
  <si>
    <t>Transport to Bottle Match 2018. Badminton players will need to travel to the competition early, along with the squash team, which will require public transport one way. For 6 players, this will cost around Â£285, according to the union price for weekend use of a minibus. The return journey will be done on the coaches with the rest of the players and supporters. The subsidy of Â£60 is due to a Â£10 ticket price reduction for players compared to supporter tickets.</t>
  </si>
  <si>
    <t>We don't know this as BM is planned by the away side next year. Also this is paid by RSM Exec anyway.</t>
  </si>
  <si>
    <t>Shouldn't be in budget</t>
  </si>
  <si>
    <t>Move A to C</t>
  </si>
  <si>
    <t>Move to C then!</t>
  </si>
  <si>
    <t>Move to C.</t>
  </si>
  <si>
    <t>Shuttlecocks for training and matches - 0.5 tubes per session, 30 sessions per term, 2 terms - 0.5 x 30 x 2 =30 tubes.
Tubes cost ~Â£15 each =&gt; 30 x Â£15 = Â£450.</t>
  </si>
  <si>
    <t>Absolutly nessesary to train.</t>
  </si>
  <si>
    <t>RSM De La Beche (647)</t>
  </si>
  <si>
    <t>Transport costs for the 2 planned UK-based weekend geological field trips (Autumn and Spring term). 45 people per trip. Minibus hire Â£285 per weekend * 3 (three minibuses per trip) * 2 (two trips per year) = Â£1710 Average fuel costs per trip (Based on previous trips and taking in to account price inflation): Â£170 per minibus, * 3 (three buses per trip) * 2 (two trips per year) = Â£1020. =&gt; Â£1710 + Â£1020 = Â£2730. MG CHAIR SHOULD READ: 30 people on one trip, 45 on another, £285*2 + £285*3 + £170*2 + £170*3 = 2275</t>
  </si>
  <si>
    <t>I asked if they had delibratly said 45 people not 30 but they didn't it was a mistake. This is a core activity, you cannot engage in geology without fieldwork. More comparable to outdoor club activites than depsocs.</t>
  </si>
  <si>
    <t>Wrong amount</t>
  </si>
  <si>
    <t>change to MG suggested amount</t>
  </si>
  <si>
    <t>Ok...</t>
  </si>
  <si>
    <t xml:space="preserve">n
</t>
  </si>
  <si>
    <t>As per MG allocation.</t>
  </si>
  <si>
    <t>Accommodation costs for 2 planned UK-based weekend geological fieldtrips (Autumn and Winter Term). Trip capacity: 44 student 1 lecturer, proportion of event ticket allocated for accommodation average Â£15 per person (based on past events). Average accommodation costs (Based on three 45 person trips 2015-2016): Â£1000. Therefore Â£1000*2 (trips) for 44 paid tickets = Â£2000. same mistake</t>
  </si>
  <si>
    <t>Same mistake</t>
  </si>
  <si>
    <t>Wrong amount of ticket income predicted</t>
  </si>
  <si>
    <t>change subsidy amount to replect lower ticket income</t>
  </si>
  <si>
    <t>Symposium and Speakers. The DLB hosts a number of talks from external speakers, both as part of the Symposium and during the Autumn and Spring terms. 5-6 speakers present at the symposium and there are 3 talks per term, so we potentially reimburse up to 12 speakers for their transport/accommodation as necessary, in a year. Unable to cover by ticket sales as events are free and vital in promoting interest in geology and the department for both Royal School of Mines students and other students and staff across the Imperial campus and other universities in the UK. Potential cost of speakers for both transport and accommodation averaged from pervious years ~Â£25 (provided not all require to stay in London). =&gt; 12 speakers in the year x Â£25 = Â£300.</t>
  </si>
  <si>
    <t>RSM Exec (645)</t>
  </si>
  <si>
    <t>Fresher's Week: A key time for ensuring great attendances for the remainder of the RSM Calendar. One very successful expenditure is on promotional material for this period. The RSM produces a range of posters, flyers and branded promotional items to greatly increase awareness of the RSM and the events it holds. These are of significant importance during Freshers Week and at the Freshers Fair as they help to cement the physical presence of the RSM. This year it was not possible to produce such items as were funding discrepancies from the previous year, however in past years these have cost ~Â£100. The RSM Open was run for the first time this year and was a great success with tickets being subsidised â€“ cost Â£80. In addition to this the 'RSM Olympics' has been staged for the fifth year running, and has grown in attendance over the years. ~Â£20 is spent on equipment and prizes for this event, leaving a shortfall total of ~Â£200 for activities that provide no income.</t>
  </si>
  <si>
    <t>Freshers</t>
  </si>
  <si>
    <t>Grant cannot be spent on prize? One part of this line.</t>
  </si>
  <si>
    <t>Part cannot be awarded grant</t>
  </si>
  <si>
    <t>Adjust amount to MG Chair suggestion</t>
  </si>
  <si>
    <t>BOTTLE MATCH: Coaches: The Bottle Match is the highlight of the RSM calendar for many students. For the RSM sports teams this is the pinnacle of their year, the opportunity to both represent and support the RSM is valued very highly by our students. The next Bottle Match (Feb 2018) will be hosted in Cambourne, Cornwall , for which we will provide transport, accommodation and T-shirts for RSM players and supporters as part of the ticket cost. Transport will be provided to Cornwall on the Friday evening, return to London on Sunday and between sport venues on Saturday. Based on the figures for the last away Bottle Match, with attendance at ~150, we require at least 3 coaches at Â£2475 each, total = Â£7425. We also use a minibus for transporting students who need to be in Cornwall on the Friday afternoon for squash games and to other sports e.g. tennis. Minibus hire for the last away Bottle Match was Â£285 with a further ~Â£130 for fuel (Total: ~Â£415)</t>
  </si>
  <si>
    <t>RSM Football (651)</t>
  </si>
  <si>
    <t>Amateur Football Alliance (AFA) affiliation fees: compulsory payment for all football clubs.</t>
  </si>
  <si>
    <t>Footballs have to be replaced each season, a minimum of 3 are required. In addition, other equipment sometimes has to be replaced such as goalie gloves, training cones and training bibs. Footballs generally cost around Â£15 and goalie gloves are about Â£15.</t>
  </si>
  <si>
    <t>Match travel expenses: RSM football are scheduled to play 21 cup games per year (excluding up to 5 cup games). Minibus rental (15 seater) from the union is Â£79.00 and public transport to home games equate to Â£9.00 roundtrip. We normally do not subsidise public transport due to the logistics, however, we do aim to get a minibus for every game. This is especially important as some away fixtures are unaccessible through public transport and away fixtures make up the majority of our games played (14).</t>
  </si>
  <si>
    <t>Rounded price up unessesarilly.</t>
  </si>
  <si>
    <t>Ajust to MC Chair suggested amount</t>
  </si>
  <si>
    <t>Team Kit - Match tops and socks are deteriorating at a faster rate than initially anticipated. As a result they will need to be for the upcoming season. Replacing socks will cumulatively cost Â£100 and tops Â£450. Shorts, however, are still in good condition and so do not need replacement.</t>
  </si>
  <si>
    <t>The team has one kit, kit not owned/bought by individuals.</t>
  </si>
  <si>
    <t>Insurance - In order to have AFA club approval Player liability insurance is required in the event of injury during the games.</t>
  </si>
  <si>
    <t>RSM Geophys Soc (654)</t>
  </si>
  <si>
    <t>Travel expenses for guest speakers visiting from industry, covering train fare or petrol cost,eg. off peak return fare from Southampton to London Â£37.50</t>
  </si>
  <si>
    <t>I think they have missunderstood the use of the subsidy box. Asuming this is for 3 guest soeakers, not specified in budget.</t>
  </si>
  <si>
    <t>Printing costs - To advertisement for talks and Tour it is necessary to print colour posters</t>
  </si>
  <si>
    <t>What are we doing with printing?</t>
  </si>
  <si>
    <t>Printing put in C-lines and we will have to ring-fence.</t>
  </si>
  <si>
    <t>Bowling - a social to introduce the 
freshers to older members of the society and encourage them to get involved in society events Bowling tickets cost about Â£10 each and we usually get ~30 people in attendance and ask for a contribution to the tickets of Â£7.50 each.</t>
  </si>
  <si>
    <t>P</t>
  </si>
  <si>
    <t>9 - Spare</t>
  </si>
  <si>
    <t>Not a line?</t>
  </si>
  <si>
    <t>Checked: was mean to be a blank line. Ignore</t>
  </si>
  <si>
    <t>RSM Hockey (652)</t>
  </si>
  <si>
    <t>Minibuses for 19 training sessions through out the year in addition to 34 matches played in total by the three competitive teams. MGH: Need more detail.</t>
  </si>
  <si>
    <t>Full break down recived from treasurer. Is well within what is reasonable for the club in terms of number of people expected at training and matches/ Leave in A line.</t>
  </si>
  <si>
    <t>MG to provide more context.</t>
  </si>
  <si>
    <t>Umpires for 17 home matches played in addition to Umpiring Association administration fee</t>
  </si>
  <si>
    <t>LUSL entry fee</t>
  </si>
  <si>
    <t>RSM Materials (646)</t>
  </si>
  <si>
    <t>Material's Science Beyond University Lecture Series - during the first 2 terms weekly extra curricular materials themed presentations by industry partners and academics, open to the RSM and RCSU. Funding covers cost of MatSoc broach/pin (Â£30) given as thank you token for speaker</t>
  </si>
  <si>
    <t>Not asking for any travel expenses to seems fair compared with the the other DepSocs. But giving broaches is not A line...but have guest speakers at a DepSoc is...</t>
  </si>
  <si>
    <t>Broaches are not A-Line.</t>
  </si>
  <si>
    <t>Industrial Visits - one per term with capacity for one coachload on each. Coach cost is Â£520. Builds industrial links and encourages interest for the 3rd year summer internship scheme. Students purchase subsidised tickets for Â£7</t>
  </si>
  <si>
    <t>Materials Academic Magazine - to advertise the work of students and academics within the department, as well as to cover student industry placements to be published twice annually for the students, industry partners and to sixth formers with an interest in Materials Science</t>
  </si>
  <si>
    <t>New thing this year, could go for ADF</t>
  </si>
  <si>
    <t>Not core activity</t>
  </si>
  <si>
    <t>Move from A to B</t>
  </si>
  <si>
    <t>Termly meals out to encourage integration between Materials Students(60 students per term at Â£15.00)</t>
  </si>
  <si>
    <t>Move from A to C</t>
  </si>
  <si>
    <t>Ineligible for Subsidy</t>
  </si>
  <si>
    <t>Move to C-line.</t>
  </si>
  <si>
    <t>Academic Inter Year Help sessions - funding covers printing costs of work booklets</t>
  </si>
  <si>
    <t>RSM Netball (644)</t>
  </si>
  <si>
    <t>Rental of South Park netball courts for Saturday morning training in 2 x10 week blocks to qualify for VAT exemption discount</t>
  </si>
  <si>
    <t>Umpire fees. Hosting home matches requires 2 C award or above umpires, each typically charge Â£20 per match. Anticipated hosting 6 home matches out of 13 total in season</t>
  </si>
  <si>
    <t>Match court hire fees. Host home matches at Acton for Â£27p/h (2hrs required), or host for free at Heston, but incur minibus costs to get there (Â£52)</t>
  </si>
  <si>
    <t>Silwood</t>
  </si>
  <si>
    <t>Silwood Exec (550)</t>
  </si>
  <si>
    <t>Silwood Social events: Social events run throughout the year to provide variety, entertainment and compensate for lack of activities in the local area. Whilst some events make money, some lose money, so we maintain an SGI surplus to cover any losses and ensure these activities can continue during any year where student numbers are low. These events include Halloween, Bonfire Night, Burn's Night and Chinese New Year, and are essential to the Silwood community and in welcoming international students in particular.</t>
  </si>
  <si>
    <t>Chickens Club: Silwood has about 30 chickens and 4 ducks which are cared for by the chicken club. They require food and bedding costing around Â£50-60/month. Membership of the club is currently set at around Â£10 for the year, and some income is made from the sale of eggs.</t>
  </si>
  <si>
    <t>Minibus Use (Supermarket trips): The campus is 1.5hr walk from the nearest large supermarket, so minibus shopping trips are essential to students. Students contribute each Â£1 per journey.</t>
  </si>
  <si>
    <t>Minibus Use (Sports: climbing / football / basketball etc): The minibus is vital for transport to and from sporting facilities. The campus is extremely limited with what it offers. The minibus is currently used for transport to Football, Rock climbing, Basketball and Cricket. Students contribute Â£1 per journey.</t>
  </si>
  <si>
    <t>Welcome week / Societies Fairs / Freshers: Conducted in conjunction with the Silwood Halls fund/committee - a week's worth of events to welcome new student intake and encourage bonding: particularly important for a campus composed largely of cash-strapped masters students.</t>
  </si>
  <si>
    <t>Sports Grounds Hire - due to lack of sport facilities at Silwood, students should have the option to use the local squash and basketball courts. Grounds are also hired for football and cricket matches</t>
  </si>
  <si>
    <t>Sports Equipment (Purchases and repairs): Maintaining adequate sports equipment for the students.</t>
  </si>
  <si>
    <t>Music Equipment: Maintenance and repair of musical instruments available to students for recreational and regular open mic performances. Several student bands are currently active. Given the bulky nature of the equipment, we need to maintain a range of instruments, particularly for international students that struggle to transport heavy luggage.</t>
  </si>
  <si>
    <t>Other Equipment: Silwood hosts a number of non-sports / music societies that require equipment. These currently include Tea, Allotments, Film, Improv, Journal and Wine-tasting societies.</t>
  </si>
  <si>
    <t>The Silwood Revue: an annual comedy pantomime run by the students which has become a tradition at Silwood. The money is for props and snacks.</t>
  </si>
  <si>
    <t>Contingency - the Silwood year operates Sept-Sept, and any new activities are yet unknown as next year's students have not arrived. This money is to facilitate any new activities requested by incoming students and cover yearly maintenance of Union facilities.</t>
  </si>
  <si>
    <t>Beekeeping - to help maintain and improve existing hive(s) and other equipment (e.g. wax plates, suits) to allow greater inclusion.</t>
  </si>
  <si>
    <t>ICU</t>
  </si>
  <si>
    <t>ICU Rag Exec (757)</t>
  </si>
  <si>
    <t>RAG Conference Entry for Committee</t>
  </si>
  <si>
    <t>Travel and transporatation for Conference</t>
  </si>
  <si>
    <t>RAG MAG Printing: Histrorical Publication been going for over 60 years according to College Archives.</t>
  </si>
  <si>
    <t>Printing for minutes and posters etc. throughout the year</t>
  </si>
  <si>
    <t>RAG</t>
  </si>
  <si>
    <t>RAG Save the Children (292)</t>
  </si>
  <si>
    <t>Imperial's Got Talent - flagship event for Imperial Save the Children. We gather the best acts around Imperial to delight our guests with a fun and eye opening evening. At the same time, we raise awareness about the mission and goals of our charity both at Imperial and the headquarters by showing videos of the reach of Save the Children around the world and inviting a guest from StC Headquarters to give a motivating speech about the charity. In order to cut down costs for the event, we have decided to move it from the Great Hall to Metric which will cost Â£ 200 instead. However, this event will still incur some costs such as renting drums and other equipment (Â£ 80), printing an advertising banner (Â£ 50), printing tickets and other advertisement flyers (Â£ 30) and prizes for the winners of the competition (Â£ 10). Because all of the profits from this event will be directly donated to Save the Children, we are asking the Union to subsidise our costs so that the money the guests give us will reach more people in need.</t>
  </si>
  <si>
    <t>Agreed with QA</t>
  </si>
  <si>
    <t>Surely dont need any income if income&gt;subsidy</t>
  </si>
  <si>
    <t>Subsidising items for fundraising event where income &gt; subsidy/expenditure means giving money directly to another charity, move to C-line.</t>
  </si>
  <si>
    <t>Amazing Race - After successfully holding this event for the first time at the beginning of the year, we have decided to continue it next year but make it even bigger. We ran this event at the beginning of the year, so that committee and members could meet and create a bond. From our past experience, apart from a passion for volunteering and for the mission of Save the Children, bonding with members is really what makes them eager to participate in our volunteering events and aim to raise as much money as possible for this great cause. Apart from bonding, members also learn more about what Save the Children does and their greatest achievements during the past years. For this event, we organised little challenges, games and Save the Children related quizzes that would earn participants points. From the feedback we got, it was clear that everyone who came along had a lot of fun and would redo it again next year. This event did incur some costs to pay for the materials used during the games that added up to Â£ 20. However, as we are planning to make the event bigger next year, to include more fun challenges and invite more people, we estimate that costs will increase to Â£ 30. We also organised a few prizes for all the teams to thank them for their effort after walking around London for an entire day, regardless of their final ranking, which added up to Â£ 15.</t>
  </si>
  <si>
    <t>RAG UNICEF (278)</t>
  </si>
  <si>
    <t>Charity Concert venue/equipment hire, DramSoc help
Most likely the main event of the year. In the past years this concert has been successful, but last year this event didn't break even. Hence, next year, we are planning a much heavier advertisement, as well as negotiation with performance stars. However, both these thing will incur heavier costs for the event, hence GBP200 as an estimated cost.</t>
  </si>
  <si>
    <t>Charity Mornington Crescent run
This year, it cost GBP 18.60 per person (that's also why this number is presented for next year, with the estimated number of participants as 10). As the income from fundraising for this event cannot be estimated at all, we are asking for full subsidy for this project.</t>
  </si>
  <si>
    <t>Annual Poverty banquet
Raising the awareness of the poor conditions that some children live in, while being imprinted into their food intake conditions. The event is prepared by asking restaurants in the South Kensington area to donate some food for the event. However, this has been increasingly difficult, due to various causes, such as Imperial being blacklisted (due to an unknown society pretending to be a charity and getting food, which they ate themselves...), and similar. Therefore, last year, we ended up buying some food, which left the banquet in negative values. For next year, we are asking for a donation made by the union, which would secure that the event will break even. Following the food acquirement, we then invite people into a lecture theatre, and give them randomly tickets out, by which their social level is randomly assigned. Hence, some people will get two slices of a pizza or sushi and sit at a table, whereas some people will end up on a bread with butter and salt, while sitting on floor. This is a very effective event with respect to the awareness raising, which is additionally supported by a presentation by the president and committee members. We charge no cost for attending this event, as due to the high price elasticity, if we do, the number of attendees will drop significantly. We do take donations from the attendees, however, they do rarely add up to two-digit values.</t>
  </si>
  <si>
    <t>annual charge by Unicef UK - by default GBP2000, but normally whatever is left on our account
This is a very important issue to be raised. The pressure put on our society, as the requirement from our Mother organisation Unicef UK is to raise GBP2000 a year, is high. This has been, due to poor conditions of our account (it is very hard to raise GBP2000 per year, when there is only GBP150 on our account in October) a very hard task to complete for many years. We are trying our best to get out of this loop.</t>
  </si>
  <si>
    <t>What can we help? How much they need?</t>
  </si>
  <si>
    <t xml:space="preserve">Move to CSPB-C?
</t>
  </si>
  <si>
    <t>SCC</t>
  </si>
  <si>
    <t>SCC ABACUS (203)</t>
  </si>
  <si>
    <t>Chinese New Year Celebrations - IC ABACUS joint annual Chinese New Year Celebrations with the 7 other London ABACUS universities - a joint dinner to celebrate the biggest event of the Chinese calendar - Chinese New Year. Traditionally during Chinese New Year, families would organise celebrations and reunion dinners to bring everyone back together. This reunion dinner is extremely important to all Oriental people in the world. Most of our members are international members and are unable to return to their home country for Chinese New Year, and therefore ABACUS aims to bring its members together and celebrate Chinese New Year as a second family. 
In essence, what Chinese New year represents is everything that ABACUS aims to achieve. It is in line with our core aims to promote the Chinese culture, traditional dishes are served in a Chinese Restaurant, along with traditional festivities and games to allow members to learn about Chinese New Year traditions and symbols such as the the zodiac animals, traditional gifts to give at this time of year, traditional dress and traditional activities practised at this time of year. 
We will have to pay Â£200 (Â£1600 split among 8 universities) for exclusive hire of the Chinese restaurant as the restaurant will be closed to other customers for that night during the busiest week for business. The price is Â£25 per head and we will be charging Â£20 per head - subsidy of Â£5 per head and we expect 30 guests this year from Imperial itself, bringing the total subsidy to Â£150.</t>
  </si>
  <si>
    <t>subsidy requested calculated as 150, instead of 350 entered</t>
  </si>
  <si>
    <t>lower subsidy to 150</t>
  </si>
  <si>
    <t>food so hospitality?0-Agree with reduced subsidy</t>
  </si>
  <si>
    <t>London ABACUS Football League - competition entrance fee is Â£250 which includes pitch hire. This is in line with our core aims to continue to expand on sporting activities for members within London ABACUS. As a sport more popular in the British Culture than in the Chinese Culture, it has been a great opportunity to introduce members to this sport. After the big success of our team this season, next year we will be once again entering our members to the London ABACUS Football League.</t>
  </si>
  <si>
    <t xml:space="preserve">ok
</t>
  </si>
  <si>
    <t>Imperial College ABACUS Badminton Tournament - Badminton court hire for the tournament as well as for training. After running a survey amongst our full-time members, it was clear to us that Badminton was the favourite sport. In line with our core aims to integrate more sporting events into our event schedule, we have decided to organise a Badminton Tournament for our members.</t>
  </si>
  <si>
    <t>how was the cost calculated?</t>
  </si>
  <si>
    <t>Need itemising - SCC to chase up breakdown of £150.</t>
  </si>
  <si>
    <t>SCC Alternative Music (205)</t>
  </si>
  <si>
    <t>Subsided tickets for music events in London, outside of Imperial: 
We have several music events which we frequent in London. In the past two years, there has been an attempt to find some 'bigger' events to go to, which we have found to cost more than previous years. 
We have found that a ticket to a 'large' event could cost up to Â£37.50 per ticket. If 4 tickets are bought, then Â£150 is the theoretical maximum we would pay per event. 
A 'small' event could cost up to Â£15 per ticket. If 4 tickets are bought, then Â£60 is the theoretical maximum we would pay per event.
We would sell the tickets for approximately 15 % - 25 % saving, and the maximum price we would sell a ticket to a member for is Â£32, meaning we would make a theoretical maximum net loss of Â£22 per 'large' event. 
A similar calculation finds that a smaller event's maximum net loss is Â£15 per event.
(15 % saving for 'large' events ie Bon Iver, Tame Impala etc and 25 % saving for 'small' events ie Yak, Michael Kiwanuka etc)
We were not willing to subside it by much more than this but the interest is still there as a majority of the tickets we have sold out in the last two years have sold in less than 24 hours, and every single ticket sold out prior to the event. 
If we did 1 big event (cost per event: Â£150, Income per event: Â£128), 3 medium events (cost: Â£100, income: Â£80) and 1 smaller event (cost: Â£60, Income: Â£45) per term for the first two terms, the total cost would be expected to be Â£1020 but we would gain Â£826, this leads to a total net cost of Â£194. Assuming Â£74 of the money can come from membership costs, we would require Â£120 in subsidies.
Furthermore, these ticket sales have helped for advertising in Freshers' Week and beyond as it keeps a long-term interest in the society, which can be seen by the steady increase in members, particularly when the tickets go on sale or the deadline for raffles for free events. Furthermore, our membership has increased significantly in the last two years; it has been told to us, by members, that their main reason for joining as a member due to our subsided concert tickets.
Members may not get more than one ticket per term and we have had an average of 5 concerts, with usually 4 tickets, per term since January 2015. This means there are usually 40 tickets sold to different people per year.</t>
  </si>
  <si>
    <t>ok</t>
  </si>
  <si>
    <t>Blank CDs for Mixtape Madness: 
This is a key part of our weekly meetings. The chair will hold blank CDs, distribute them to members who will then use them to make mixtapes. These are swapped solely within the society and are not a means to distribute music.
We also keep mixtape diaries which chronicle reviews or mixtapes and individual songs and have a loose rating system.</t>
  </si>
  <si>
    <t>Still required considering online music?</t>
  </si>
  <si>
    <t>Agreed by QA</t>
  </si>
  <si>
    <t>SCC to chase up new information.</t>
  </si>
  <si>
    <t>Museum Events:
We want to visit a mixture of free and ticketed museum exhibitions based on music. Our Bjork museum visit in October 2016 was for 4 people and cost us Â£41.67 for the event, but we made back Â£33.33 as we sold subsided tickets. 
For each subsided ticket event, it would cost the society around Â£40 but we would make back around Â£30.
If we did this kind of event twice a term for the first two terms for 4 people each time, it would cost the society Â£160 but we would make back Â£120 and hence it would cost us a net amount of around Â£40. We would be willing to provide Â£10 towards this from membership funds. Hence we ask for a subsidy of Â£30.</t>
  </si>
  <si>
    <t>SCC Animal Protection &amp; Education Society (238)</t>
  </si>
  <si>
    <t>Travel costs (bus rental, petrol costs) for attending off-campus campaign events and volunteer work at animal charities (E.g. Battersea Cats &amp; Dogs, Friends Farm Animal Rescue).</t>
  </si>
  <si>
    <t>Not itemised</t>
  </si>
  <si>
    <t>Travel costs not itemised, SCC needs to ask for breakdown.</t>
  </si>
  <si>
    <t>Subsidising travel expenses of external speakers that speak at our talks. We plan to invite approximately 6 external speakers next year, with each estimated to have a travel cost of 20 pounds per speaker.</t>
  </si>
  <si>
    <t>SCC Anime (207)</t>
  </si>
  <si>
    <t>MCM Expo ticket subsidy: The MCM Expo is an exhibition that happens twice annually (October and May) for Anime, Games, and Sci-Fi at the ExCel Centre in East London. It is the largest exhibition of its kind in Europe and attracts Anime and Manga fans from all over the country. For many years AnimeSoc has organised group trips to the Expo, usually attaining some small form of group discount from the organizers (Â£1 off per ticket this year). The trip to the Expo held at the end of October is regarded as the biggest social event the society holds, as it provides the new members with a chance to explore an event that most of them have never been to before. Attending such an event is regarded as vital, since it gives the members the opportunity to roam around diverse stands selling products which are hard to find otherwise and at interesting prices, such as manga, animes, anime-related posters and video games, fan arts, books, as well as participating in drawing and cosplaying competitions. Therefore, it is absolutely imperative that we maximize the number of members going to the first Expo, as this will lead to greater attendance at other social events further down the line. The second Expo at the end of May is also of particularly vital importance to the society, as it is our last big external event for the academic year, and it also gives the new committee a chance to see how event budgeting, subsidies and union shop items can be set up.
We budget on 45 people attending in October and 35 people in May and tickets are typically Â£25 per person. The overall predicted cost for both expo, while assuming a Â£1-off-per-ticket discount from the Expo's organizer is thus : (45+35)*Â£(25-1) = Â£1920.
We are only requesting a small subsidy from the union on each ticket, as we plan to subsidies the majority of ticket costs through the SGI. Because of exams in May less people usually turn up and to encourage more people to attend in October we wish to subsidize tickets by Â£2 in October and Â£1 in May on top of any discount we can get from the organizers. 
Excluding VAT : (45*Â£2+35*Â£1)/1.2=Â£104.17. Some of this subsidy money is taken from the membership, but the rest relies upon grant."</t>
  </si>
  <si>
    <t>Karaoke Social Equipment Hire: For the past few years, we have hosted karaoke socials for singing mainly anime/gaming and Japanese culture related songs. This social event is considered a tradition of Anime Soc, which has proven to be one of our most polular events, and an important integral constituent of the society. Due to the increasing importance and popularity, with a joint event with clubs and societies from 5 other london Universities planned this Feburary, the committe has decided to consider this activity as CSPB-A. We plan to host this social on campus since it is cheaper to do so than booking a relevant location in London, is more convenient for our members and because the available equipment on campus is more appropriate.
To do so we need to hire equipment from DramSoc which costed ~Â£57.5 when we last hired the equipment, a higher price than previous years. The society aims to fund the majority of this expenditure through SGI, however due to the sharp increase in price charged by DramSoc, we would like to pay part of it using grant from union. We generally expect about 50 members to attend the event. We wish to host this event at least twice per year due to very high popularity and attendance, thus giving a predicted cost of 2x57.5=Â£115.</t>
  </si>
  <si>
    <t>SCC ArtSoc (209)</t>
  </si>
  <si>
    <t>ArtSoc aims to provide students with easy access to discounted group rates and subsidized prices to various shows such as musicals, plays and concerts - saving them the hassle of getting a group together to purchase tickets or to scout for subsidies and student discounts for various shows.
This year we anticipate ticket sells of 2-3 shows per week, at substantial discounted prices to student members from Imperial. 
While tickets to most of the popular musicals can be obtained at affordable educational group rates through ticketing agents (an average of 25 pounds/ticket), ArtSoc has found it increasingly challenging to do the same for other types of performances, namely for new musicals and other plays and more costly performances such as Book of Mormon and Peter Pan Goes Wrong. 
As students usually find tickets priced above 25 pounds fairly above average, we have introduced subsidies for shows that were bought at more costly prices. 
While ticket sales for popular musicals are very popular and favourable in terms of profit, ArtSoc firmly believes in exposing students to lesser-known but equally worthwhile shows to encourage students to expand their horizons in appreciating the arts. Additionally, ArtSoc is broadening the boundaries of artistic exposure through the introduction of different performing arts, such as ballet.
For example, ArtSoc introduced 1984, In the Heights, the Last Tango in the autumn term. However, these tickets were harder to sell off as they are above the average 25 pounds and it was difficult to garner as much hype for these seasonal musicals and plays compared to the popular and mainstay ones. 
ArtSoc has been continually exploring means to further cultivate the artistic exploration of our members over the years. For this year, the committee of ArtSoc has implemented a new initiative to provide members with a complimentary ticket to a less well known show each month. Giveaways have included The Glass Menagerie and Stomp. 
Artsoc has tried to combat this problem by purchasing the minimal amount of tickets available for group discounts, while taking into account membersâ€™ response from monthly surveys and increasing advertising through writing summaries in our weekly emails. However, subsidies are still required as our limited income comes from membership funds, we find it difficult to both minimize losses and provide subsidies. The giveaway has also incurred expenses which were fully borne by ArtSoc.
We foresee that this might be an increasingly tough challenge to face since ticket prices are continuing to increase, while the availability of 'discounted buckets' is lower for many new shows in London. 
Due to the necessity of purchasing tickets 3 months in advance of the show date and the start of term its necessary to build a large capital reserve at the end each academic year. Approximately Â£800 will be used each academic year to subsidise the more expensive ticket sales.</t>
  </si>
  <si>
    <t>I would like to know where the £600 of grant is calculated. But no issue with subsidising this</t>
  </si>
  <si>
    <t>SCC Atheists, Secularists and Humanists (294)</t>
  </si>
  <si>
    <t>Reimbursement for travel costs.</t>
  </si>
  <si>
    <t>AHS Conference and AGM</t>
  </si>
  <si>
    <t>SCC Book Club (297)</t>
  </si>
  <si>
    <t>Core activity: subsidised book sales of Â£6.50 each from Amazon and other online bookshops. We need a grant to subsidise the books for members by roughly Â£1.50 apiece.
We plan to hold 8 monthly meetings, and the anticipated volume of sales for each meeting is 15 books.
As we are only partially subsidising the books, the members are expected to pay the remaining Â£5 of the book cost, which is recorded as SGI.
The reason for the increase in predicted cost from last year is the increase in the frequency of meetings. Additionally, we have had better uptake this year in members' purchases of subsidised books, as well as meeting attendance.</t>
  </si>
  <si>
    <t>SCC Buddhist Society (217)</t>
  </si>
  <si>
    <t>Cost for inviting speakers to Imperial to talk about Buddhism. (3 speakers per term, approx Â£15 per speaker)
- To give insight and knowledge of Buddhist teachings to our members and anyone else who is interested. 
- Necessary for our club to function as the learning of Buddhism is core to our society's purpose.
- We would use our SGI to fund some of this.</t>
  </si>
  <si>
    <t>SCC Catholic (221)</t>
  </si>
  <si>
    <t>Consumables for weekly Masses. Mass is the core activity of the society happening twice a week. It is one of the sacraments the students receive at the college and the main reason they join CathSoc. Mass cannot be celebrated without ecclesiastical wine, altar breads and candles. Ecclesiasticaly approved wine costs about Â£9 per bottle and one bottle lasts for about 4 weeks. Mass happens twice a week during the whole academic year and, which means we will need 9 bottles for the whole year. 9*9 = Â£81 We need a box of altar breads for a term, which cost Â£25 each. 3*25 = Â£75 Catholic liturgy also specifies that the candles have to be made out of beeswax. At least two candles are needed, which will last for the whole year. One beeswax candle costs Â£9, which makes Â£18 in total. So in total consumables for Mass cost: 81+75+18=Â£174. We are also having collection during the masses to support these costs. The expected income from this activity is Â£50.</t>
  </si>
  <si>
    <t>Discuss at CSPB.</t>
  </si>
  <si>
    <t>SCC Cheese (285)</t>
  </si>
  <si>
    <t>The weekly cheese lunches are the core activity of the cheese society. These primarily involve the eating of crackers, chutney and different varieties of cheese whilst socialising. We aim to keep our prices down to provide a good student deal, which is a main selling point when it comes to attracting new members. Also to keep current members attending. We host 22 cheese lunches a year with an average spend of Â£120, (Â£2640 in total) and have a turnout of about 40-60 people a week. (Attendees pay Â£1 if a member, Â£2.50 if not; so about Â£60 is made back per lunch) (60*22=1320). (Figures from last terms lunches). Funding from membership fees is used to cover the purchase of cheese that isn't funded by the lunch ticket income. As buying cheese for our lunches is our core activity, we believe a small subsidy is justified.</t>
  </si>
  <si>
    <t>SCC Christian Union (222)</t>
  </si>
  <si>
    <t>Over 50 events requiring a speaker, who will give talks that promote Christian beliefs. Most will speak for free. However some cost. Event fortnight speaker Â£100, typically 4 one off speakers costing Â£50 each. Total Â£300</t>
  </si>
  <si>
    <t>Each year we run a carol service to promote Christian teaching about Christmas. It is open to anyone at Imperial and we typically get 100-150 attendees. The event is run joint with other Christian societies at Imperial. It costs Â£125 to hire the venue Holy Trinity Church. We use this as it is more atmospheric and cheaper than the Great Hall.</t>
  </si>
  <si>
    <t>Our first core objective as a society is to 'seek to provide a service to the students of Imperial College who wish to investigate Christianity'. This is done primarily through a weekly lunchtime event called 'Skeptical', where we offer students a free lunch to eat while they listen to a talk exploring big questions about life and how Christianity relates to them. Around 40 people attend each event and the food costs Â£50. We run 25 events per year, meaning the total food cost is Â£1250. Since the establishment of Skeptical around 15 years ago a local church has kindly donated money to cover the food cost, but as of this year that has ended. We sought donations from other churches and obtained approximately Â£300, but this still leaves us Â£950 short of the Â£1250 target. We will be facing the same situation next academic year.</t>
  </si>
  <si>
    <t>subsidy for food, however it does seem like core activity and hence an exception (as with CathSoc and CheeseSoc) could be granted</t>
  </si>
  <si>
    <t>eligible for grant?</t>
  </si>
  <si>
    <t>Food for 5 lunch time events (held during our events week) providing free food to 50+ people, the event involves a talk which explains Christian beliefs and teachings particularly around issues relating to students at Imperial. Â£50 per event, total: Â£250</t>
  </si>
  <si>
    <t>Many International Students have no concept of Christianity and so we run events specifically for them. We do 2 of these events per year- one in Freshers Week and one in our Events Week- and they normally involve a short talk and some international food. We try to get international speakers who can relate to the student's cultures and we have Bibles available in languages like Mandarin, creating an environment where students feel particularly welcomed and at home. Decoration and food costs about Â£60 per event, total Â£120.</t>
  </si>
  <si>
    <t>hospitality</t>
  </si>
  <si>
    <t>Change to C-line.</t>
  </si>
  <si>
    <t>"Globe Cafe" is our weekly event where overseas students can mingle with other internationals, learn about the cultures of countries from all over the world, and if they would like to, explore the Christian faith through a Bible study afterwards. We supply snacks at the event which cost Â£5. Across 25 weeks this comes to Â£125. There are also additional costs of Bible study materials and board games, costing about Â£30 across the year. Total Â£155</t>
  </si>
  <si>
    <t>food again</t>
  </si>
  <si>
    <t>By law, we must hold a copyright licence for the songs that we sing in our weekly meetings and at the Carol Service that we put on every year, the songs sung promote Christian beliefs. It costs Â£80 for this CCLI copyright licence.</t>
  </si>
  <si>
    <t>SCC Debating (225)</t>
  </si>
  <si>
    <t>Registration fees for intervarsity competitions (average roughly Â£35/team/competition). These are core activities for members and are subsidised by the society to enable everyone regardless of their financial means to attend. This is one of the most important things for our society to develop the skills of our members (more so than just training sessions) and to form links with other universities, as well as build Imperial's reputation as a debating university. Partly paid for from income from own competitions, memberships and by debaters attending. We send on average two teams to a competition and attend 20 competitions across the year. 2*20*35 = 1400.</t>
  </si>
  <si>
    <t>Agree this is core but large subsidy. Would still be useful to see how much the subsidy is per member per trip.</t>
  </si>
  <si>
    <t>4?</t>
  </si>
  <si>
    <t>Subsidy requested is indeed high for the scale of reach, but is necessary for core activity. Leave as A-line.</t>
  </si>
  <si>
    <t>External speakers for public debates - compensation, travel costs and hospitality. Public debates are a core activitity that enables us to interact with all of Imperial College students and staff and build the necessary public debate on important issues. In our experience, getting interesting and famous (and hence also more expense) outside speakers greatly increases the number of people attending and enhances the quality of the debate.</t>
  </si>
  <si>
    <t>no itemisation</t>
  </si>
  <si>
    <t>Requires itemisation, similar to above line. SCC to ask for breakdown.</t>
  </si>
  <si>
    <t>Travel costs to national intervarsity competitions. These are associated with about half of the competitions (those that happen outside of London), and are subsidised for the same reasons as registration fees - to enable everybody to attend. They are partly paid for from income from own competitions, membership fees and by debaters attending. We subsidise up to Â£20 for all members per journey and increase this for those with financial difficulty. Â£20 x 5 per competition (2 teams of two and 1 judge) for the 10 national competitions that we attend per year that are outside London. Funding this travel is essential for encouraging people to attend these competitions, and thus for achieving our key aims and objectives</t>
  </si>
  <si>
    <t>SCC Energy (462)</t>
  </si>
  <si>
    <t>Wind Turbine Project equipment costs:
Â£300 - Generator (DC and AC) for investigation. 
Â£50 - Blades. Will be 3D-printed from ABS plastic. Â£50 is roughly equivalent to two full reels of 1.75mm ABS filament. 
Â£100 - Brake System. Emergency brake system for the generator testing rig. Use of repurposed hydraulic bicycle brakes plus automation using servos.
Â£50 - Main Shaft. For power transmission between generator and gears.
Â£150 - Electronics &amp; Control. Arduino, transistors, capacitors, resistors, heat sink, circuit boards, soldering irons and solder, diodes, wires, cables, anemometer, wind vane..
Â£150 - Mechanical Elements. Ball bearings, circlips &amp; fasteners.
Â£180 - Gears. Two pairs of gears each costing Â£90 each, and are adequate for testing purposes.
Total: Â£980</t>
  </si>
  <si>
    <t>Fusion Reactor Design Project equipment costs. We were able to obtain some support for this from the Department of Materials who are providing some of the expensive equipment such as: The vacuum vessel, pumps tungsten wire and laboratory space. However, some additional materials are necessary to maintain the ongoing progress of this project. These are detailed below:
Â£18 - Arduino Micro-controllers. This includes purchase of 1 Nano, 1 Uno and 1 Mega.
Â£26 - 2 Pressure Transducers. Will be used for initial system calibration and verification of PCB mount 40kPa pressure sensors.
Â£8 - 0-40kPa Pressure Sensor. Cheaper pressure sensors that can be used to monitor a wider area of the reactor, but require a pressure transducer for calibration.
Â£50 - Temperature Sensors. This includes the purchase of an infrared temperature sensor for remote sensing as well as resistive and semiconductor contact sensors.
Â£150 - Peripheral Electronics. For purchase of other components needed to build other circuits: transistors, capacitors, resistors, circuit boards, solder, diodes, wires etc.
Â£9 - Steel Filament. Price is based on a 0.7kg spool 308L 0.8mm stainless steel MIG welding wire which should provide sufficient material for grid construction.
Â£9 - Vacuum Hoses. 3 meter general purpose silicone vacuum hose for connecting the vacuum chamber to the pump and control valves.
Â£55 - High Voltage Transformer. Based on the cost of a 10kV range neon lamp transformer.
Â£70 - Variable Transformer. Used to vary the power input into the HV transformer, allowing for variable HV output at the electrodes.
Total: Â£395.</t>
  </si>
  <si>
    <t>Student -Alumni Networking Event. The event will be held on 6:30PM on Friday the 17th March with an expected 80 students and 20 alumni present. The cost breakdown for this is as follows:
Â£1200 (Â£12 per person) - Internal Catering. Expected 100 attending (80 students and 20 alumni).
Â£200 (Â£10 per alumnus) - Goodie bag for alumni (expected 20 attending).
Â£200 - Alumni travel costs.
Total Cost: Â£1200
We are also raising funds from ticket sales:
Â£400 (Â£5 per ticket) - Ticket Sales Revenue (80 expecting students attending, each buying a ticket for Â£5 each.)
Estimated total cost on society: Â£1200
We know that a bulk of the costs are catering which are not covered by the funding, however we are requesting funds for the Â£200 transportation cost.</t>
  </si>
  <si>
    <t>G3 Energy Summit costs and revenues:
Costs: (3 university in total: will divide these by 3 in the following columns)
Â£3,300 - Catering
Â£300 - Marketing Materials
Revenue:
Â£2800 - Ticket Sales
Â£1700 - Sponsorship</t>
  </si>
  <si>
    <t>SCC Environmental (227)</t>
  </si>
  <si>
    <t>Seeds: Vegetable plants Â£20</t>
  </si>
  <si>
    <t>agree 3, no itemisation</t>
  </si>
  <si>
    <t>In order to keep the bees healthy the wax frames need to be replaced. Wax is required to create the frames for the supers (honey boxes).
10 super frame wax sheets costs Â£5, 20 are required (Â£10) for the year.
10 brood frame wax sheets costs Â£7, 20 are required (Â£14)
In order to make the frames, gimp pins are required from Thornes costs Â£5 with Â£3 p&amp;p leading to a cost of Â£8.
Feeding the bees requires sugar solution and fondant. These will cost Â£15 in total for the year, with Â£5 on fondant and Â£10 on sugar.
Total cost for ensuring good bee health: Â£50</t>
  </si>
  <si>
    <t>The society wishes to expand its colonies next year which will provide additional income. A nuc of bees costs Â£80 and a new hive costs Â£200.</t>
  </si>
  <si>
    <t xml:space="preserve">development
</t>
  </si>
  <si>
    <t xml:space="preserve">ADF
</t>
  </si>
  <si>
    <t>SCC Feminist (476)</t>
  </si>
  <si>
    <t>Entry fee for two feminist conferences.
e.g. Feminism in London, Women of the World, Being a Man, Festival of Choice.
Need - Yes. Sending members to attend these conferences keeps us up to date on current issues and campaigns surrounding gender equality and intersectional feminism. 
This gives and gives greater context to our in-house activities as a society. 
It also allows us to make links with other groups, projects and individuals that can be collaborated with, supported, provide training and utilised as networks to further the aims of the society.
This is directly relevant to the society's key aims and objectives: "...to campaign on issues of gender inequality; ... to run and/or attend training and events interesting and useful to our aim for members..."
.
Reach - Approximately 6 members per conference.
Merit - This offers a unique aspect of the student experience, being able to visit gatherings and listen to international speakers
to talk offers students a more rounded education. The most similar thing I can think of are visiting the British Humanist conference with 
Imperial Atheist, Secularist and Humanist society however the ideas being discussed are very different.
Priority - SCC Feminist is a society powered by ideas. Being able to attend events where speakers, workshops and panels discuss some of the 
most pressing issues affecting feminist thought will make our safe spaces more inclusive, our discussion events better informed, and our
campaigns laser-focussed on tackling their cause.
For example:
Women of the World festival Saturday pass.
Â£11.00 for Concessions * 6 members * 2 festivals = Â£132
Subsidise 30% * Â£132 = Â£66.00</t>
  </si>
  <si>
    <t>Reimbursing travel costs of the speaker at feminist speaker events.
Need - Yes. Holding speakers and panel discussions is a central part of the society's activities in increasing awareness, knowledge and understanding of intersectional feminism and gender equality issues and current campaigns.
This is directly relevant to the society's key aims and objectives: "...space for discussion of feminist issues; to campaign on issues of gender inequality; and to run training and events interesting and useful to our aim for members, and the wider Imperial community."
Reach - First Discourse and Donuts speaker event this year had 50 people, subsequently a little over 30 people.
Merit - Occasionally, Imperial hosts Women in STEM events. 
However, SCC Feminists speaker events are different because the topics being discussed are very different.
Priority - SCC Feminist is a society powered by ideas. 
Enabling speakers to visit Imperial is a very efficient way to expose many of our members to these new ideas.
We are aiming for 6 speaker events per year with two requiring travel from outside London.
We have a spreadsheet of around 50 people we could invite.
If we wanted to have speakers deliver events about
- Feminism 101 with Laura Bates (Everyday Sexism)
- Intersectionality in feminism with Sara Ahmed (Director of centre for feminist research at Goldsmith's)
- Street harassment with Hollaback
- gendered behaviour in STEM with Prof. Jocelyn Bell Burnell
- Sexual empowerment with Sophie Holloway (Ladies Come First)
- Gender Equality in the Church of England with Right Reverend Libby Lane.
Suppose we invite 4 people from London, 
One speaker from Oxford - Prof. Jocelyn Bell Burnell
One speaker from Stockport - Libby Lane.
Oyster card pay as you go cap for zones 1-3 is Â£7.70
Oxford Train advance return ticket (booked 1 week in advance) Â£25.70
Stockport - London Euston off peak return (booked 2 weeks in advance) Â£41.70
Â£7.70*4 + Â£25.70 + Â£41.70 = Â£98.20
Subsidise 30% of Â£98.20 =</t>
  </si>
  <si>
    <t>Materials for creating posters and placards for attending marches about gender politics.
e.g. Slutwalk, Reclaim the night, Million Women March.
Need - Yes. SCC Feminist needs these materials to do activism.
Reach - 10 people. This equates to Â£1 worth for pens and card per member for this core society activity.
Merit - Being able to march and protest issues of gender politics are not hypothetical political struggles.
Many of our members are directly affected by these policies and want to change them. This makes these protests different from those of political societies and therefore unique.
Priority - These marches allow SCC Feminist members to practice what they preach, and enact change, rather than merely discuss ideas.</t>
  </si>
  <si>
    <t>SCC Film (232)</t>
  </si>
  <si>
    <t>Purchasing movies
(1. DVDs
2. short-term subscription to websites such as MUBI)</t>
  </si>
  <si>
    <t>how many DVD? can they legally show these DVD's at events or do they need a licence? also only £30 so no big bother</t>
  </si>
  <si>
    <t>DPCS/FS to check copyright infringement. Leave as A-line.</t>
  </si>
  <si>
    <t>SCC Friends of MÃ©decins Sans FrontiÃ¨res (288)</t>
  </si>
  <si>
    <t>Missing maps â€“ Event we hold for participants to map countries in disaster zones. This is part of what MSF does and we hold events for this as well. Held about 5 times a year. Need to provide food and drinks for participants</t>
  </si>
  <si>
    <t>Expression without Borders â€“ Music night for fundraising. Funds needed for advertising, food, raffle prizes, sound equipment and lighting</t>
  </si>
  <si>
    <t>clarified with club an have reduced subsidy in accordance with food</t>
  </si>
  <si>
    <t>Food</t>
  </si>
  <si>
    <t>Prizes and advertising not funded. Food/hospitality = highly variable expenditure that cannot be thoroughly budgeted for in advance, and the incentive to partake in an activity is not the 'core activity' so should be moved to C. Remaining items (sound equipment and lighting) require more thorough breakdown - SCC to request.</t>
  </si>
  <si>
    <t>FoMSF Conference â€“ To raise awareness and understanding of MSF as well as how students can get involved in MSF. Needs funds for catering, advertising, merchandise, printing of booklets and travel for speakers.</t>
  </si>
  <si>
    <t>MSF Fun Run â€“ Open to general public; to raise awareness about MSF and to raise funds as well. Cost for safety equipment, advertising, catering, signs, photography and after-event social needs to be covered</t>
  </si>
  <si>
    <t>Need to split this line up, the advertising cannot be funded neither can the social. However health and safety stuff probably should be funded</t>
  </si>
  <si>
    <t>Not core activity. C-line.</t>
  </si>
  <si>
    <t>SCC Hindu Society (235)</t>
  </si>
  <si>
    <t>NHSF Affiliation Fees. We are affiliated to the National Hindu Student Forum and the affiliation fee is paid per member so we need Â£255 for the amount of current members and are expecting the same next year. We get many benefits notably staff from NHSF to come help organize and publicize our events all over the country and we get discounts on their events therefore the affiliation is essential. Affiliation also allows us to take part in the NHSF sports competitions. These are national sporting competitions run by National Hindu Sports Forum. More than 50 Hindu Societies from around the country take part.</t>
  </si>
  <si>
    <t>Ujaali, celebrates the hindu festival of Navratri. Money for hall hire and hiring of the bands, which teach and perform garba music, is required. It will give students the opportunity to learn more about the religion and Indian culture. Every year, we hire a live band to play traditional Indian music. This cost has risen to Â£800 this year, an increase of Â£50. This cost is set to rise in the forthcoming year. Hire of the Great Hall is Â£450. We could really use a bursary to help pay for this as it is such an integral part of our main Hindu Society event of the year and the event would be incomplete without it. Furthermore there is the cost of 150 dandiya (dance props), and the cost of which is around Â£100 and Â£100 for decorating the hall. Costs therefore come to Â£1450, we aim to sell 150 tickets at Â£8 (Â£1200) so are requesting subsidy of Â£250.</t>
  </si>
  <si>
    <t xml:space="preserve">calculated subsidy 250, insted of 300 filled in
</t>
  </si>
  <si>
    <t>reduce subsidy to 250</t>
  </si>
  <si>
    <t>Diwali Mela. This is a day where students are able to try out many new activities, These include yoga, kabbadi (an indian sport,) playing the tabla, etc. Money for AV hire and QTR hire is required. This comes to around Â£600. Snacks for the teachers and students comes to Â£50. We feel this is necessary as Diwali Mela is an evening event, and wehave a very low entry fee for members to attend to encourage everyone to get involved and try something new</t>
  </si>
  <si>
    <t>Says ground hire but includes food costs. Cannot fund food.</t>
  </si>
  <si>
    <t>AV/Ground hire remains. Food/hospitality = highly variable expenditure that cannot be thoroughly budgeted for in advance, and the incentive to partake in an activity is not the 'core activity' so should be moved to C.</t>
  </si>
  <si>
    <t>Welcome Dinner and Sanskriti - Start of year dinner and End of year dinner respectively. We hire AV equipment from DramaSoc to use at both of thses events.</t>
  </si>
  <si>
    <t>Same as above.</t>
  </si>
  <si>
    <t>SCC Int. Tamil (245)</t>
  </si>
  <si>
    <t>Netball and football kits</t>
  </si>
  <si>
    <t>need itemisation</t>
  </si>
  <si>
    <t>B-line, not core.</t>
  </si>
  <si>
    <t>Ground hire for 'Mega Maalai' (cost based primarily on figures from the year 2015-16) [February time]
Note that income from the entirety of the 'Mega Maalai' event has been included here. However, expenditure has been broken down into different categories (i.e. ground hire, professional acts, admin fees, cleaning costs, food costs, fuel costs, staff costs, PRS music copyright costs, ticketing fees, marketing costs, publicity costs, sound and lighting costs - as shown below) to show the different costs. 
Proof of all this expenditure can be seen in last year's financial documentation.</t>
  </si>
  <si>
    <t>Move to C-line, won't be subsidised as they have shown they have income for it.</t>
  </si>
  <si>
    <t>Sound and lighting for 'Mega Maalai' (cost based primarily on figures from the year 2015-16) [February time]
External professionals are required to oversee this and enhance the performances . This is essential, especially when the performers have been practising their various cultural art forms tirelessly over the past few months.</t>
  </si>
  <si>
    <t>SCC IQ (Imperial College LGBT+) (239)</t>
  </si>
  <si>
    <t>Top-up credit for the Q-phone. Simple mobile phone, used only during events to co-ordinate with members, only ever handled by committee. Particularly useful if members aren't out to friends/colleagues, and so don't want to meet us in typical locations (such as the Union), as we can co-ordinate to meet them elsewhere, where they may feel more comfortable. This is also used during events held outside the campus, where members might not find their way.</t>
  </si>
  <si>
    <t>C-line.</t>
  </si>
  <si>
    <t>Cultural trip for women. Subsidy of Â£1-2 per person. Speaks directly to IQ's constitutional directive to support welfare for all subgroups in the LGBT+ spectrum. Specific costs omitted as it is new women's officer's remit to decide what events will best achieve that goal.</t>
  </si>
  <si>
    <t>move to cultural activities category</t>
  </si>
  <si>
    <t>Agreed, wrong category</t>
  </si>
  <si>
    <t>Cultural trip for sexual diversity subgroup. Subsidy of Â£1-2 per person.Speaks directly to IQ's constitutional directive to support welfare for all subgroups in the LGBT+ spectrum. Specific costs omitted as it is new Sexuality Variance officer's remit to decide what events will best achieve that goal.</t>
  </si>
  <si>
    <t>Cultural trip for gender diversity subgroup. Subsidy of Â£1-2 per person.Speaks directly to IQ's constitutional directive to support welfare for all subgroups in the LGBT+ spectrum. Specific costs omitted as it is new Gender Diversity officer's remit to decide what events will best achieve that goal.</t>
  </si>
  <si>
    <t>Printing Costs: Materials for Welfare Officer Â£10, Freshers' Fair materials Â£10, 'Out &amp; About' leaflet (previously published on paper as well as online) - 28-page A5 leaflet, 200 copies. 3p/sheet of B&amp;W A4 gives 200 * 3 * 14 = Â£84.</t>
  </si>
  <si>
    <t>SCC Jewish (251)</t>
  </si>
  <si>
    <t>Food and drink for Meat and Greet (opening event)
This includes Kosher Meat, Drinks and Snacks.
(Income included in line below)</t>
  </si>
  <si>
    <t>move to hospitality</t>
  </si>
  <si>
    <t>Tickets for Chanukah (Jewish Festival) Ice Skating
This is an annual event for all London University Jewish societies 
This will either be at Natural History Museum or at Winter Wonderland
The cost is 60 tickets at Â£9.90 each</t>
  </si>
  <si>
    <t>Still seems like a social</t>
  </si>
  <si>
    <t>Venue rental for Booze for Jews
This is a big social event for all London Jewish societies held annually at end of February, at a bar or club location.</t>
  </si>
  <si>
    <t>Require itemisation, SCC to request.</t>
  </si>
  <si>
    <t>Accommodation for abroad shabbaton
This is a weekend where we spend Friday night and Saturday abroad together as one society). Probably a boarding school or other youth centre.</t>
  </si>
  <si>
    <t>Not enough detail, SCC to request breakdown.</t>
  </si>
  <si>
    <t>SCC Krishna Consciousness (450)</t>
  </si>
  <si>
    <t>Fortnightly sessions
The most integral part of our society are the fortnightly sessions. These are called â€œThink Out Loudâ€ sessions, where a guest speaker will hold enriching and thought provoking discussions about topics that students can really relate to such as relationships, habits, stress, lifestyles, faith and doubt. Subjects covered in the societyâ€™s interactive debates will also to help give direction to students on how they could deal with exam stress and balancing their lifestyles; these themes will relate to current issues students may be faced with while at university as we encourage students to think outside the box and engage in spirituality.
These sessions are conducted by a professional Krishna Consciousness speaker and thus we are requesting subsidy for the speaker fees. 
The speaker fees are Â£25 per session including their travel cost and we have 10 sessions across the year (5 in 1st term and 5 in 2nd term). Therefore, the total cost is: Â£250 x 10 = Â£250
An invoice can be provided if requested.</t>
  </si>
  <si>
    <t>Publicity 
As we are a relatively small society, advertising is crucial and integral to gaining more members. We have definitely tried to use social media advertising to our advantage with 630 likes on Facebook and 50 followers on Instagram. However, to promote our events to Imperial students, Paper Advertising is extremely vital and is something which we havenâ€™t done much of. 
Therefore, we would like to order a Krishna Consciousness banner which we would use at fresherâ€™s fair and whenever we set up Krishna Consciousness stalls at Imperial. A 76cm by 122 cm banner costs: Â£17.99
With the rest of the money, we would like to print A3 and A4 posters of our events to increase awareness around the campus.</t>
  </si>
  <si>
    <t>B/C-line.</t>
  </si>
  <si>
    <t>Travel Expenditure to Soho Temple
We provide a FREE full vegetarian meal after our philosophy sessions to promote a healthy lifestyle and encourage vegetarianism. Even though the food itself is free and incurs no cost as the Radha-Krishna Temple in Soho give it to us, a committee member has to go to Soho before every session to collect the food and then come back to South Kensington. 
Therefore, we are requesting subsidy for the travel expenditure incurred by our committee members who travel via tube to get the food from soho:
The cost of going to the Temple and coming back to South Kensington (via oyster): Â£2.40 x 2 = Â£4.80
We have 10 sessions in a year therefore the total cost is: 
Â£4.80 x 10 = Â£48</t>
  </si>
  <si>
    <t>SCC Labour (254)</t>
  </si>
  <si>
    <t>Labour Student Conference and Labour Conference: Two days, including access to the conference speeches. A core activity because ascertain ideas and programme for the year and engage in policy discussions and make decisions, fitting into our core aims and objectives as a political society. We aim to pay half the fees for two delegates, and ask them to pay the rest.</t>
  </si>
  <si>
    <t>Film night allows the discussion of key topics to do with the aims of the society. Allows internal networking between members of the society. Need funds for costs of hire/logistics.</t>
  </si>
  <si>
    <t>More info</t>
  </si>
  <si>
    <t>Need a more detailed breakdown of logistics. SCC to request.</t>
  </si>
  <si>
    <t>Travel expenditure for the Parliament trip &amp; Conferences is very important. The key aims of the society is to engage with and understand the British political system. It is our key objective for club members to engage with this and so we again ask for subsidy for travel allow equal access
to this opportunity for those who cannot afford.</t>
  </si>
  <si>
    <t>Would like to see the subsidy and how many students provided for</t>
  </si>
  <si>
    <t>A-line, core activity requires the travel.</t>
  </si>
  <si>
    <t>Printing leaflets and notices for canvassing, fulfilling our aims and objectives</t>
  </si>
  <si>
    <t>SCC London Forum for Science &amp; Policy (244)</t>
  </si>
  <si>
    <t>Need: Travel cost subsidy for external speakers in order to give talks and host events. An average cost of Â£5 travel for up to 8 people/year based on a valid receipt. However we would spend this flexibly and according to the speaker 
Reach: We would pay a greater amount to subsidise a more important speaker travelling from further away. Thus we are able to broaden our choice of speakers. Nevertheless, we aim to keep the cost of this down as much as possible by generally approaching speakers from within London, who may not need their travel expenses to be paid. 
Merit: By being able to provide some travel expenses we hope to be able to fulfil our aim of hosting important experts and policymakers for our members to engage with. We aim to raise as much of this as possible through membership fees.
Priority: In order to bring the best speakers and provide an incentive for them to come, showing our appreciation for their time and efforts, we believe this has a high priority.</t>
  </si>
  <si>
    <t>Need: Food &amp; drink to host speakers at events and to encourage them to stay and engage with our members informally. This is vital to allow us to fulfil our aim of providing a forum for members to engage personally with policymakers, forming relationships and networking with them. This will cost no more than Â£15 per event: Â£5 for soft drinks and Â£10 on finger food and snacks. All purchased at Aldi for the cheapest price. 
Reach: This is also based on an expected attendance of 40-50 people, but will vary according to demand. Food is purchased the night before the event when the number of tickets reserved is known to prevent wastage. Anticipating 8 events per year, we expect a total cost of Â£120. 
Merit: For events with significant interest or particularly popular speakers we anticipate charging Â£3 per event for non-members (free for members) to contribute towards the costs. For these events, we aim to attract at least 5 non-members, to raise the required Â£15. However, for certain less high-profile events (e.g. for introductory workshops) we intend on keeping it free to improve access, these will then be subsidised using the money from previous events where more than 5 non-members attended. We anticipate charging for at least 3 events (1 per term).
Priority: Refreshments to allow our members to network, socialise and discuss key policy issues over provide an excellent springboard for discussion. We aim to provide an open and inviting atmosphere to better support our members.</t>
  </si>
  <si>
    <t>Not sure that the food can be funded here? revise?</t>
  </si>
  <si>
    <t>Need: Need: Website hosting charges annually for www.http://www.londonsciencepolicy.co.uk/
Reach: An external website is incredibly important to our aims - it allows us to have a professional platform from which to engage experts, and promote our author's work to policymakers, getting the student voice heard. The website costs Â£5.16 per month giving a yearly cost of Â£62. 20% VAT (Â£12) gives a total of Â£74 for the entire year. 
Merit: This was the cheapest we could find which is hosted by wix.com and met our needs in terms of both email and web hosting, as well as reliable customer support and gave us a free web domain. This year, we have recruited a dedicated webmaster, who has developed the website and is updating it with information about the society, the policy papers we have worked on and up-to-date information about how to get involved with our events and policy papers.
Priority: This is our outward facing branch, appealing to students and stakeholders throughout London and also globally. It is integral to our future success and development, to provide a platform for our policy papers to be viewed and delivered.</t>
  </si>
  <si>
    <t>100% subsidy?</t>
  </si>
  <si>
    <t>Need: Launching directed adverts on Facebook to spread awareness about larger events and about the society as a whole
Reach: This year, we have spent Â£13.76 publicising the successful "Brexit" talk and LFSP as a whole on Facebook. Advert on Facebook can be directed towards the relevant demographic based on their Facebook likes and what groups they engage with on Facebook to advertise efficiently to the most appropriate audience. For the talk, we gained the interest of some external students and also a reporter who attended the event. 
Merit: Allows the society to gain the interest of relevant audience to expand the society and gain the interest of the public. This will give us more credit as a student-led think-tank and in future, can allow us to generate an income by selling tickets to the general public.
Priority: Important and cost-efficient method of advertising the society to the wider community and can give more options for future policy writing.</t>
  </si>
  <si>
    <t>SCC Mock Trial (280)</t>
  </si>
  <si>
    <t>Trial description materials, educational material, witness testimonies, etc.</t>
  </si>
  <si>
    <t>lots of pages</t>
  </si>
  <si>
    <t>SCC Model United Nations (276)</t>
  </si>
  <si>
    <t>Attending MUN Conferences
These are competitions attended by many different Universities from around the world. They are a chance for our members to bring back awards such as â€˜Best Delegateâ€™, â€˜Diplomacy Awardâ€™ or 'Best Position Paper' whilst representing Imperial College London. In the past year, we have won 4 of such awards in 3 different conferences. Planned participation for Model United Nations conference for next year includes Oxford, Cambridge, Edinburgh and London as well as other conferences if members are interested.
Need: Attending such weekend long conferences is the primary core activity of ICMUN and plays a vital role in developing our membersâ€™ skill set further whilst engaging them. 
Reach: We support the visit of at least one conference per member. With a minimum membership target of 40 for 2017/2018 we predict an allocation of 12 for the conferences in Cambridge and Oxford respectively, 5 for Scotland and 25 for the conference in London. The cost of such activities can prove to be a barrier for attendance. 
Merit: The delegations sent to these conferences will comprise of both newcomers and experienced delegates. This will enable newcomers to learn additional tips from those members who've attended to conferences in the previous years. The members who come back with awards are able to discover new areas of their skill set and have a chance at practicing them too. Furthermore, ICMUNâ€™s attendance to such competitions highlights the good reputation of Imperial College amongst other university teams who participate.
Priority: These competitions are what the ICMUN society primarily trains for. It is a great opportunity to apply what they learn during the training sessions.
The fees below are fixed delegate administration fees and do not include social packs.
Oxford International Model United Nations (OXIMUN) (3 day conference)
12 delegates x â‚¤65/person fixed administration fees = â‚¤780
Cambridge International Model United Nations (CUIMUN) (3 day conference)
12 delegates x â‚¤50/person fixed administration fees = â‚¤600
London International Model United Nations (LIMUN) (3 day conference) 
25 delegates x â‚¤75/person fixed administration fees = â‚¤1875
Scotland Model United Nations (ScotMUN) (3 day conference) -
5 delegates x â‚¤35/person fixed administration fees = â‚¤175
Total cost = â‚¤780+ â‚¤600+ â‚¤1875+â‚¤175 = â‚¤3430</t>
  </si>
  <si>
    <t>Travel Costs for attending competitions
Seeing as these competitions span a 3 day weekend, accommodation and travel funding can prove to be necessary to give a fair chance for all members to attend. 
Oxford International Model United Nations (OXIMUN) - travel expenditure for 12 members as delegates. Cheapest return train ticket cost - â‚¤22/person
12 delegates x â‚¤22/person = â‚¤264
Cambridge International Model United Nations (CUIMUN) - travel expenditure for 12 members as delegates. Cheapest return train ticket cost - â‚¤22/person
12 delegates x â‚¤22/person = â‚¤264
Scotland Model United Nations - travel expenditure for 5 members as delegates. Cheapest return train ticket cost - â‚¤65/person
5 delegates x â‚¤65/person = â‚¤325
Total Cost = â‚¤853</t>
  </si>
  <si>
    <t>SCC Overseas Christian Fellowship (471)</t>
  </si>
  <si>
    <t>Retreat (Accommodation): Â£30/member (for 2 nights) x 40 members = Â£1200</t>
  </si>
  <si>
    <t>Core activity for OCF, keep as A-line.</t>
  </si>
  <si>
    <t>Retreat (Bus): Â£100/one-way x 2 ways (to and fro) = Â£200</t>
  </si>
  <si>
    <t>Retreat (Speaker): To subsidise the cost of the speaker's transportation and accommodation
Â£50/speaker x 1 speaker = Â£50</t>
  </si>
  <si>
    <t>Weekly Bible Study Booklets: Â£3/member x 40 members = Â£120</t>
  </si>
  <si>
    <t>Pamphlets for Freshers Fair, Christmas Outreach, Easter Outreach: Â£0.10/copy x 50 copies x 3 events = Â£15</t>
  </si>
  <si>
    <t>Refreshments for Christmas Outreach, Easter Outreach: Â£3/participant x 60 participants x 2 events = Â£360</t>
  </si>
  <si>
    <t>Retreat (Food): Â£2/member x 3 meals x 40 members = Â£240</t>
  </si>
  <si>
    <t>SCC Pass (454)</t>
  </si>
  <si>
    <t>Famine 24
This is our flagship event supported by World Vision which aims to raise awareness of the issue of poverty in less-developed countries. Participants would fast for 24 hours while joining workshops relating to poverty issues.
A free t-shirt and drinks will be given to each participant.
120 participants are expected to join in the event raising an expected Â£2500. 
Predicted budget includes a fixed cost 120 Ã— Â£4 for t-shirt printing and delivery, an extra Â£100 for drinks, and around Â£50 for stationary, printing and props for workshops.
The total expenditure is expected to be 120 Ã— 4 + 100 + 50 = Â£630. 
The remaining income would be donated to charity.</t>
  </si>
  <si>
    <t>Stash/food and drink</t>
  </si>
  <si>
    <t>PASSTIMES Magazine Publication
This magazine provides information for members throughout the year such as London and Imperial life at the beginning of year, internships applications, activities we hold, and travelling through out the year. There will also be articles and views written on current issues submitted by our members.
PASSTIMES is a fundamental part in the activities of PASS. We release one issues per term, with the first issue printed professionally in colour. There would be 300 coloured copies, at Â£1.30 each. 300 Ã— Â£1.30 = Â£390.00</t>
  </si>
  <si>
    <t>SCC Rock and Metal (265)</t>
  </si>
  <si>
    <t>Voodoo Halloween Rock Night. This is a large yearly rock and metal themed Halloween event taking place at Electrowerkz. Includes many live concerts and afterparty. The society normally organizes a joint event with UCL, KCL, QMUL, and Brunel Rocksocs for this night, and rendezvous prior to the event to mingle. This is often the most popular event of the year (excluding bar nights) and could be even more popular if ticket costs were subsidized, as many members historically decide not to attend due to the high ticket price and early commitment (tickets sell out rapidly). See objectives 2.1, 2.3, and 2.4 in the constitution.
Ticket price = Â£20, estimated turnout based on previous years = 20, total ticket cost = 20*20 = Â£400.</t>
  </si>
  <si>
    <t>We run a weekly radio show on ICRadio. See objective 2.1 in the constitution, which concerns promoting rock and metal culture to members and non-members alike. This radio show is used for society announcements of events (objectives 2.5 and 2.6), promotion of upcoming concerts (objectives 2.2 and 2.3), as well as to promote the local music scene (objective 2.1) in addition to other rock and metal music. It also provides a platform for current members to interact, through sending in song requests and communicating with the hosts. ICRadio membership cost = Â£10
Members requiring access = 2 (one permanent, and one backup in case of non-attendance of the main host)
2*10 = total cost of Â£20. ICRadio membership cost is normally paid for directly by the members requiring studio access.</t>
  </si>
  <si>
    <t>All members who use the radio studio should buy radio membership</t>
  </si>
  <si>
    <t>General London-based concerts. Ticket prices range from roughly Â£12 to Â£45, and are currently paid for by members in full. One of the society's core objectives (2.1) is to help members in enjoying London's rock and metal culture, and live shows form an integral part of that culture. Also see objectives 2.2 and 2.3 in the constitution, concerning promoting and organizing trips to local concerts. Organized trips are undertaken for shows where a high level of member interest is displayed. It is impossible to predict the total cost to members attending these concerts, but a fund to subsidize the more expensive tickets would help fulfill the society's objectives by allowing easier (and less expensive) access to London concerts for members.</t>
  </si>
  <si>
    <t>SCC Sci Fi (266)</t>
  </si>
  <si>
    <t>Books and DVDs:- The society maintains the second largest student run library in the world, and consequently, the majority of our funds go towards maintaining our library. We usually buy around 250 new books and DVDs a year, on top of the large number of donations we receive. To keep the collection relevant to our members many of these purchases are new releases of Sci-Fi and Fantasy related material which we are certain will prove popular. Blockbusters and new movies are really important to the society as members expect us to have the latest big sellers in the library, and these are often more expensive. As well as this we look for bargains on older material, this is generally in conjunction with events such as at our Hay-on-Wye trip. Buying books 2nd hand and/or from charity shops often leads to a significantly reduced price and some rare and interesting items are often found like this. We also operate a request list, giving our members a say in what we buy and ensuring that we rarely buy a book that isn't used in the library. We estimate an average price of Â£5 for items based on a spread of very cheap books costing &lt; Â£1 up to the lesser number of new hardbacks and DVDs we purchase at up to ~Â£35 for boxed sets.</t>
  </si>
  <si>
    <t>Picocon Speakers' Travel Expenses:- As part of our annual convention, Picocon, we invite around three speakers to give talks. We can't predict what guest we will have next year, but past speakers include Terry Pratchett, Peter F. Hamilton and Alastair Reynolds. At such conventions it is expected that the organisers provide certain basic services for the invited guests; for this reason we provide transport costs, accommodation for the night if necessary, refreshments during the day and a meal after the event. We do our best to minimise these costs by not using first class transport and limiting the number of people we cover (an author may bring one companion). However the cost to the club is still substantial. The value of these guests is very high, without them the clubs main source of revenue would never be possible and keeping the guests happy is also very important for several reasons. There are a limited number of Science Fiction and Fantasy authors in the UK of sufficiently high status to attract the crowds that Picocon now expects and thus at some point we will have to ask previous authors to return, the science fiction community also talks within itself a large amount and thus a bad reputation would make it difficult to attract guests and finally a bad reputation would reflect poorly on the college and the student union. We therefore ask for a 25% subsidy. Last year we spent Â£223.56 on travel expenses for Picocon.</t>
  </si>
  <si>
    <t>SCC Sikh (269)</t>
  </si>
  <si>
    <t>This money will go towards affiliating our society with the British Organisation of Sikh Students BOSS, and Nishaan. They in return provide us with guests speakers, resources and information regarding sikh student related events. Predicted Income from Members.</t>
  </si>
  <si>
    <t>Inter-University Annual Kirtan. 
(singing hymns in congregation, inviting those from other universities as well. We will require funding to pay for the musicians, including their transport . We do not expect our members to pay for this event)</t>
  </si>
  <si>
    <t>Require money to pay for pots/pans/utensils/containers/serviettes/cutlery/other resources in order to make vegan, nut-free food as part of Langar events (stated in A&amp;O's)</t>
  </si>
  <si>
    <t>To buy education material for students to view (e.g. History books, explanations of scriptures) in order to help our members learn about Sikhi.</t>
  </si>
  <si>
    <t>SCC Speakers (469)</t>
  </si>
  <si>
    <t>Toastmasters' members annual membership fee. For members wishing to pursue the Toastmasters programme.</t>
  </si>
  <si>
    <t>Toastmasters' members joining fee. For members wishing to join the Toastmasters programme.</t>
  </si>
  <si>
    <t>same as above?</t>
  </si>
  <si>
    <t>Toastmasters weekly meeting and bi-annual competition certificates and awards for best speaker, evaluator and table topics.</t>
  </si>
  <si>
    <t>Toastmasters evaluation slips with special perforations that cannot be printed on standard printers.</t>
  </si>
  <si>
    <t>Camera (+tripod and microphone) purchase to provide high quallity recordings of the speeches for members (essential for improvement).</t>
  </si>
  <si>
    <t>SCC Tea Society (296)</t>
  </si>
  <si>
    <t>Meetings: tea, cups, teabags, biscuits, etc.
Significance: The purpose of our society!
Imperial courses are high intensity and many, if not most students, suffer from stress and anxiety over the course of their degrees. Our meetings are low commitment and they provide a space for students to bond, relax and vent. Most of the current membership have become friends through the society. Moreover, our grant money allows us to provide students with new and exciting teas, some of which are too expensive for them to feel comfortable buying just for themselves. It's a chance not just to relax, but to indulge. 
Explanation of predicted cost:
The estimate in predicted cost is based on average costs per meeting, projected for a full year of 30 meetings, with purchases that have partially been used so far represented by estimates of percentage use. Over the 11 meetings we have had so far-
Cups - Â£20 (used half of a Â£40 pack)
Teabags - Â£22.25
Tea - Â£75 (estimatesd, since over 3/4 used, of Â£91.80 total expenditure)
Biscuits and milk - Â£5.53 (if this seems low, it is because members generously bring biscuits to most meetings)
Total: Â£122.78 / 11 meetings
i.e. Â£334.85 / 30 meetings
Explanation of predicted income:
Income from meetings comes in the form of Â£1 per non-member and 50p per member per meeting. Sometimes people give us change, and the amount we gain varies drastically. This term, it was Â£48.40, or Â£4.40 per meeting. If this continues next year, we will earn Â£132.</t>
  </si>
  <si>
    <t>SCC Writers' Society (483)</t>
  </si>
  <si>
    <t>Need: Speakers to deliver workshop.
Reimbursement for their travel is obtained from the Union grant.
Assuming we have 2 such workshops per term (6 workshops) and the average travel fee is Â£10, 6*10 = Â£60. We would like to make this free to encourage as many people to come to the workshops.
Additionally, this predicted cost is largely an overestimate as a couple of speakers have done this out of their favor and requested no reimbursements. We still request funds in case.</t>
  </si>
  <si>
    <t>Need: Subsidy for external workshops costing Â£12 per entry. Once per term.
Reach: For 20 members, but from this year's society we predict about half the number (10) to assume interest.
Predicted cost: 10*12*3 = Â£360
Predicted income: (Selling tickets at Â£10) 10*10*3 = Â£300
Subsidy: 360-300 = Â£60</t>
  </si>
  <si>
    <t>Row Labels</t>
  </si>
  <si>
    <t>Grand Total</t>
  </si>
  <si>
    <t>Sum of CSPB Predicted Cost (Â£)</t>
  </si>
  <si>
    <t>ACC Ki Aikido (071)</t>
  </si>
  <si>
    <t>ACC Rounders (163)</t>
  </si>
  <si>
    <t>ACC Wushu (045)</t>
  </si>
  <si>
    <t>CGCU Rugby (609)</t>
  </si>
  <si>
    <t>Clubs, Societies &amp; Projects Board (972)</t>
  </si>
  <si>
    <t>ICSMSU Athletics (722)</t>
  </si>
  <si>
    <t>ICSMSU Connect (741)</t>
  </si>
  <si>
    <t>ICSMSU ICAB (698)</t>
  </si>
  <si>
    <t>ICSMSU Mountaineering (682)</t>
  </si>
  <si>
    <t>ICSMSU Neurology (720)</t>
  </si>
  <si>
    <t>ICSMSU Ophthalmology (731)</t>
  </si>
  <si>
    <t>ICSMSU Society for International Medical Careers (704)</t>
  </si>
  <si>
    <t>OSC Arabic (302)</t>
  </si>
  <si>
    <t>OSC Bruneian (335)</t>
  </si>
  <si>
    <t>OSC CSSA (305)</t>
  </si>
  <si>
    <t>OSC Cypriot (306)</t>
  </si>
  <si>
    <t>OSC Dutch (347)</t>
  </si>
  <si>
    <t>OSC Erasmus (230)</t>
  </si>
  <si>
    <t>OSC Exec (300)</t>
  </si>
  <si>
    <t>OSC French (307)</t>
  </si>
  <si>
    <t>OSC German (325)</t>
  </si>
  <si>
    <t>OSC Hellenic (308)</t>
  </si>
  <si>
    <t>OSC Iranian (310)</t>
  </si>
  <si>
    <t>OSC Italian (311)</t>
  </si>
  <si>
    <t>OSC Pakistan (317)</t>
  </si>
  <si>
    <t>OSC Portuguese Speaking (333)</t>
  </si>
  <si>
    <t>OSC Romanian (343)</t>
  </si>
  <si>
    <t>OSC Russian Speaking (284)</t>
  </si>
  <si>
    <t>OSC Spanish (320)</t>
  </si>
  <si>
    <t>OSC Thai (323)</t>
  </si>
  <si>
    <t>RAG Right to Play (790)</t>
  </si>
  <si>
    <t>RCC Floorball (158)</t>
  </si>
  <si>
    <t>RCC Poker (142)</t>
  </si>
  <si>
    <t>RCC Table Football (133)</t>
  </si>
  <si>
    <t>RCC Wilderness Medicine (169)</t>
  </si>
  <si>
    <t>RSM Rugby (650)</t>
  </si>
  <si>
    <t>SCC Ahlul Bayt (204)</t>
  </si>
  <si>
    <t>SCC Consultancy (293)</t>
  </si>
  <si>
    <t>SCC Innovation Society (298)</t>
  </si>
  <si>
    <t>SCC Islamic (248)</t>
  </si>
  <si>
    <t>SCC Lego (481)</t>
  </si>
  <si>
    <t>SCC Punjabi (289)</t>
  </si>
  <si>
    <t>SCC Quiz (475)</t>
  </si>
  <si>
    <t>Club</t>
  </si>
  <si>
    <t>Allocation</t>
  </si>
  <si>
    <t>Subsidy</t>
  </si>
  <si>
    <t>Allocation 1516</t>
  </si>
  <si>
    <t>CAG TedX (780)</t>
  </si>
  <si>
    <t>CGCU Chem Eng (602)</t>
  </si>
  <si>
    <t>NAI Endocrinology</t>
  </si>
  <si>
    <t>OSC Australian (348)</t>
  </si>
  <si>
    <t>RCC Mahjong (145)</t>
  </si>
  <si>
    <t>SCC Finance (233)</t>
  </si>
  <si>
    <t>SCC Friends of Médecins Sans Frontières (288)</t>
  </si>
  <si>
    <t>SCC Imperial Entrepreneurs (228)</t>
  </si>
  <si>
    <t>SCC Management (467)</t>
  </si>
  <si>
    <t>CSPB Discuss</t>
  </si>
  <si>
    <t>x</t>
  </si>
  <si>
    <t>Average of Allocation 1516</t>
  </si>
  <si>
    <t>Variance</t>
  </si>
  <si>
    <t>Total</t>
  </si>
  <si>
    <t>LessThanLastYear</t>
  </si>
  <si>
    <t>MemberTargetStudent</t>
  </si>
  <si>
    <t>MemberTarget</t>
  </si>
  <si>
    <t>Average of MemberTarget</t>
  </si>
  <si>
    <t>Allocation/Member</t>
  </si>
  <si>
    <t>Difference Threshold</t>
  </si>
  <si>
    <t>Question</t>
  </si>
  <si>
    <t>Fund?</t>
  </si>
  <si>
    <t>Gifts?</t>
  </si>
  <si>
    <t>ACC?</t>
  </si>
  <si>
    <t>Harlington?</t>
  </si>
  <si>
    <t>Average of SGI</t>
  </si>
  <si>
    <t>DifferenceLow</t>
  </si>
  <si>
    <t>Increase Cap</t>
  </si>
  <si>
    <t>InitialSubsidy</t>
  </si>
  <si>
    <t>InitialAllocation</t>
  </si>
  <si>
    <t>CorrectedAllocation</t>
  </si>
  <si>
    <t>CorrectedSubsidy</t>
  </si>
  <si>
    <t>CorrectedA/M</t>
  </si>
  <si>
    <t>CorrectedVariance</t>
  </si>
  <si>
    <t>Corrected Total</t>
  </si>
  <si>
    <t>A-line, fund at predicted</t>
  </si>
  <si>
    <t>Do not fund</t>
  </si>
  <si>
    <t>Change from A to B-line</t>
  </si>
  <si>
    <t xml:space="preserve">abc </t>
  </si>
  <si>
    <t>Take to CWB for discussion regarding food on events</t>
  </si>
  <si>
    <t>Ring-fencing</t>
  </si>
  <si>
    <t>ADF</t>
  </si>
  <si>
    <t>SILWOOD</t>
  </si>
  <si>
    <t>CGCU MOTOR CLUBS</t>
  </si>
  <si>
    <t>PRINTING</t>
  </si>
  <si>
    <t>On the condition of overseeing the budget for next year, Silwood to come back as an agenda point for next year.</t>
  </si>
  <si>
    <t>Stay the same</t>
  </si>
  <si>
    <t>Consider where printing may be a core cost</t>
  </si>
  <si>
    <t xml:space="preserve">APPEALS </t>
  </si>
  <si>
    <t>6-7,000</t>
  </si>
  <si>
    <t>Remaining pot amount:</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</si>
</sst>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B050"/>
      <name val="Calibri"/>
      <family val="2"/>
      <scheme val="minor"/>
    </font>
    <font>
      <b/>
      <sz val="11"/>
      <color rgb="FF00B050"/>
      <name val="Calibri"/>
      <family val="2"/>
      <scheme val="minor"/>
    </font>
    <font>
      <b/>
      <sz val="11"/>
      <color rgb="FFFF0000"/>
      <name val="Calibri"/>
      <family val="2"/>
      <scheme val="minor"/>
    </font>
    <font>
      <sz val="11"/>
      <color rgb="FF0070C0"/>
      <name val="Calibri"/>
      <family val="2"/>
      <scheme val="minor"/>
    </font>
    <font>
      <b/>
      <sz val="11"/>
      <color rgb="FF0070C0"/>
      <name val="Calibri"/>
      <family val="2"/>
      <scheme val="minor"/>
    </font>
  </fonts>
  <fills count="35">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4" applyNumberFormat="0" applyAlignment="0" applyProtection="0"/>
    <xf numFmtId="0" fontId="11" fillId="7" borderId="5" applyNumberFormat="0" applyAlignment="0" applyProtection="0"/>
    <xf numFmtId="0" fontId="12" fillId="7" borderId="4" applyNumberFormat="0" applyAlignment="0" applyProtection="0"/>
    <xf numFmtId="0" fontId="13" fillId="0" borderId="6" applyNumberFormat="0" applyFill="0" applyAlignment="0" applyProtection="0"/>
    <xf numFmtId="0" fontId="14" fillId="8" borderId="7" applyNumberFormat="0" applyAlignment="0" applyProtection="0"/>
    <xf numFmtId="0" fontId="15" fillId="0" borderId="0" applyNumberFormat="0" applyFill="0" applyBorder="0" applyAlignment="0" applyProtection="0"/>
    <xf numFmtId="0" fontId="2" fillId="9" borderId="8" applyNumberFormat="0" applyFont="0" applyAlignment="0" applyProtection="0"/>
    <xf numFmtId="0" fontId="16" fillId="0" borderId="0" applyNumberFormat="0" applyFill="0" applyBorder="0" applyAlignment="0" applyProtection="0"/>
    <xf numFmtId="0" fontId="1" fillId="0" borderId="9" applyNumberFormat="0" applyFill="0" applyAlignment="0" applyProtection="0"/>
    <xf numFmtId="0" fontId="17"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7" fillId="33" borderId="0" applyNumberFormat="0" applyBorder="0" applyAlignment="0" applyProtection="0"/>
  </cellStyleXfs>
  <cellXfs count="34">
    <xf numFmtId="0" fontId="0" fillId="0" borderId="0" xfId="0"/>
    <xf numFmtId="0" fontId="0" fillId="0" borderId="0" xfId="0" applyAlignment="1">
      <alignment wrapText="1"/>
    </xf>
    <xf numFmtId="4" fontId="0" fillId="0" borderId="0" xfId="0" applyNumberFormat="1"/>
    <xf numFmtId="16" fontId="0" fillId="0" borderId="0" xfId="0" applyNumberFormat="1"/>
    <xf numFmtId="0" fontId="0" fillId="2" borderId="0" xfId="0" applyFill="1"/>
    <xf numFmtId="0" fontId="0" fillId="0" borderId="0" xfId="0" applyNumberFormat="1"/>
    <xf numFmtId="0" fontId="0" fillId="34" borderId="0" xfId="0" applyFill="1" applyAlignment="1">
      <alignment wrapText="1"/>
    </xf>
    <xf numFmtId="4" fontId="0" fillId="34" borderId="0" xfId="0" applyNumberFormat="1" applyFill="1"/>
    <xf numFmtId="0" fontId="0" fillId="34" borderId="0" xfId="0" applyFill="1"/>
    <xf numFmtId="0" fontId="1" fillId="0" borderId="0" xfId="0" applyFont="1"/>
    <xf numFmtId="0" fontId="0" fillId="0" borderId="0" xfId="0" applyAlignment="1">
      <alignment horizontal="left"/>
    </xf>
    <xf numFmtId="0" fontId="0" fillId="0" borderId="0" xfId="0" applyFill="1"/>
    <xf numFmtId="0" fontId="1" fillId="0" borderId="0" xfId="0" applyFont="1" applyFill="1"/>
    <xf numFmtId="0" fontId="1" fillId="34" borderId="0" xfId="0" applyFont="1" applyFill="1"/>
    <xf numFmtId="0" fontId="0" fillId="0" borderId="0" xfId="0"/>
    <xf numFmtId="0" fontId="0" fillId="0" borderId="0" xfId="0" applyAlignment="1">
      <alignment horizontal="left"/>
    </xf>
    <xf numFmtId="0" fontId="0" fillId="0" borderId="0" xfId="0" pivotButton="1"/>
    <xf numFmtId="0" fontId="0" fillId="0" borderId="0" xfId="0"/>
    <xf numFmtId="0" fontId="0" fillId="0" borderId="0" xfId="0"/>
    <xf numFmtId="0" fontId="0" fillId="0" borderId="0" xfId="0" applyAlignment="1">
      <alignment wrapText="1"/>
    </xf>
    <xf numFmtId="4" fontId="0" fillId="0" borderId="0" xfId="0" applyNumberFormat="1"/>
    <xf numFmtId="0" fontId="0" fillId="0" borderId="0" xfId="0" applyAlignment="1">
      <alignment horizontal="left"/>
    </xf>
    <xf numFmtId="0" fontId="0" fillId="0" borderId="0" xfId="0" applyNumberFormat="1"/>
    <xf numFmtId="0" fontId="0" fillId="0" borderId="0" xfId="0" applyNumberFormat="1"/>
    <xf numFmtId="2" fontId="0" fillId="0" borderId="0" xfId="0" applyNumberFormat="1"/>
    <xf numFmtId="0" fontId="18" fillId="0" borderId="0" xfId="0" applyFont="1"/>
    <xf numFmtId="0" fontId="15" fillId="0" borderId="0" xfId="0" applyFont="1"/>
    <xf numFmtId="0" fontId="19" fillId="0" borderId="0" xfId="0" applyFont="1"/>
    <xf numFmtId="0" fontId="20" fillId="0" borderId="0" xfId="0" applyFont="1"/>
    <xf numFmtId="0" fontId="18" fillId="0" borderId="0" xfId="0" applyFont="1" applyFill="1"/>
    <xf numFmtId="0" fontId="21" fillId="0" borderId="0" xfId="0" applyFont="1"/>
    <xf numFmtId="0" fontId="22" fillId="0" borderId="0" xfId="0" applyFont="1"/>
    <xf numFmtId="3" fontId="0" fillId="0" borderId="0" xfId="0" applyNumberFormat="1"/>
    <xf numFmtId="0" fontId="0" fillId="0" borderId="0" xfId="0" applyAlignment="1">
      <alignment horizontal="righ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2">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00B0F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pcs" refreshedDate="42773.710010648145" createdVersion="4" refreshedVersion="4" minRefreshableVersion="3" recordCount="1241">
  <cacheSource type="worksheet">
    <worksheetSource ref="A1:AF1242" sheet="DATA"/>
  </cacheSource>
  <cacheFields count="32">
    <cacheField name="Committee" numFmtId="0">
      <sharedItems count="255">
        <s v="A&amp;E Chamber Music (412)"/>
        <s v="A&amp;E LeoSoc (405)"/>
        <s v="ACC Boat (006)"/>
        <s v="ACC Cross Country (008)"/>
        <s v="ACC Judo (014)"/>
        <s v="ACC Kabaddi (070)"/>
        <s v="ACC Snowsports (025)"/>
        <s v="ICSMSU Christian Medical Fellowship (725)"/>
        <s v="ICSMSU Light Opera (688)"/>
        <s v="ICSMSU Obstetrics &amp; Gynaecology (712)"/>
        <s v="ICSMSU Oncology (719)"/>
        <s v="ICSMSU Society of Research and Academia (733)"/>
        <s v="ICSMSU Weights &amp; Fitness (689)"/>
        <s v="ICSMSU Womens Hockey (666)"/>
        <s v="Media ICTV (382)"/>
        <s v="Media Photographic (118)"/>
        <s v="OSC Lebanese (314)"/>
        <s v="OSC Malaysian (315)"/>
        <s v="RCC Canoe (105)"/>
        <s v="RCC Culinary (164)"/>
        <s v="RCC Gaming (115)"/>
        <s v="RCC Gliding (112)"/>
        <s v="RCC Mountaineering (116)"/>
        <s v="RCC Outdoor Club (120)"/>
        <s v="RCC RSM Motor Club (648)"/>
        <s v="RCC Vehicle Design (174)"/>
        <s v="RCSU BioChem (631)"/>
        <s v="RCSU BioSoc (630)"/>
        <s v="RCSU Chemistry (633)"/>
        <s v="RCSU Maths (634)"/>
        <s v="RCSU Synthetic Biology (738)"/>
        <s v="RSM Materials (646)"/>
        <s v="SCC ABACUS (203)"/>
        <s v="SCC Christian Union (222)"/>
        <s v="SCC Debating (225)"/>
        <s v="SCC Friends of MÃ©decins Sans FrontiÃ¨res (288)"/>
        <s v="SCC Int. Tamil (245)"/>
        <s v="SCC Jewish (251)"/>
        <s v="SCC Rock and Metal (265)"/>
        <s v="SCC Speakers (469)"/>
        <s v="Silwood Exec (550)"/>
        <s v="A&amp;E A Cappella (421)"/>
        <s v="A&amp;E Calligraphy and Oriental Painting (422)"/>
        <s v="A&amp;E Chamber Choir (423)"/>
        <s v="A&amp;E Choir (403)"/>
        <s v="A&amp;E Comedy Society (424)"/>
        <s v="A&amp;E Design Collective (478)"/>
        <s v="A&amp;E Dramatic Society (406)"/>
        <s v="A&amp;E Exec (400)"/>
        <s v="A&amp;E Fashion and Design (146)"/>
        <s v="A&amp;E Gospel Choir (418)"/>
        <s v="A&amp;E Guitar (409)"/>
        <s v="A&amp;E IC Big Band &amp; Jazz (408)"/>
        <s v="A&amp;E ICU Cinema (411)"/>
        <s v="A&amp;E Jazz&amp;Rock - Live Music (413)"/>
        <s v="A&amp;E Music Technology (414)"/>
        <s v="A&amp;E Musical Theatre (415)"/>
        <s v="A&amp;E Orchestra (401)"/>
        <s v="A&amp;E Sinfonietta (402)"/>
        <s v="A&amp;E String Ensemble (417)"/>
        <s v="A&amp;E Wind Band (419)"/>
        <s v="ACC American Football (059)"/>
        <s v="ACC Archery (046)"/>
        <s v="ACC Badminton (003)"/>
        <s v="ACC Baseball (065)"/>
        <s v="ACC Basketball (004)"/>
        <s v="ACC Boxing (066)"/>
        <s v="ACC Cheerleading (147)"/>
        <s v="ACC Cricket (007)"/>
        <s v="ACC Cycling (009)"/>
        <s v="ACC Dance (108)"/>
        <s v="ACC Dodgeball (063)"/>
        <s v="ACC Exec (000)"/>
        <s v="ACC Fencing (010)"/>
        <s v="ACC Football (001)"/>
        <s v="ACC Gaelic Sports (062)"/>
        <s v="ACC Golf (011)"/>
        <s v="ACC Handball (060)"/>
        <s v="ACC Hockey (012)"/>
        <s v="ACC Ju-Jitsu (013)"/>
        <s v="ACC Karate Shotokan (015)"/>
        <s v="ACC Kendo (038)"/>
        <s v="ACC Krav Maga (072)"/>
        <s v="ACC Kung Fu (016)"/>
        <s v="ACC Lawn Tennis (017)"/>
        <s v="ACC Muay Thai (051)"/>
        <s v="ACC Netball (018)"/>
        <s v="ACC Riding &amp; Polo (039)"/>
        <s v="ACC Rifle &amp; Pistol (020)"/>
        <s v="ACC Rugby (021)"/>
        <s v="ACC Sailing (023)"/>
        <s v="ACC Shaolin Kung Fu (024)"/>
        <s v="ACC Shorinji Kempo (040)"/>
        <s v="ACC Squash (027)"/>
        <s v="ACC Swim/Waterpolo (028)"/>
        <s v="ACC Table Tennis (029)"/>
        <s v="ACC Tae Kwon Do (052)"/>
        <s v="ACC Triathlon (067)"/>
        <s v="ACC Ultimate Frisbee (035)"/>
        <s v="ACC Volleyball (031)"/>
        <s v="ACC Windsurfing (005)"/>
        <s v="ACC Wing Chun (033)"/>
        <s v="ACC Womens Football (002)"/>
        <s v="ACC Womens Rugby (022)"/>
        <s v="ACC Yacht (034)"/>
        <s v="CAG E.quinox (624)"/>
        <s v="CAG El Salvador (762)"/>
        <s v="CAG Enactus (455)"/>
        <s v="CAG Geology for Global Development (782)"/>
        <s v="CAG Global Brigades (761)"/>
        <s v="CAG Mentality (785)"/>
        <s v="CAG Project Nepal (772)"/>
        <s v="CAG Raincatcher Imperial (770)"/>
        <s v="CAG RED (783)"/>
        <s v="CAG Robogals (784)"/>
        <s v="CAG Soup Run (765)"/>
        <s v="CGCU Aeronautics (601)"/>
        <s v="CGCU Bio Engineering (608)"/>
        <s v="CGCU Civil Eng (604)"/>
        <s v="CGCU Design Engineering (607)"/>
        <s v="CGCU Elec Eng (603)"/>
        <s v="CGCU EWB (229)"/>
        <s v="CGCU Exec (600)"/>
        <s v="CGCU ICSEDS (629)"/>
        <s v="CGCU Motor Club (611)"/>
        <s v="CGCU Rail and Transport Society (282)"/>
        <s v="CGCU Robotics (625)"/>
        <s v="Graduate Students' Union Exec (940)"/>
        <s v="ICSMSU Anaesthetics and Intensive Care (740)"/>
        <s v="ICSMSU Asian Medical Students' Association (729)"/>
        <s v="ICSMSU Badminton (658)"/>
        <s v="ICSMSU BioMed Society (726)"/>
        <s v="ICSMSU Boat (660)"/>
        <s v="ICSMSU Cricket (661)"/>
        <s v="ICSMSU Dance (706)"/>
        <s v="ICSMSU Dermatology (717)"/>
        <s v="ICSMSU Drama (678)"/>
        <s v="ICSMSU Exec (655)"/>
        <s v="ICSMSU Football (656)"/>
        <s v="ICSMSU Gazette (694)"/>
        <s v="ICSMSU General Practice (714)"/>
        <s v="ICSMSU Geriatrics and Elderly Medicine (746)"/>
        <s v="ICSMSU GradMed (708)"/>
        <s v="ICSMSU Heart Society (742)"/>
        <s v="ICSMSU Hockey (664)"/>
        <s v="ICSMSU Jiu Jitsu (Aiuchi) (665)"/>
        <s v="ICSMSU Lacrosse (668)"/>
        <s v="ICSMSU Medical Education (711)"/>
        <s v="ICSMSU MedSIN (681)"/>
        <s v="ICSMSU MedTech (703)"/>
        <s v="ICSMSU Music (679)"/>
        <s v="ICSMSU Muslim Medics (687)"/>
        <s v="ICSMSU Netball (670)"/>
        <s v="ICSMSU Paediatrics (716)"/>
        <s v="ICSMSU Pathology Society (743)"/>
        <s v="ICSMSU Pre-Hospital Emergency Medicine (744)"/>
        <s v="ICSMSU Psychiatry (715)"/>
        <s v="ICSMSU Rag (690)"/>
        <s v="ICSMSU Rugby (671)"/>
        <s v="ICSMSU SEM Soc (739)"/>
        <s v="ICSMSU Squash (675)"/>
        <s v="ICSMSU Surgical Soc (699)"/>
        <s v="ICSMSU TeddyBear Hospital (737)"/>
        <s v="ICSMSU Tennis (669)"/>
        <s v="ICSMSU Vision (732)"/>
        <s v="ICSMSU Water Polo (676)"/>
        <s v="ICSMSU Yoga (686)"/>
        <s v="ICU Rag Exec (757)"/>
        <s v="Media Exec (380)"/>
        <s v="Media Felix (381)"/>
        <s v="Media IC Radio (383)"/>
        <s v="OSC Afro-Caribbean (301)"/>
        <s v="OSC Bangladeshi (303)"/>
        <s v="OSC Chinese (304)"/>
        <s v="OSC Czecho-Slovak (338)"/>
        <s v="OSC Hungarian (351)"/>
        <s v="OSC Indonesian (328)"/>
        <s v="OSC Israeli (344)"/>
        <s v="OSC Japanese (312)"/>
        <s v="OSC Kenyan (329)"/>
        <s v="OSC Korean (313)"/>
        <s v="OSC Latin-American (326)"/>
        <s v="OSC Mauritian (316)"/>
        <s v="OSC Polish (334)"/>
        <s v="OSC Scandinavian (318)"/>
        <s v="OSC Singapore (319)"/>
        <s v="OSC Sri-Lankan (321)"/>
        <s v="RAG Save the Children (292)"/>
        <s v="RAG UNICEF (278)"/>
        <s v="RCC Artisans (175)"/>
        <s v="RCC Astro (637)"/>
        <s v="RCC Belly Dancing (149)"/>
        <s v="RCC Bridge (103)"/>
        <s v="RCC Caving (106)"/>
        <s v="RCC Chess (107)"/>
        <s v="RCC Croquet Club (140)"/>
        <s v="RCC Dance Company (759)"/>
        <s v="RCC Exploration (109)"/>
        <s v="RCC Fellwanderers (110)"/>
        <s v="RCC First Aid Society (125)"/>
        <s v="RCC Funkology (680)"/>
        <s v="RCC Ice Hockey (134)"/>
        <s v="RCC Juggling (104)"/>
        <s v="RCC KnitSock (157)"/>
        <s v="RCC Magic (176)"/>
        <s v="RCC Parkour, Free Running &amp; Gymnastics (151)"/>
        <s v="RCC Pilots (166)"/>
        <s v="RCC Pole Dancing (165)"/>
        <s v="RCC RCS Motor (640)"/>
        <s v="RCC Skate (124)"/>
        <s v="RCC Skydiving (117)"/>
        <s v="RCC Snooker &amp; Pool (102)"/>
        <s v="RCC Surfing (685)"/>
        <s v="RCC Synchronized Swimming (150)"/>
        <s v="RCC Tabletop Gaming (128)"/>
        <s v="RCC Underwater (126)"/>
        <s v="RCC VegSoc (453)"/>
        <s v="RCC VVMC (614)"/>
        <s v="RCC Wakeboarding (137)"/>
        <s v="RCC Yoga (130)"/>
        <s v="RCSU Exec (730)"/>
        <s v="RCSU Physics (635)"/>
        <s v="RSM Badminton (626)"/>
        <s v="RSM De La Beche (647)"/>
        <s v="RSM Exec (645)"/>
        <s v="RSM Football (651)"/>
        <s v="RSM Geophys Soc (654)"/>
        <s v="RSM Hockey (652)"/>
        <s v="RSM Netball (644)"/>
        <s v="SCC Alternative Music (205)"/>
        <s v="SCC Animal Protection &amp; Education Society (238)"/>
        <s v="SCC Anime (207)"/>
        <s v="SCC ArtSoc (209)"/>
        <s v="SCC Atheists, Secularists and Humanists (294)"/>
        <s v="SCC Book Club (297)"/>
        <s v="SCC Buddhist Society (217)"/>
        <s v="SCC Catholic (221)"/>
        <s v="SCC Cheese (285)"/>
        <s v="SCC Energy (462)"/>
        <s v="SCC Environmental (227)"/>
        <s v="SCC Feminist (476)"/>
        <s v="SCC Film (232)"/>
        <s v="SCC Hindu Society (235)"/>
        <s v="SCC IQ (Imperial College LGBT+) (239)"/>
        <s v="SCC Krishna Consciousness (450)"/>
        <s v="SCC Labour (254)"/>
        <s v="SCC London Forum for Science &amp; Policy (244)"/>
        <s v="SCC Mock Trial (280)"/>
        <s v="SCC Model United Nations (276)"/>
        <s v="SCC Overseas Christian Fellowship (471)"/>
        <s v="SCC Pass (454)"/>
        <s v="SCC Sci Fi (266)"/>
        <s v="SCC Sikh (269)"/>
        <s v="SCC Tea Society (296)"/>
        <s v="SCC Writers' Society (483)"/>
      </sharedItems>
    </cacheField>
    <cacheField name="Allocation 1516" numFmtId="0">
      <sharedItems containsMixedTypes="1" containsNumber="1" minValue="0" maxValue="11366.51"/>
    </cacheField>
    <cacheField name="SGI" numFmtId="0">
      <sharedItems containsMixedTypes="1" containsNumber="1" minValue="-8793.8799999999992" maxValue="32510.34"/>
    </cacheField>
    <cacheField name="MemberTarget" numFmtId="0">
      <sharedItems containsMixedTypes="1" containsNumber="1" containsInteger="1" minValue="10" maxValue="1950"/>
    </cacheField>
    <cacheField name="ID" numFmtId="0">
      <sharedItems containsSemiMixedTypes="0" containsString="0" containsNumber="1" containsInteger="1" minValue="23424" maxValue="27815"/>
    </cacheField>
    <cacheField name="CSPB Discuss" numFmtId="0">
      <sharedItems containsBlank="1" containsMixedTypes="1" containsNumber="1" containsInteger="1" minValue="0" maxValue="0"/>
    </cacheField>
    <cacheField name="Question" numFmtId="0">
      <sharedItems containsBlank="1"/>
    </cacheField>
    <cacheField name="Management Group OCID" numFmtId="0">
      <sharedItems containsSemiMixedTypes="0" containsString="0" containsNumber="1" containsInteger="1" minValue="810" maxValue="870"/>
    </cacheField>
    <cacheField name="Budgeting Board Applying To" numFmtId="0">
      <sharedItems/>
    </cacheField>
    <cacheField name="MG" numFmtId="0">
      <sharedItems/>
    </cacheField>
    <cacheField name="Description" numFmtId="0">
      <sharedItems containsMixedTypes="1" containsNumber="1" containsInteger="1" minValue="0" maxValue="0" longText="1"/>
    </cacheField>
    <cacheField name="Category" numFmtId="0">
      <sharedItems/>
    </cacheField>
    <cacheField name="Priority" numFmtId="0">
      <sharedItems containsMixedTypes="1" containsNumber="1" containsInteger="1" minValue="0" maxValue="0"/>
    </cacheField>
    <cacheField name="Predicted Cost (Â£)" numFmtId="0">
      <sharedItems containsSemiMixedTypes="0" containsString="0" containsNumber="1" minValue="0" maxValue="158000"/>
    </cacheField>
    <cacheField name="Predicted Income (Â£)" numFmtId="0">
      <sharedItems containsSemiMixedTypes="0" containsString="0" containsNumber="1" minValue="0" maxValue="158000"/>
    </cacheField>
    <cacheField name="Subsidy (Â£)" numFmtId="0">
      <sharedItems containsSemiMixedTypes="0" containsString="0" containsNumber="1" minValue="0" maxValue="9846"/>
    </cacheField>
    <cacheField name="Initial Management Group Predicted Cost (Â£)" numFmtId="0">
      <sharedItems containsSemiMixedTypes="0" containsString="0" containsNumber="1" minValue="0" maxValue="27246"/>
    </cacheField>
    <cacheField name="Initial Management Group Allocation (Â£)" numFmtId="0">
      <sharedItems containsSemiMixedTypes="0" containsString="0" containsNumber="1" minValue="0" maxValue="9846"/>
    </cacheField>
    <cacheField name="CSPB Predicted Cost (Â£)" numFmtId="0">
      <sharedItems containsMixedTypes="1" containsNumber="1" minValue="0" maxValue="27246"/>
    </cacheField>
    <cacheField name="CSPB Allocation (Â£)" numFmtId="0">
      <sharedItems containsSemiMixedTypes="0" containsString="0" containsNumber="1" containsInteger="1" minValue="0" maxValue="1652"/>
    </cacheField>
    <cacheField name="Management Group Comments" numFmtId="0">
      <sharedItems containsMixedTypes="1" containsNumber="1" containsInteger="1" minValue="0" maxValue="9" longText="1"/>
    </cacheField>
    <cacheField name="MG Query" numFmtId="0">
      <sharedItems containsMixedTypes="1" containsNumber="1" containsInteger="1" minValue="0" maxValue="10"/>
    </cacheField>
    <cacheField name="MG Resolution" numFmtId="0">
      <sharedItems containsMixedTypes="1" containsNumber="1" containsInteger="1" minValue="0" maxValue="42859"/>
    </cacheField>
    <cacheField name="QA Comments" numFmtId="0">
      <sharedItems containsMixedTypes="1" containsNumber="1" containsInteger="1" minValue="0" maxValue="9" longText="1"/>
    </cacheField>
    <cacheField name="QA Query" numFmtId="0">
      <sharedItems containsMixedTypes="1" containsNumber="1" containsInteger="1" minValue="0" maxValue="13"/>
    </cacheField>
    <cacheField name="QA Resolution" numFmtId="0">
      <sharedItems containsMixedTypes="1" containsNumber="1" containsInteger="1" minValue="0" maxValue="42859"/>
    </cacheField>
    <cacheField name="Extra Notes" numFmtId="0">
      <sharedItems containsMixedTypes="1" containsNumber="1" containsInteger="1" minValue="0" maxValue="0" longText="1"/>
    </cacheField>
    <cacheField name="Resolution" numFmtId="0">
      <sharedItems containsMixedTypes="1" containsNumber="1" containsInteger="1" minValue="0" maxValue="5"/>
    </cacheField>
    <cacheField name="Agreed?" numFmtId="0">
      <sharedItems containsMixedTypes="1" containsNumber="1" containsInteger="1" minValue="0" maxValue="0"/>
    </cacheField>
    <cacheField name="OT Resolution" numFmtId="0">
      <sharedItems containsMixedTypes="1" containsNumber="1" containsInteger="1" minValue="0" maxValue="0" longText="1"/>
    </cacheField>
    <cacheField name="Agreed (MG)" numFmtId="0">
      <sharedItems containsMixedTypes="1" containsNumber="1" containsInteger="1" minValue="0" maxValue="0" longText="1"/>
    </cacheField>
    <cacheField name="Agreed (QA)"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41">
  <r>
    <x v="0"/>
    <n v="370.70000000000005"/>
    <n v="166.21"/>
    <n v="30"/>
    <n v="25058"/>
    <s v="x"/>
    <m/>
    <n v="815"/>
    <s v="CSPB - A"/>
    <s v="A&amp;E"/>
    <s v="Instrumental Masterclasses. _x000a_- 2~3 masterclasses, one per category (piano, strings, woodwind/brass), subject to demand._x000a_- Around 6 members per masterclass, 30 minutes per member._x000a_- Inviting quality professional musicians._x000a_- As per year 2016-17, we are charging Â£5 per participant, and we believe this cost would be reasonable for a student. _x000a_- Average cost for a masterclass is Â£220. Total cost: Â£220*3=Â£660_x000a_- We expect around 20 members attend the masterclasses in total (i.e. around 6~7 members per masterclass), we get an income of approx. Â£20*5=Â£100._x000a_- In line with previous years, the requested subsidy is set at around 60% of our predicted cost._x000a_- Please note that most of our current-year (2016-17) grant-spending activities (masterclasses and competition) will not be held until February and March 2017._x000a_- See &quot;&quot;Publicity&quot;&quot; for promotion."/>
    <s v="Instructors"/>
    <s v="2 - Important"/>
    <n v="660"/>
    <n v="100"/>
    <n v="400"/>
    <n v="660"/>
    <n v="300"/>
    <n v="0"/>
    <n v="0"/>
    <s v="Can struggle with keeping attendance high when costs increase. However, some increase could occur, I suppose?"/>
    <n v="0"/>
    <n v="0"/>
    <s v="do not feel it unreasonable to ask for students to contribute more? £5 for a 'masterclass' is incredibly low, especially if there is such low reach"/>
    <n v="6"/>
    <n v="4"/>
    <n v="0"/>
    <n v="0"/>
    <s v="n"/>
    <s v="Is it core?"/>
    <n v="0"/>
    <n v="0"/>
  </r>
  <r>
    <x v="1"/>
    <n v="699.95"/>
    <n v="2322.36"/>
    <n v="100"/>
    <n v="23545"/>
    <s v="x"/>
    <m/>
    <n v="815"/>
    <s v="CSPB - A"/>
    <s v="A&amp;E"/>
    <s v="Core sessions - Instructor fees_x000a__x000a_Throughout the year, some of our Core Monday sessions are Life Drawing sessions, in which we hire a tutor and model. These are some of our most popular sessions, so are a crucial part of the society. Next years committee may wish to run an additional tutored session to the 6 we have planned for this year, or run another tutored session that isn't life drawing, so within that scope there is a predicted extra cost._x000a__x000a_Â£66 per session for the model and instructor for life drawing sessions. 6 sessions costs Â£396_x000a_An additional Â£104 for any one-off additional tutored sessions we run."/>
    <s v="Instructors"/>
    <s v="2 - Important"/>
    <n v="500"/>
    <n v="0"/>
    <n v="396"/>
    <n v="500"/>
    <n v="300"/>
    <n v="0"/>
    <n v="0"/>
    <s v="R: Agree, should go to ADF, they haven't actually asked for subsidy for it though"/>
    <n v="0"/>
    <n v="0"/>
    <s v="£104 for any one offs which we havent planned or thought about- adf please"/>
    <n v="5"/>
    <n v="4"/>
    <n v="0"/>
    <n v="0"/>
    <s v="n"/>
    <s v="agree with tom, this isn't planned this is &quot;maybe we will do this&quot;"/>
    <n v="0"/>
    <s v="y"/>
  </r>
  <r>
    <x v="1"/>
    <n v="699.95"/>
    <n v="2322.36"/>
    <n v="100"/>
    <n v="23552"/>
    <s v="x"/>
    <m/>
    <n v="815"/>
    <s v="CSPB - A"/>
    <s v="A&amp;E"/>
    <s v="Core sessions - materials_x000a__x000a_Our Monday sessions involve a lot of painting, drawing, and using an eclectic array of media that we keep in stock, as well as craft projects such as Christmas card making and pumpkin carving._x000a__x000a_Without the materials for these sessions, they could not run in their current form._x000a__x000a_Average of Â£30 per session for materials including various paints, pencils, clay, charcoal, fixative, plastic cups, markers etc.; basically whatever we need for the session to run. Some of the sessions are more expensive, such as a clay session, the material for which costs around Â£40; some sessions are less expensive such as Christmas card making. We typically run 20 sessions over the year; weekly for the first two terms."/>
    <s v="Consumables"/>
    <s v="1 - Most Important"/>
    <n v="600"/>
    <n v="0"/>
    <n v="300"/>
    <n v="600"/>
    <n v="300"/>
    <n v="600"/>
    <n v="0"/>
    <s v="R: Agree, even raising membership by £2 to £100 will increase funding by ~£150"/>
    <n v="0"/>
    <n v="0"/>
    <s v="Question this societies high grant demand considering membership costs are so low, potential raise will increase funding available"/>
    <n v="0"/>
    <n v="0"/>
    <n v="0"/>
    <n v="0"/>
    <s v="n"/>
    <s v="Jack/Tom discuss"/>
    <n v="0"/>
    <n v="0"/>
  </r>
  <r>
    <x v="2"/>
    <n v="6680.1100000000006"/>
    <n v="2714.51"/>
    <n v="90"/>
    <n v="26766"/>
    <m/>
    <m/>
    <n v="810"/>
    <s v="CSPB - A"/>
    <s v="ACC"/>
    <s v="BRITISH ROWING AFFILIATION_x000a_To be able to compete in any rowing race, the club has to be affiliated to British Rowing. Based on previous years expenses and adjusting to inflation, our affiliation to British Rowing as a club cost Â£738._x000a_In addition to that, each individual member needs to register to British Rowing, which costs Â£34 per member, which amounts to a total of Â£3,060 for 90 members._x000a_We ask for a subsidy of Â£1,520, while the remaining Â£2,278 will be paid by direct contributions from members."/>
    <s v="Affiliation Fees"/>
    <s v="1 - Most Important"/>
    <n v="3798"/>
    <n v="2278"/>
    <n v="1520"/>
    <n v="3798"/>
    <n v="1520"/>
    <n v="3798"/>
    <n v="0"/>
    <n v="0"/>
    <n v="9"/>
    <n v="0"/>
    <s v="Members should be paying for their own BR affiliation, not the club."/>
    <n v="3"/>
    <n v="4"/>
    <n v="0"/>
    <n v="0"/>
    <s v="n"/>
    <s v="Subsidy of affiliation in membership product, high barrier to entry for complete beginners otherwise, suggest accept"/>
    <s v="TBH- Due to the benefits an individual can gain from this (not just the club) I'm still convinced this should be funded_x000a__x000a_EW- But the individual members need affiliation to compete (different than other clubs)"/>
    <s v="CSPB"/>
  </r>
  <r>
    <x v="2"/>
    <n v="6680.1100000000006"/>
    <n v="2714.51"/>
    <n v="90"/>
    <n v="26768"/>
    <m/>
    <m/>
    <n v="810"/>
    <s v="CSPB - A"/>
    <s v="ACC"/>
    <s v="COMPETITION ENTRY FEES_x000a_This is the largest area of spending, excluding training camp, and a vital one: this is why we train and is how we are recognised as one of the best rowing club in the country._x000a_Based on previous years and allowing for inflation, the estimated breakdown of entry costs is as follows: Pairs Head Â£385, British Championships Â£834, BUCS Small Boats Head Â£60, Fours Head Â£571, Scullers Head Â£612, Teddington Head Â£546, Quintin Head Â£650, BUCS Fours and Eights Head Â£412, Hammersmith Head Â£166, Women Head of the River Race Â£229, Heineken Roeivierkamp Â£269, Head of the River Race Â£395, GB Trials Â£840, Wallingford Regatta Â£337, BUCS Regatta Â£1,362, Met Regatta Â£2,107, Henley Women Regatta Â£150, Reading Amateur Regatta Â£468, Marlow Regatta Â£582, Henley Royal Regatta Â£582, Kingston Regatta Â£262._x000a_To help reducing the costs of entry fees, we request the members to pay their own fees when competing in boats of their own, despite this being essential representation for the club. This applies to BUCS Small Boats Head (Â£60), Scullers Head (Â£612) and GB Trials (Â£840). This amounts to a total of Â£1,512 of self-funded small boat representation. We ask for a subsidy of Â£4,800. The remaining Â£5,507 will be partly funded by membership fees (Â£4,284.90 --- that being 67% of our membership income) and partly paid via our SGI or directly by our members, depending on the state of our finances next year. We have had to ask for donations in the past."/>
    <s v="Competitions"/>
    <s v="1 - Most Important"/>
    <n v="11819"/>
    <n v="7019"/>
    <n v="4800"/>
    <n v="11819"/>
    <n v="4727.6000000000004"/>
    <n v="11819"/>
    <n v="0"/>
    <n v="0"/>
    <n v="9"/>
    <n v="0"/>
    <n v="0"/>
    <s v="Are all these competitions core to them functioing as a boat club?"/>
    <n v="0"/>
    <n v="0"/>
    <n v="0"/>
    <s v="y"/>
    <n v="0"/>
    <n v="0"/>
    <s v="CSPB"/>
  </r>
  <r>
    <x v="2"/>
    <n v="6680.1100000000006"/>
    <n v="2714.51"/>
    <n v="90"/>
    <n v="26769"/>
    <m/>
    <m/>
    <n v="810"/>
    <s v="CSPB - A"/>
    <s v="ACC"/>
    <s v="TRAVEL TO EVENTS_x000a_Even though we try to race in London whenever possible, some events require the use of one or several minibuses and sometimes members' cars as well. In all cases we aim to use the cheapest modes of transport available, thus reducing the expenses to the club._x000a_The estimated cost of transport, based on the competitions we are planning to attend, is as follows: British Championships (weekend - Nottingham - fuel: Â£90x2), BUCS Small Boat Head (weekend - Boston - fuel: Â£84), GB Trials (day - Boston - fuel: Â£84), BUCS Fours and Eights Head (weekend - Newcastle - minibus hire: Â£287.90 - fuel: Â£174x2), Heineken Roivierkamp (long weekend - Amsterdam - minibus hire: Â£344.50 - fuel: Â£185x2 - Channel crossing: Â£160x2), BUCS Regatta (long weekend - Nottingham - minibus hire: Â£344.50x2 - fuel: Â£90x3), Met Regatta (weekend - Dorney Lake - minibus hire: Â£287.90 - fuel: Â£15x2), Reading Amateur Regatta (day - Reading - fuel: Â£22), Marlow Regatta (weekend - Dorney Lake - fuel: Â£15x2), Henley Royal Regatta Qualifying Races (day - Henley-on-Thames - minibus hire: Â£130.30 - fuel: Â£20), Henley Royal Regatta (week - Henley-on-Thames - fuel: Â£25x2)._x000a_The club will be paying Â£2,127.60 coming from membership fees (33%) and we ask for the remaining Â£1,420."/>
    <s v="Travel Expenditure"/>
    <s v="1 - Most Important"/>
    <n v="3547.6"/>
    <n v="2127.6"/>
    <n v="1420"/>
    <n v="3547.6"/>
    <n v="1419.04"/>
    <n v="3547.6"/>
    <n v="0"/>
    <n v="0"/>
    <n v="9"/>
    <n v="0"/>
    <s v="Is their any prioritisation of these races? Are all these races core to CC Boat functioning as a Boat club or are there some that they consider more important?"/>
    <n v="0"/>
    <n v="0"/>
    <n v="0"/>
    <n v="0"/>
    <s v="n"/>
    <s v="Accept"/>
    <n v="0"/>
    <s v="CSPB"/>
  </r>
  <r>
    <x v="2"/>
    <n v="6680.1100000000006"/>
    <n v="2714.51"/>
    <n v="90"/>
    <n v="26770"/>
    <s v="x"/>
    <m/>
    <n v="810"/>
    <s v="CSPB - A"/>
    <s v="ACC"/>
    <s v="BOAT HOUSE HIRE_x000a_To join the boat club and use the facilities of Sport Imperial (the Boat House), all of our members must pay an additional Â£70 on top of the union membership fees. This amounts to 90x70=Â£6,300 in total. Most of which (Â£3,780) will be paid by our members, but we are hoping to get a Â£2,520 subsidy to help us balance the costs."/>
    <s v="Ground Hire"/>
    <s v="1 - Most Important"/>
    <n v="6300"/>
    <n v="3780"/>
    <n v="2520"/>
    <n v="6300"/>
    <n v="2520"/>
    <n v="0"/>
    <n v="0"/>
    <s v="Unaware this was for gym membership - agree with QA comments - this should be included in membership probably"/>
    <n v="0"/>
    <n v="0"/>
    <s v="Are you kidding... they are asking for a subsidy for a gym membership"/>
    <n v="1"/>
    <n v="3"/>
    <n v="0"/>
    <n v="0"/>
    <s v="y"/>
    <s v="It is bizarre that boat house is renovated and then students charged so highly to go"/>
    <s v="TBH- ?_x000a__x000a_EW- maybe something to bring up with SI? _x000a__x000a_TBH- Honestly I have no idea about this, whole situation seems weird"/>
    <s v="CSPB"/>
  </r>
  <r>
    <x v="3"/>
    <n v="3524.2999999999997"/>
    <n v="6043.37"/>
    <n v="130"/>
    <n v="25722"/>
    <m/>
    <m/>
    <n v="810"/>
    <s v="CSPB - A"/>
    <s v="ACC"/>
    <s v="Club Kit (Competitive Use):_x000a_Vests (100@Â£13.50ea Â£1350)_x000a_Justification: Club Kit is important as our members must wear an Imperial running vest to compete in BUCS competitions and other major competitions. This is desirable for competing in other races as it boosts the club profile so we have put this in CSPB-A_x000a_We will sell the vests at a subsidised with both grant and sgi from membership fees for Â£5 each bringing in Â£500 of income._x000a__x000a_Total Cost: Â£1350_x000a_Subsidy: Â£540_x000a_Sale income + Membership Funds: Â£810"/>
    <s v="Consumables"/>
    <s v="3 - Average Importance"/>
    <n v="1350"/>
    <n v="810"/>
    <n v="540"/>
    <n v="1350"/>
    <n v="540"/>
    <n v="0"/>
    <n v="0"/>
    <s v="Definitely not CSPB-A board - not a core need but members do need to wear competition kit so CSPB-B seems appropriate"/>
    <n v="2"/>
    <n v="1"/>
    <n v="0"/>
    <n v="0"/>
    <n v="0"/>
    <n v="0"/>
    <n v="0"/>
    <s v="y"/>
    <n v="0"/>
    <n v="0"/>
    <n v="0"/>
  </r>
  <r>
    <x v="4"/>
    <n v="1560.8"/>
    <e v="#N/A"/>
    <e v="#N/A"/>
    <n v="25099"/>
    <m/>
    <m/>
    <n v="810"/>
    <s v="CSPB - A"/>
    <s v="ACC"/>
    <s v="Need: Accomodation for BUCS. We arrive on Friday for the weigh-in and leave on Sunday after the team competition. We expect to spend around Â£900 on accommodation. Sport Imperial will hopefully subsidize a fraction (yet unconfirmed, hoping for at least 50%)."/>
    <s v="Accommodation"/>
    <s v="1 - Most Important"/>
    <n v="900"/>
    <n v="450"/>
    <n v="450"/>
    <n v="900"/>
    <n v="0"/>
    <n v="900"/>
    <n v="0"/>
    <s v="Do not fund accomodation"/>
    <n v="1"/>
    <n v="3"/>
    <s v="Unsure, think this should be discussed"/>
    <n v="1"/>
    <n v="3"/>
    <n v="0"/>
    <n v="0"/>
    <s v="n"/>
    <s v="BUCS is core competition, this subsidises it so accept line, however this is terribly costed, ACC to chase up cost for accomodation"/>
    <s v="y - Tom/John will chase up"/>
    <n v="0"/>
  </r>
  <r>
    <x v="5"/>
    <n v="243.68"/>
    <e v="#N/A"/>
    <e v="#N/A"/>
    <n v="26327"/>
    <s v="x"/>
    <s v="Fund?"/>
    <n v="810"/>
    <s v="CSPB - A"/>
    <s v="ACC"/>
    <s v="Kabaddi Cup - The Imperial College Kabaddi Club are the defending NHSF National Champions for the last 3 years. As a result we have worked in conjuntion with Kabaddi England to create our own inter-university tournament, the Kabaddi Cup, in order to help pioneer the sport accross the country. This contest consists of a men's tournament and the country's first women's tournament, both of which are held in Imperial's Great Hall, with teams from around the country attending. Hall hire and set up for the day (including protective mats, tape and seating arrangements) comes to approximately Â£550 based on last years expenditure. Whilst the cost of purchasing and plating the trophies, medals and awards comes to Â£150. This brings the total cost of the event to Â£700. We to sell approximately 80 entry-fee tickets at Â£5."/>
    <s v="Ground Hire"/>
    <s v="1 - Most Important"/>
    <n v="700"/>
    <n v="400"/>
    <n v="250"/>
    <n v="700"/>
    <n v="250"/>
    <n v="0"/>
    <n v="0"/>
    <n v="0"/>
    <s v="9 (Happy to subsidise but don't know how much yet)"/>
    <n v="0"/>
    <s v="Agree with MG, needs to be discussed. Not convinced this is core"/>
    <n v="0"/>
    <n v="0"/>
    <n v="0"/>
    <n v="0"/>
    <s v="n"/>
    <s v="High reach, discuss at CSPB"/>
    <s v="y- agree not conviced this is core"/>
    <n v="0"/>
  </r>
  <r>
    <x v="6"/>
    <n v="8862.8799999999992"/>
    <n v="4475.87"/>
    <n v="175"/>
    <n v="26596"/>
    <s v="x"/>
    <s v="No"/>
    <n v="810"/>
    <s v="CSPB - A"/>
    <s v="ACC"/>
    <s v="Travel to resort : On top of travel to BUSC main event - we also have travel to our major resort session in winter. This is where we take (this year) 209 people out to the Alps to get into skiing, boost the sport, and promote our club so that we can encourage more to racing, freestyle and freeride. This is our clubs core function, and we'd like to get as many people involved as possible, however the limiting factor is the cost - one of the largest costs being the coach. The coach cost is around Â£100pp, which we would like to decrease to Â£90pp. _x000a_Total cost = Â£20,900 (100*209)_x000a_Total income = Â£18,810 (90*209)_x000a_Total subsidy = Â£2090_x000a__x000a_DONE"/>
    <s v="Travel Expenditure"/>
    <s v="2 - Important"/>
    <n v="20900"/>
    <n v="18810"/>
    <n v="2090"/>
    <n v="20900"/>
    <n v="2090"/>
    <n v="0"/>
    <n v="0"/>
    <n v="0"/>
    <n v="9"/>
    <n v="0"/>
    <n v="0"/>
    <n v="0"/>
    <n v="0"/>
    <n v="0"/>
    <n v="0"/>
    <n v="0"/>
    <n v="0"/>
    <n v="0"/>
    <n v="0"/>
  </r>
  <r>
    <x v="7"/>
    <n v="885.31"/>
    <n v="956.52"/>
    <n v="45"/>
    <n v="23654"/>
    <s v="x"/>
    <m/>
    <n v="820"/>
    <s v="CSPB - A"/>
    <s v="ICSMSU"/>
    <s v="Raw ingredients for Text-A-Toastie - food for making toasties. Every year we make toasties for anyone who sends in a question about God, faith and Christianity within the Hammersmith area (we advertise in Imperial College buildings). Ham - 4 x each pack which is approx. Â£1.50 = Â£6.00, tomato - 2 x each pack approx. Â£0.70 = Â£1.40, cheese 3 x each pack approx. Â£2.50 = Â£7.50 , bread 6 x each pack approx. Â£0.40 = Â£2.40, chocolate spread = 2 x each pack approx. Â£1.50 = Â£3.00, tin foil = approx. Â£1.50, butter = 2 x each pack approx. Â£1.00 = Â£2.00. We aim to run up to 4 Text-A-Toastie events each year, thus making our total cost (6.00 + 1.40 + 7.50 + 2.40 + 3.00 + 1.50 + 2.00) x 4 = Â£95.20 Members donate toastie makers and lunch boxes for transport. Please note that despite being food, this is an awareness campaign is therefore cultural activity. This event is very popular in the ICSM community, used by Christians and non-Christians. We have designated Â£20.00 of our members subscription to help fund this event."/>
    <s v="Cultural Activities"/>
    <s v="1 - Most Important"/>
    <n v="95.2"/>
    <n v="20"/>
    <n v="75.2"/>
    <n v="95.2"/>
    <n v="75.2"/>
    <n v="95.2"/>
    <n v="0"/>
    <n v="9"/>
    <n v="0"/>
    <n v="0"/>
    <s v="great idea but dont think this is a core activity? surely this can be paid for by question makers"/>
    <n v="1"/>
    <n v="3"/>
    <s v="This is a very core activity to the club. It is perhaps the most successful way they have found to complete one of their main aims (spreading the word). It has a huge reach to a massive number of students"/>
    <n v="0"/>
    <s v="n"/>
    <s v="discuss at CSPB"/>
    <s v="y"/>
    <n v="0"/>
  </r>
  <r>
    <x v="8"/>
    <n v="0"/>
    <n v="12150.5"/>
    <n v="75"/>
    <n v="26549"/>
    <s v="x"/>
    <s v="SGI?"/>
    <n v="820"/>
    <s v="CSPB - A"/>
    <s v="ICSMSU"/>
    <s v="Venue Hire - The John McKintosh Arts Centre in the London Oratory School is where we hold our Main Show every year. As we produce increasingly professional shows, we have found that this venue is the best option for us, as it combines an auditorium capacity large enough for our audience (UCH is too small for our average audience numbers during show week), while also allowing the backstage, technical and creative teams space to work. Light Opera tends to focus on classic Broadway comedy musicals, which have long dance numbers and big orchestrations. It is not possible to perform these musical productions in UCH due to the limited space on stage and the lack of an orchestra pit. Therefore, we would have to severely cutting our membership if we could not perform in the Oratory. We have a very consistent and committed membership of medical students spanning from all years, many of whom have performed with Light Opera since first year. We pride ourselves greatly in retaining nearly everyone who joins in first year through the whole of medical school. Moving to a smaller theatre would force us to cut out members who have committed years of work to Light Opera and that is simply not an option for us. Over the years, the hire price of Oratory has increased from Â£1500 to Â£2500 and has thus become a burdensome issue on the finances. However, as explained above, we have no better option that would be acceptable to the membership. For our other activities, such as the 24h Opera and The Big Chill, we do not have to pay any venue hire, therefore we only request subsidy for this one hire"/>
    <s v="Ground Hire"/>
    <s v="1 - Most Important"/>
    <n v="2500"/>
    <n v="1000"/>
    <n v="1500"/>
    <n v="2500"/>
    <n v="1500"/>
    <n v="2500"/>
    <n v="0"/>
    <s v="This is fine"/>
    <n v="0"/>
    <n v="0"/>
    <n v="9"/>
    <n v="0"/>
    <n v="0"/>
    <n v="0"/>
    <n v="0"/>
    <s v="y"/>
    <n v="0"/>
    <n v="0"/>
    <n v="0"/>
  </r>
  <r>
    <x v="8"/>
    <n v="0"/>
    <n v="12150.5"/>
    <n v="75"/>
    <n v="26552"/>
    <s v="x"/>
    <s v="SGI?"/>
    <n v="820"/>
    <s v="CSPB - A"/>
    <s v="ICSMSU"/>
    <s v="Technical equipment - Since we produce our main show on the road, we currently spend a lot of money on tech hire. Due to lack of storage options as well as severe upfront costs, we are unable to purchase all our own tech equipment at the present time. Thus, we need to turn to hire companies for some of our equipment, especially lighting. Currently, we have an informal sponsorship deal with NegEarth, who provide our lighting, thanks to a connection between a society member and an employee at NegEarth. However, as the society member will graduate this year, we will no longer have this sponsorship next year. Lighting is obviously essential to our show and the show simply doesn't exist without it. For sound, we own a large amount of equipment ourselves and are able to hire at a cheap cost from sister societies, but the same cannot be achieved with lighting. Thus, we ask for some union subsidy for our lighting. Having availability to good lighting equipment will give us the opportunity to train our members in plotting and spotting, and our shows will benefit hugely in return. The hire costs we have right now are about as low as they physically can be, and are a result of constant negotiations over many years."/>
    <s v="Equipment &amp; Repair"/>
    <s v="1 - Most Important"/>
    <n v="3000"/>
    <n v="1000"/>
    <n v="2000"/>
    <n v="3000"/>
    <n v="2000"/>
    <n v="3000"/>
    <n v="0"/>
    <s v="This is fine"/>
    <n v="0"/>
    <n v="0"/>
    <n v="9"/>
    <n v="0"/>
    <n v="0"/>
    <n v="0"/>
    <n v="0"/>
    <s v="y"/>
    <n v="0"/>
    <n v="0"/>
    <n v="0"/>
  </r>
  <r>
    <x v="8"/>
    <n v="0"/>
    <n v="12150.5"/>
    <n v="75"/>
    <n v="26554"/>
    <m/>
    <m/>
    <n v="820"/>
    <s v="CSPB - A"/>
    <s v="ICSMSU"/>
    <s v="Show Licensing Rights - Licensing rights this year came to Â£728, but we expect these to go up slightly next year due to increasing costs. Without rights, we are unable to perform our main show, so this is a key item for us."/>
    <s v="Copyright Materials"/>
    <s v="1 - Most Important"/>
    <n v="800"/>
    <n v="0"/>
    <n v="800"/>
    <n v="800"/>
    <n v="800"/>
    <n v="800"/>
    <n v="800"/>
    <s v="This is fine"/>
    <n v="0"/>
    <n v="0"/>
    <n v="9"/>
    <n v="0"/>
    <n v="0"/>
    <n v="0"/>
    <n v="0"/>
    <s v="y"/>
    <n v="0"/>
    <n v="0"/>
    <n v="0"/>
  </r>
  <r>
    <x v="8"/>
    <n v="0"/>
    <n v="12150.5"/>
    <n v="75"/>
    <n v="26555"/>
    <s v="x"/>
    <s v="SGI?"/>
    <n v="820"/>
    <s v="CSPB - A"/>
    <s v="ICSMSU"/>
    <s v="Set &amp; Scenery - This year, we produced an incredibly complex and high quality set that was entirely handbuilt by the Light Opera backstage team. This marks the progression of our insistance on building, rather than hiring, both to reduce costs and to develop the craftsmanship of our members. This year's set utilised structures up to 14 feet high and mobile wheel bases, sets usually reserved for professional productions and top amateur companies only. We hope to be as ambitious next year, as the complexity of the this year's set really galvanised the backstage team and enticed new members to join. We also invested heavily in backstage equipment, which will further allow members to better practice their set-building skills. However, we do accept that it is possible to produce a professional show with simpler set pieces."/>
    <s v="Equipment &amp; Repair"/>
    <s v="2 - Important"/>
    <n v="1300"/>
    <n v="300"/>
    <n v="1000"/>
    <n v="1000"/>
    <n v="1000"/>
    <n v="1000"/>
    <n v="0"/>
    <s v="2-storey wheeled set piece = £267.36, 1-sotrey wheeled set piece = £251.90, Canvases for backgrounds = £240.00, Costume rails = £39.96, Paint £121.61, Cloth for set pieces = £25.00, Screws and consumables = £40.76"/>
    <n v="0"/>
    <n v="0"/>
    <s v="need a cost and income break down"/>
    <n v="7"/>
    <s v="4,5"/>
    <n v="0"/>
    <n v="0"/>
    <s v="n"/>
    <s v="ICSM to chase"/>
    <s v="Pretty explicit list already - chased when did MG review and list supplied was what we received. See MG Comments. Income from show spread across the lines covering show due to budgeting format."/>
    <n v="0"/>
  </r>
  <r>
    <x v="8"/>
    <n v="0"/>
    <n v="12150.5"/>
    <n v="75"/>
    <n v="26564"/>
    <s v="x"/>
    <s v="SGI?"/>
    <n v="820"/>
    <s v="CSPB - A"/>
    <s v="ICSMSU"/>
    <s v="Van Hire - Vans are utilised by Light Opera extensively for shows due to the need to transport a lot of equipment."/>
    <s v="Travel Expenditure"/>
    <s v="1 - Most Important"/>
    <n v="400"/>
    <n v="100"/>
    <n v="300"/>
    <n v="400"/>
    <n v="300"/>
    <n v="0"/>
    <n v="0"/>
    <s v="Because they re-use set every year and it is now stored in Heston, they need to hire large vans to carry our stuff around. Have to use TransitVan to be able to accomadate size of set pieces. The rough costs of their van hire each year is:_x000a_Pre-main show (24 hour hire) ~£180_x000a_Post-main show (24 hour hire) ~£180_x000a_For the whole weekend of 24 (48 hour hire) ~£240"/>
    <n v="0"/>
    <n v="0"/>
    <s v="according to the MG comment, I am assuming the cost for the vans will be £360 instead of £400?"/>
    <n v="7"/>
    <s v="4,5"/>
    <n v="0"/>
    <n v="0"/>
    <s v="n"/>
    <s v="ICSM to chase"/>
    <s v="Well technically according to the estimations they gave me when we queried it with them during MG review (as seen in MG Comments) the cost of vans across the two shows is £600, why they predicted cost of 400 and subsidy of 300 I do not know."/>
    <n v="0"/>
  </r>
  <r>
    <x v="8"/>
    <n v="0"/>
    <n v="12150.5"/>
    <n v="75"/>
    <n v="26566"/>
    <s v="x"/>
    <m/>
    <n v="820"/>
    <s v="CSPB - A"/>
    <s v="ICSMSU"/>
    <s v="Mock OSCE/PACES - These days require us to hire the outpatients department at local hospitals in order to properly conduct the days. These costs are subsidised by the membership, however, it would be prohibitive for them to pay for the whole thing"/>
    <s v="Cultural Activities"/>
    <s v="1 - Most Important"/>
    <n v="500"/>
    <n v="100"/>
    <n v="400"/>
    <n v="500"/>
    <n v="400"/>
    <n v="0"/>
    <n v="0"/>
    <s v="Predicted cost is to hire out outpatient department for a day"/>
    <n v="0"/>
    <n v="0"/>
    <s v="need a cost and income break down"/>
    <n v="7"/>
    <s v="4,5"/>
    <n v="0"/>
    <n v="0"/>
    <s v="n"/>
    <s v="ICSM to chase"/>
    <s v="Cost is £500 per out patient department"/>
    <n v="0"/>
  </r>
  <r>
    <x v="9"/>
    <n v="0"/>
    <n v="772.83"/>
    <n v="20"/>
    <n v="23617"/>
    <s v="x"/>
    <m/>
    <n v="820"/>
    <s v="CSPB - A"/>
    <s v="ICSMSU"/>
    <s v="Note and feedback form printing for Year 4 Tutorials_x000a_Provide teaching for 4th Year Repro BSc Students Teaching will begins in Term 2 in the lead up to Exams. We expect several new members during this period._x000a_This is the only student led support provided to students taking the Repro BSc and students find it particularly helpful around ICA deadlines and in the run up to exams (need). _x000a_The tutorials also allow us to engage with a year group that otherwise have little exposure to O&amp;G specifically (reach). Our data interpretation and critical appraisal tutorials are attended by students from several BSc groups. _x000a_In a year we arrange between 6 and 12 sessions depending on the teaching requested by students._x000a_Providing printed notes allows us to provide significantly more interactive teaching and our tutors find printed feedback sheets very useful for their portfolios"/>
    <s v="Printing Costs"/>
    <s v="2 - Important"/>
    <n v="30"/>
    <n v="0"/>
    <n v="30"/>
    <n v="30"/>
    <n v="30"/>
    <n v="0"/>
    <n v="0"/>
    <s v="No indication of number of sheets per attendee or expected attendees given"/>
    <n v="0"/>
    <n v="0"/>
    <s v="need a cost and income break down"/>
    <n v="7"/>
    <s v="4,5"/>
    <n v="0"/>
    <n v="0"/>
    <n v="0"/>
    <s v="ICSM to chase"/>
    <n v="0"/>
    <n v="0"/>
  </r>
  <r>
    <x v="9"/>
    <n v="0"/>
    <n v="772.83"/>
    <n v="20"/>
    <n v="23620"/>
    <s v="x"/>
    <m/>
    <n v="820"/>
    <s v="CSPB - A"/>
    <s v="ICSMSU"/>
    <s v="HLC Year 2 Teaching: Teaching will begins in March after the HLC course has begun. We expect several new members during this period from students attending this tutorial (reach). No other societies provide teaching on these topics and the tutorials are generally very well received and are led by students from older years. Printing of notes allows us to provide more interactive teaching and is something students appreciate very much. In addition our tutors appreciate being able to have written feedback from students."/>
    <s v="Printing Costs"/>
    <s v="3 - Average Importance"/>
    <n v="60"/>
    <n v="0"/>
    <n v="60"/>
    <n v="60"/>
    <n v="60"/>
    <n v="0"/>
    <n v="0"/>
    <s v="No indication of number of sheets per attendee or expected attendees given"/>
    <n v="0"/>
    <n v="0"/>
    <s v="need a cost and income break down"/>
    <n v="7"/>
    <s v="4,5"/>
    <n v="0"/>
    <n v="0"/>
    <n v="0"/>
    <s v="ICSM to chase"/>
    <n v="0"/>
    <n v="0"/>
  </r>
  <r>
    <x v="9"/>
    <n v="0"/>
    <n v="772.83"/>
    <n v="20"/>
    <n v="23630"/>
    <s v="x"/>
    <m/>
    <n v="820"/>
    <s v="CSPB - A"/>
    <s v="ICSMSU"/>
    <s v="Certificates for Instructors at teaching sessions: Thought out the Year We provide Our tutors and Volunteers with certificates of Acknowledgement and feedback forms."/>
    <s v="Printing Costs"/>
    <s v="4 - Minimal Importance"/>
    <n v="30"/>
    <n v="0"/>
    <n v="30"/>
    <n v="30"/>
    <n v="30"/>
    <n v="0"/>
    <n v="0"/>
    <s v="This is fine"/>
    <n v="0"/>
    <n v="0"/>
    <s v="essantial?"/>
    <n v="2"/>
    <s v="1,2"/>
    <n v="0"/>
    <n v="0"/>
    <s v="n"/>
    <s v="printing, move to C"/>
    <s v="Students/Alumni wont act as tutors/instructors unless they have something in return to pad our their CV with as teaching is such a big part of our job application. If they can;t print certificates or at least feedback forms then they get no instructors and can't run their tutorials/PACES"/>
    <n v="0"/>
  </r>
  <r>
    <x v="9"/>
    <n v="0"/>
    <n v="772.83"/>
    <n v="20"/>
    <n v="23625"/>
    <s v="x"/>
    <m/>
    <n v="820"/>
    <s v="CSPB - A"/>
    <s v="ICSMSU"/>
    <n v="0"/>
    <s v="Affiliation Fees"/>
    <s v="1 - Most Important"/>
    <n v="0"/>
    <n v="40"/>
    <n v="0"/>
    <n v="0"/>
    <n v="0"/>
    <n v="0"/>
    <n v="0"/>
    <s v="???"/>
    <n v="0"/>
    <n v="0"/>
    <s v="description needed"/>
    <n v="7"/>
    <n v="0"/>
    <n v="0"/>
    <n v="0"/>
    <n v="0"/>
    <s v="ICSM to chase"/>
    <n v="0"/>
    <n v="0"/>
  </r>
  <r>
    <x v="10"/>
    <n v="0"/>
    <n v="129.97999999999999"/>
    <n v="70"/>
    <n v="26787"/>
    <m/>
    <m/>
    <n v="820"/>
    <s v="CSPB - A"/>
    <s v="ICSMSU"/>
    <s v="Printing costs. For the 2 conferences there are printing costs which include leaflets to be handed out as well as speaker prompts."/>
    <s v="Printing Costs"/>
    <s v="1 - Most Important"/>
    <n v="15"/>
    <n v="5"/>
    <n v="10"/>
    <n v="15"/>
    <n v="10"/>
    <n v="15"/>
    <n v="0"/>
    <s v="This is fine"/>
    <n v="0"/>
    <n v="0"/>
    <s v="publicity?"/>
    <s v="1?"/>
    <s v="3?"/>
    <n v="0"/>
    <n v="0"/>
    <s v="n"/>
    <s v="C"/>
    <n v="0"/>
    <n v="0"/>
  </r>
  <r>
    <x v="11"/>
    <n v="62.6"/>
    <n v="4156.93"/>
    <n v="85"/>
    <n v="27775"/>
    <s v="x"/>
    <s v="Gifts?"/>
    <n v="820"/>
    <s v="CSPB - A"/>
    <s v="ICSMSU"/>
    <s v="National Conference 2016 and Junior Researchers conference- Gifts_x000a__x000a_Gifts for speakers for the 2015 conference was Â£120 so this is the estimate for next year, and Â£40 for this year's junior researcher conference. These gifts show that we value their time and provide a medium of saying thank you so SORA's reputation is maintained for being a gratitious society."/>
    <s v="Conferences"/>
    <s v="2 - Important"/>
    <n v="160"/>
    <n v="0"/>
    <n v="160"/>
    <n v="160"/>
    <n v="160"/>
    <n v="0"/>
    <n v="0"/>
    <s v="This is fine. Junior conference has 8 speaker. National conference has 10 speakers and 3 judges, all of whom get given gifts in thanks for giving their time to the conference."/>
    <n v="0"/>
    <n v="0"/>
    <s v="essantial?"/>
    <n v="2"/>
    <n v="1"/>
    <s v="Definitely essential, if speakers are not treated appropriately they will not return in future years, killing the event"/>
    <n v="0"/>
    <n v="0"/>
    <n v="0"/>
    <n v="0"/>
    <n v="0"/>
  </r>
  <r>
    <x v="12"/>
    <n v="868.59000000000015"/>
    <n v="13501.74"/>
    <n v="90"/>
    <n v="24724"/>
    <s v="x"/>
    <s v="SGI?"/>
    <n v="820"/>
    <s v="CSPB - A"/>
    <s v="ICSMSU"/>
    <s v="Equipment Maintenance and Repair._x000a_The maintenance contract is vital to maintain fully functioning equipment and provide safe use for our members. Our current contract covers our cardio equipment only, and so is likely to increase in cost as we add more equipment."/>
    <s v="Equipment &amp; Repair"/>
    <s v="1 - Most Important"/>
    <n v="598.79999999999995"/>
    <n v="298.8"/>
    <n v="300"/>
    <n v="598.79999999999995"/>
    <n v="300"/>
    <n v="0"/>
    <n v="0"/>
    <n v="9"/>
    <n v="0"/>
    <n v="0"/>
    <s v="Not itemised, more detail required"/>
    <n v="7"/>
    <n v="6"/>
    <n v="0"/>
    <n v="0"/>
    <s v="n"/>
    <s v="CSPB, ICSM to chase?"/>
    <s v="598.8 is a contract for repairs"/>
    <n v="0"/>
  </r>
  <r>
    <x v="13"/>
    <n v="6423.65"/>
    <n v="2780.34"/>
    <n v="45"/>
    <n v="26108"/>
    <s v="x"/>
    <m/>
    <n v="820"/>
    <s v="CSPB - A"/>
    <s v="ICSMSU"/>
    <s v="As there is limited pitch availability at Harlington on Wednesday afternoons, we often have to play at Osterley. Unfortunately we are one of the few teams who have to provide a pitch ourselves, and pay for this as well. The Osterley pitch currently costs Â£67.50 per match. With 3 teams needing an hour and a half each for 27 home matches, this totals Â£1822.50. Adding a possible 5 extra LUSL home matches for the 3rd XI, this would total Â£2160. With the additional cost of pitch hire for Alumni Day (Â£135), total pitch hire for Osterley comes to Â£2295. Pitch hire at Dukes Meadows for training costs Â£105 per 1.5 hour session on a Thursday evening. 20 sessions therefore cost Â£2100. Next year, training at Westminster Sports Ground would cost us Â£168per training session. Over 20 weeks this will cost us Â£3360. Therefore the total expenditure for pitch hire is predicted to be Â£5655. We would subsidise this with Â£500 from membership fees, therefore asking for Â£5155 in grant. Changing pitches would greatly improve participation as many people are currently put off coming to training because of the inaccessibility of the pitch and the lack of security (there have been break-ins into cars at Dukes Meadows). Westminster Sports Ground is easier to get to, it a better quality pitch and would enable us to train on a more convenient day rather than on a Thursday. Thursdays seem to offer many academic opportunities, which means many of our players cannot come to training. Changing the pitch would help us to achieve our aims and objectives."/>
    <s v="Ground Hire"/>
    <s v="1 - Most Important"/>
    <n v="5655"/>
    <n v="500"/>
    <n v="5155"/>
    <n v="5655"/>
    <n v="5155"/>
    <n v="0"/>
    <n v="0"/>
    <s v="Women's Hockey for many years have been looked over with regards pitch bookings. ACC and ICSM Hockey have seemed to be given awarded priority use of Imperial pitches. Whilst there is no problem with this per se, it would be incredibly unfair to offer free pitches to two of the societies, whilst making one of them pay for all of their matches elsewhere. It is my feeling that this line should be funded at 100%"/>
    <n v="0"/>
    <n v="0"/>
    <n v="9"/>
    <n v="0"/>
    <n v="0"/>
    <n v="0"/>
    <n v="0"/>
    <s v="y"/>
    <n v="0"/>
    <n v="0"/>
    <n v="0"/>
  </r>
  <r>
    <x v="13"/>
    <n v="6423.65"/>
    <n v="2780.34"/>
    <n v="45"/>
    <n v="26113"/>
    <s v="x"/>
    <s v="ACC?"/>
    <n v="820"/>
    <s v="CSPB - A"/>
    <s v="ICSMSU"/>
    <s v="Participation in the Saturday league requires us to provide food and drink for our opposition at home matches. England Hockey also request that we have at least one social hockey session per week to ensure participation. This costs around Â£25 per match tea. We have 12 home matches per year, therefore this totals Â£300 per year. SGI would contribute Â£120 to this, therefore we are applying for Â£180 towards Saturday teas._x000a_Saturday matches are really important for our club, as they encourage players from all teams and of all abilities to come together. They also allow players who are unavailable on Wednesday afternoons to play hockey."/>
    <s v="Hospitality"/>
    <s v="1 - Most Important"/>
    <n v="300"/>
    <n v="120"/>
    <n v="180"/>
    <n v="300"/>
    <n v="180"/>
    <n v="0"/>
    <n v="0"/>
    <s v="Club for which the provision of food and drink at matches is mandatory"/>
    <n v="0"/>
    <n v="0"/>
    <s v="Food but if it is a requirment then fine"/>
    <n v="0"/>
    <n v="0"/>
    <n v="0"/>
    <n v="0"/>
    <s v="y"/>
    <n v="0"/>
    <n v="0"/>
    <n v="0"/>
  </r>
  <r>
    <x v="14"/>
    <n v="730.04000000000008"/>
    <n v="2458.66"/>
    <n v="40"/>
    <n v="25048"/>
    <s v="x"/>
    <m/>
    <n v="814"/>
    <s v="CSPB - A"/>
    <s v="Media"/>
    <s v="Camera and equipment rental for live events, such as Varsity and Big Elections, that add significant value to the student community (and cost ICTV a significant amount to cover). Â£150 is what we predict per hire for the events such as varsity and others that we are planning. These events are the biggest ones that ICTV cover, providing our members with larger technical challenges in new environments that our more regular events. Sport Imperial have given Â£600 in the past to contribute to the costs of filming live events so we would assume we could expect to receive the same._x000a__x000a_The majority of this camera equipment is bought in the Easter term when ICTV does its Union broadcasts"/>
    <s v="Equipment &amp; Repair"/>
    <s v="1 - Most Important"/>
    <n v="900"/>
    <n v="600"/>
    <n v="300"/>
    <n v="900"/>
    <n v="300"/>
    <n v="0"/>
    <n v="0"/>
    <s v="It is important that ICTV does not incure a cost on providing coverage of union events. ROB- I totally agree, but unfortunatley in the past it has not worked that way. We do not charge the union to film Varsity or MTC CORRECTION- Line 25048 – is more in line with the sentiment tom is making below as the union do cover some small costs for minor pieces of equipment we use out of the variable election pot (as it depends how many people run). For Varsity, Sport Imperial have in the past paid for some equipment hire and food but I can see no mention of £600 lump sum paid by Sport Imperial to ICTV. As both SI and the Union have paid for hire costs I can only assume this grant is for the repair and replacement of ICTV equipment to better film the event and broadcast other events but this is not explicitly stated in the line. _x000a__x000a_I would say therefore that it is worth having a conversation about what is “good compensation” for ICTV for broadcasting these event (as often the money is given to us on a case by case basis rather than been given a budget to make a good product.) but this line itself does need revision with better itemisation or zeroing if people think that the money should come from another pot._x000a_"/>
    <n v="0"/>
    <s v="4 or 3"/>
    <s v="Surely the union should be paying for this out of a marketing/event budget rather than CSPB? This is payment for covering an event -"/>
    <n v="1"/>
    <n v="3"/>
    <s v="Feel this should have a discussion (possibly at a level above CSPB)"/>
    <n v="0"/>
    <s v="n"/>
    <s v="Take to CSPB"/>
    <n v="0"/>
    <s v="y"/>
  </r>
  <r>
    <x v="14"/>
    <n v="730.04000000000008"/>
    <n v="2458.66"/>
    <n v="40"/>
    <n v="25053"/>
    <s v="x"/>
    <m/>
    <n v="814"/>
    <s v="CSPB - A"/>
    <s v="Media"/>
    <s v="Minibus hire to move equipment, cast and crew to locations for at least two days of outside live broadcasts for sports events, 9 days of location short film production, and 2-3 current affairs . This includes travel to Varsity - the number of crew needed for that event (and the amount of equipment) that needs to be ferried to the sports ground is too large to feasibly transport without a minibus. If we cannot get our crew or kit to a location, we are unable to film._x000a__x000a_Last year we used one of the 15-seat minibuses in order to transport equipment to Varsity, which costs Â£143 for 24 hours of use. If we are to increase the number of off-site productions, we need this funded"/>
    <s v="Travel Expenditure"/>
    <s v="1 - Most Important"/>
    <n v="600"/>
    <n v="0"/>
    <n v="300"/>
    <n v="600"/>
    <n v="300"/>
    <n v="0"/>
    <n v="0"/>
    <s v="ROB- CORRECTION-Line 25048 –This line is largely correct but has confused things by incorrectly mentioning varsity (as the minibus was paid for in this case by the union). The line however does mention that ICTV are looking at 12 days of external filming which will require transport to get to location which considering a 6-12 hour booking is a total of £900 as in the budget. So I’d say that this line is okay to stay in CSPB but could be revised to remove mentions of varsity."/>
    <n v="0"/>
    <n v="4"/>
    <s v="Again, should this not be taken into account when charging for event coverage? should be paid as part of the service and not as part of CSPB budget"/>
    <n v="1"/>
    <n v="3"/>
    <s v="As above"/>
    <n v="0"/>
    <s v="n"/>
    <s v="CSPB"/>
    <n v="0"/>
    <s v="y"/>
  </r>
  <r>
    <x v="15"/>
    <n v="557.9"/>
    <n v="4712.97"/>
    <n v="110"/>
    <n v="24878"/>
    <s v="x"/>
    <m/>
    <n v="814"/>
    <s v="CSPB - A"/>
    <s v="Media"/>
    <s v="Subsidy for trips and exhibition visits. We regularly run trips around London including the Wildlife Photographer of the Year Exhibition and Battersea Fireworks display. We wish to subsidise these popular events once again to offer our members a wide range of photography experiences. Offering these experiences is a core part of what the society does. As well as being highly enjoyable, they offer the opportunity for members to learn from one another and form the basis of the social side of the society. So far this year our events have been very highly attended with around 50 members coming to many, making this one of the main reasons many members are part of the society._x000a__x000a_Gallery and Exhibition Tickets: Average of Â£100 across 5 events."/>
    <s v="Cultural Activities"/>
    <s v="1 - Most Important"/>
    <n v="500"/>
    <n v="300"/>
    <n v="200"/>
    <n v="500"/>
    <n v="200"/>
    <n v="0"/>
    <n v="0"/>
    <s v="Tripppppp. Possibly B?"/>
    <n v="2"/>
    <n v="1"/>
    <s v="Definitely B, definitely 0, Agree with MG"/>
    <n v="2"/>
    <n v="1"/>
    <n v="0"/>
    <s v="y"/>
    <s v="y"/>
    <n v="0"/>
    <n v="0"/>
    <n v="0"/>
  </r>
  <r>
    <x v="16"/>
    <n v="50"/>
    <e v="#N/A"/>
    <e v="#N/A"/>
    <n v="25363"/>
    <m/>
    <m/>
    <n v="813"/>
    <s v="CSPB - A"/>
    <s v="OSC"/>
    <s v="Intercommunal Event_x000a__x000a_We want to organise a networking event with LIFE London (Lebanese International Finance executives) to help our members connect with executives and maybe help them in their future careers. _x000a__x000a_We expect 50 people to show up. With an average cost of GBP 5 per person for drinks and nibbles. Ground hire is expected to be around GBP200_x000a_We would charge GBP 5 per person so the subsidy is GBP 200"/>
    <s v="Ground Hire"/>
    <s v="1 - Most Important"/>
    <n v="450"/>
    <n v="250"/>
    <n v="200"/>
    <n v="0"/>
    <n v="0"/>
    <n v="0"/>
    <n v="0"/>
    <s v="social purpose? And cannot fund food and drinks, need a cost break down"/>
    <n v="7"/>
    <s v="3,4,5"/>
    <s v="Should be conferences or hospitality as you are subsidising food"/>
    <n v="0"/>
    <n v="3"/>
    <n v="0"/>
    <n v="0"/>
    <s v="y"/>
    <n v="0"/>
    <n v="0"/>
    <n v="0"/>
  </r>
  <r>
    <x v="17"/>
    <n v="1317.12"/>
    <e v="#N/A"/>
    <e v="#N/A"/>
    <n v="23596"/>
    <m/>
    <m/>
    <n v="813"/>
    <s v="CSPB - A"/>
    <s v="OSC"/>
    <s v="Leavers' Farewell - a gathering held to show our appreciation for and to bid farewell to graduating seniors and their contribution to our society during their time at Imperial._x000a__x000a_REACH: Around 30 leavers + 40 non-leavers = 70 members of the society_x000a__x000a_This was ICUMS's final event of the 2015-16 academic year. There was a variety of food prepared by ICUMS committee members and we gave out t-shirts customised with their (nick)names to the leavers as a token of appreciation. Â£5 was collected from every non-leaver who attended to help compensate the expenses._x000a__x000a_This event has been an integral part of the society for several years. Since a majority of our events are perceived to be aimed at freshers, seniors tend to avoid participating in many of them. This farewell is a chance for graduating Malaysians who have taken a step back from the society to gather one last time before they leave Imperial._x000a__x000a__x000a_Budget based on previous years:_x000a_Food = Â£325_x000a_T-Shirts (Gift for leavers) = Â£435_x000a__x000a_Collection from non-leavers = Â£5 x 40 = Â£200_x000a__x000a_Total ICUMS subsidy = Â£760 - Â£200 = Â£560"/>
    <s v="Consumables"/>
    <s v="1 - Most Important"/>
    <n v="760"/>
    <n v="200"/>
    <n v="560"/>
    <n v="0"/>
    <n v="0"/>
    <n v="0"/>
    <n v="0"/>
    <s v="cannot fund food, does gifts for levers count for beneficial to current imperial students?"/>
    <n v="1"/>
    <s v="3,5"/>
    <s v="stash_x000a_JS: Also food."/>
    <n v="1"/>
    <n v="3"/>
    <n v="0"/>
    <n v="0"/>
    <s v="y"/>
    <n v="0"/>
    <n v="0"/>
    <n v="0"/>
  </r>
  <r>
    <x v="17"/>
    <n v="1317.12"/>
    <e v="#N/A"/>
    <e v="#N/A"/>
    <n v="23597"/>
    <m/>
    <m/>
    <n v="813"/>
    <s v="CSPB - A"/>
    <s v="OSC"/>
    <s v="Buddy Family Pot Luck - a social event to allow members from different year groups to get together and mingle around._x000a__x000a_This event is intended to encourage bonding between Malaysians from various courses. This serves as a platform where members get to socialise and have a taste of different dishes prepared by each other._x000a__x000a_Budget:_x000a_Venue hire = Â£115_x000a_Eating utensils = Â£35_x000a_Refreshments = Â£40"/>
    <s v="Hospitality"/>
    <s v="3 - Average Importance"/>
    <n v="190"/>
    <n v="0"/>
    <n v="190"/>
    <n v="0"/>
    <n v="0"/>
    <n v="0"/>
    <n v="0"/>
    <s v="cannot fund refreshment"/>
    <n v="7"/>
    <s v="4,10"/>
    <s v="Can't fund the food. Why venue hire?"/>
    <s v="1,6"/>
    <s v="4,5"/>
    <n v="0"/>
    <n v="0"/>
    <s v="y"/>
    <n v="0"/>
    <n v="0"/>
    <n v="0"/>
  </r>
  <r>
    <x v="17"/>
    <n v="1317.12"/>
    <e v="#N/A"/>
    <e v="#N/A"/>
    <n v="23601"/>
    <m/>
    <m/>
    <n v="813"/>
    <s v="CSPB - A"/>
    <s v="OSC"/>
    <s v="Fresher's Camp - an annual 3 day 2 night camp conducted in Malaysia._x000a__x000a_REACH: Around 65 members (2014: 67 members, 2015: 63 members, 2016: 54), the majority of whom are freshers_x000a__x000a_The camp takes the pre-departure dinner a step further and allows bonding between the freshers and their seniors. It is a platform for the society to impart advice on the departure to the UK and life in London, with seniors giving talks on a variety of topics (e.g. food, accommodation and what to bring). Games and activities are organised for the freshers to get to know and bond with each other. We also hold a cultural and talent performance on the final night of the camp to give the freshers a taste of our flagship event, Malaysian Night. This event is annually supported by the Imperial International Office._x000a__x000a_Budget based on previous years:_x000a_Campsite fees (accommodation + food + facilities rental fee) = Â£1520_x000a_Transportation = Â£230_x000a_Activity facilitation/miscellaneous = Â£45_x000a__x000a_Income = Â£28 (camp fee) x 54 = Â£1512_x000a_International Office Grant = Â£0 _x000a__x000a_Total subsidy = Â£1795 - Â£1512 = Â£283"/>
    <s v="Ground Hire"/>
    <s v="3 - Average Importance"/>
    <n v="1795"/>
    <n v="1512"/>
    <n v="283"/>
    <n v="0"/>
    <n v="0"/>
    <n v="0"/>
    <n v="0"/>
    <s v="international office grant?"/>
    <n v="7"/>
    <s v="4,5"/>
    <s v="&quot;Annually support by the International Office&quot; but no grant provided? _x000a_We can't fund the food._x000a_Who is being transported?_x000a_We are not funding a line labelled &quot;miscellaneous&quot;."/>
    <s v="1,3,6"/>
    <s v="4,5"/>
    <n v="0"/>
    <n v="0"/>
    <s v="y"/>
    <n v="0"/>
    <n v="0"/>
    <n v="0"/>
  </r>
  <r>
    <x v="17"/>
    <n v="1317.12"/>
    <e v="#N/A"/>
    <e v="#N/A"/>
    <n v="23603"/>
    <m/>
    <m/>
    <n v="813"/>
    <s v="CSPB - A"/>
    <s v="OSC"/>
    <s v="Welcome Reception - an official reception to welcome Malaysian freshers to Imperial_x000a__x000a_REACH: Around 150 members_x000a__x000a_This is our first event of the school year, and we use it to introduce the committee elected at the end of the previous year as well as outline our aims and planned event for the coming year._x000a__x000a_Continuing from last year, we held a post-reception partially subsidised lunch for all attendees to create the opportunity for freshers to get to know seniors within their respective courses. We decided to continue it because we were able to receive the Union Grant._x000a__x000a_Budget:_x000a_Lunch subsidy = Â£5 x 168 = Â£840_x000a__x000a_Income:_x000a_Union Grant = Â£160_x000a__x000a_Total subsidy = Â£840 - Â£160 = Â£680"/>
    <s v="Hospitality"/>
    <s v="2 - Important"/>
    <n v="840"/>
    <n v="160"/>
    <n v="680"/>
    <n v="0"/>
    <n v="0"/>
    <n v="0"/>
    <n v="0"/>
    <s v="cannot fund food and drinks. Also does Union Grant mean DSP grant?"/>
    <n v="1"/>
    <n v="3"/>
    <s v="I do not understand the maths here. What Union grant?_x000a_Also: wasn't there a freshers event in the other line?_x000a_Finally, we can't fund food so this whole line of questioning is moot anyway."/>
    <n v="1"/>
    <n v="3"/>
    <n v="0"/>
    <n v="0"/>
    <s v="y"/>
    <n v="0"/>
    <n v="0"/>
    <n v="0"/>
  </r>
  <r>
    <x v="17"/>
    <n v="1317.12"/>
    <e v="#N/A"/>
    <e v="#N/A"/>
    <n v="23606"/>
    <m/>
    <m/>
    <n v="813"/>
    <s v="CSPB - A"/>
    <s v="OSC"/>
    <s v="Welcome Dinner - partially subsidised dinner to welcome back all ICUMS members._x000a__x000a_REACH: Around 200 members_x000a__x000a_This event is arguably the event that gathers the most members at any one point throughout the year. We pick a halal buffet restaurant that serves at least some Malaysian food and everyone, from freshers to final year students, gathers to share a meal. It thus serves as a bonding opportunity between Malaysians (and even some non-Malaysians) of various years and courses. Food is a key part of Malaysian culture and a buffet of familiar foods creates an atmosphere of home-away-from-home that allows close friendships to be initiated. This dinner also acts as an incentive to buy membership as we charge Â£5 extra (the cost of membership) for non-members to attend the dinner._x000a__x000a_Budget (based on most recent dinner):_x000a_Food = Â£12 x 190 = Â£2280_x000a_Drinks = Â£2 x 190 = Â£380_x000a_Collection = Â£12 x 186 (members) + Â£15 * 4 (non-members) = Â£2292_x000a_Subsidy = Â£2660 - Â£2292 = Â£368"/>
    <s v="Hospitality"/>
    <s v="1 - Most Important"/>
    <n v="2660"/>
    <n v="2292"/>
    <n v="368"/>
    <n v="0"/>
    <n v="0"/>
    <n v="0"/>
    <n v="0"/>
    <s v="cannot fund food"/>
    <n v="1"/>
    <n v="3"/>
    <s v="Can't fund any of this, it's all food."/>
    <n v="1"/>
    <n v="3"/>
    <n v="0"/>
    <n v="0"/>
    <s v="y"/>
    <n v="0"/>
    <n v="0"/>
    <n v="0"/>
  </r>
  <r>
    <x v="17"/>
    <n v="1317.12"/>
    <e v="#N/A"/>
    <e v="#N/A"/>
    <n v="23609"/>
    <m/>
    <m/>
    <n v="813"/>
    <s v="CSPB - A"/>
    <s v="OSC"/>
    <s v="Chinese New Year Dinner - an annual dinner held at a Chinese restaurant that gathers ICUMS members in order to celebrate Chinese New Year according to the lunar calendar_x000a__x000a_REACH: Around 80 members_x000a__x000a_The majority of Malaysians at Imperial are Chinese, and this dinner brings us together to celebrate one of the biggest cultural events in Malaysia - Chinese New Year. It is a time of year where it is especially important to be together as people would normally celebrate with their families; this dinner allows all of us who are here studying abroad to have a taste of home._x000a__x000a_Budget:_x000a_Food = Â£30 x 100 = Â£3000_x000a_Collection from members = Â£20 x 100 = Â£2000_x000a__x000a_Total subsidy = Â£3000 - Â£2000 = Â£1000"/>
    <s v="Cultural Activities"/>
    <s v="1 - Most Important"/>
    <n v="3000"/>
    <n v="2000"/>
    <n v="1000"/>
    <n v="0"/>
    <n v="0"/>
    <n v="0"/>
    <n v="0"/>
    <s v="food"/>
    <n v="1"/>
    <n v="3"/>
    <s v="This is a meal so hospitality?"/>
    <n v="1"/>
    <n v="3"/>
    <n v="0"/>
    <n v="0"/>
    <s v="y"/>
    <n v="0"/>
    <n v="0"/>
    <n v="0"/>
  </r>
  <r>
    <x v="17"/>
    <n v="1317.12"/>
    <e v="#N/A"/>
    <e v="#N/A"/>
    <n v="23610"/>
    <m/>
    <m/>
    <n v="813"/>
    <s v="CSPB - A"/>
    <s v="OSC"/>
    <s v="Deepavali Dinner - an annual dinner held at an Indian restaurant that gathers ICUMS members in order to celebrate Deepavali, the Festival of Lights_x000a__x000a_REACH: Around 55 members_x000a__x000a_Malaysia is a multi-racial country made up primarily of Malays, Chinese and Indians. Hence, similarly to Malaysia we come together to celebrate festivals of those respective races. This is one of the many ways to ensure harmony and equality. This is a festival celebrated with family, therefore in this case we celebrate Deepavali to give our fellow Malaysians a sense of home and family.._x000a__x000a_Budget:_x000a_Food = Â£14 x 54 = Â£756_x000a_Collection = Â£10 (members) x 50 + Â£14 (non members) x 4 = Â£528_x000a__x000a_Total subsidy = Â£756 - Â£528 = Â£228"/>
    <s v="Cultural Activities"/>
    <s v="3 - Average Importance"/>
    <n v="756"/>
    <n v="528"/>
    <n v="228"/>
    <n v="0"/>
    <n v="0"/>
    <n v="0"/>
    <n v="0"/>
    <s v="food"/>
    <n v="1"/>
    <n v="3"/>
    <s v="This is a meal so hospitality?"/>
    <n v="1"/>
    <n v="3"/>
    <n v="0"/>
    <n v="0"/>
    <s v="y"/>
    <n v="0"/>
    <n v="0"/>
    <n v="0"/>
  </r>
  <r>
    <x v="17"/>
    <n v="1317.12"/>
    <e v="#N/A"/>
    <e v="#N/A"/>
    <n v="23611"/>
    <s v="x"/>
    <m/>
    <n v="813"/>
    <s v="CSPB - A"/>
    <s v="OSC"/>
    <s v="Bus Hire for Nottingham Games - the biggest Malaysian sporting event in the UK, held annually at the University of Nottingham_x000a__x000a_To ferry our 60 members who will be participating in the annual Nottingham Malaysian games, we hire a bus at Â£850._x000a__x000a_Budget:_x000a_Transport = Â£850_x000a_Collection = Â£6 x 60 = Â£360_x000a_Union Grant = Â£293.80_x000a__x000a_Total subsidy = Â£850 - Â£653.80 = Â£196.10"/>
    <s v="Travel Expenditure"/>
    <s v="1 - Most Important"/>
    <n v="850"/>
    <n v="653.79999999999995"/>
    <n v="196.1"/>
    <n v="0"/>
    <n v="0"/>
    <n v="0"/>
    <n v="0"/>
    <s v="does this count a trip?"/>
    <n v="7"/>
    <s v="3,4,5"/>
    <s v="Again with the Union Grant. What grant? Could stand to collect more"/>
    <n v="0"/>
    <n v="5"/>
    <n v="0"/>
    <n v="0"/>
    <s v="n"/>
    <s v="OSC to get breakdown and further explanations."/>
    <n v="0"/>
    <n v="0"/>
  </r>
  <r>
    <x v="17"/>
    <n v="1317.12"/>
    <e v="#N/A"/>
    <e v="#N/A"/>
    <n v="23612"/>
    <s v="x"/>
    <m/>
    <n v="813"/>
    <s v="CSPB - A"/>
    <s v="OSC"/>
    <s v="Registration costs for Nottingham Games_x000a__x000a_REACH: Around 50 members on various teams for different sports._x000a__x000a_Budget:_x000a_Registration fees = Â£434_x000a_Union Grant = Â£67.80_x000a__x000a_Total Subsidy = Â£434 - Â£67.80 = Â£366.20"/>
    <s v="Competitions"/>
    <s v="1 - Most Important"/>
    <n v="434"/>
    <n v="67.8"/>
    <n v="366.2"/>
    <n v="0"/>
    <n v="0"/>
    <n v="0"/>
    <n v="0"/>
    <s v="explain union fund, trip?"/>
    <n v="7"/>
    <s v="3,4,5"/>
    <s v="More explanation needed, is this an individual fee? IT can't be that much if so."/>
    <n v="0"/>
    <n v="5"/>
    <n v="0"/>
    <n v="0"/>
    <s v="n"/>
    <s v="OSC to get breakdown and further explanations."/>
    <n v="0"/>
    <n v="0"/>
  </r>
  <r>
    <x v="18"/>
    <n v="3054.89"/>
    <n v="-636.48"/>
    <n v="35"/>
    <n v="25582"/>
    <s v="x"/>
    <s v="Harlington?"/>
    <n v="811"/>
    <s v="CSPB - A"/>
    <s v="RCC"/>
    <s v="Cags - Cags or splash jackets are fundamental to the warmth and safety of our members on the river and it is important to ensure they are relatively waterproof. The majority of the current collection owned by the club are very old, have no seals, have broken velcro and are very water permeable. These cags have not been replaced in many years and are approaching the end of their usable life. The committee hopes to begin replacing these cags over the next few years. To begin this process we hope to purchase 6 new entry level cags to add an additional layer of warm and protection for new members. (6 x @Â£50 = Â£300)_x000a_Minor repairs are carried out throughout the term, for negligible cost and occasionally senior members donate their old kit. However, the majority of the cags are no longer waterproof and leak to a point which make them virtually useless."/>
    <s v="Equipment &amp; Repair"/>
    <s v="3 - Average Importance"/>
    <n v="300"/>
    <n v="150"/>
    <n v="150"/>
    <n v="0"/>
    <n v="0"/>
    <n v="0"/>
    <n v="0"/>
    <s v="No query"/>
    <n v="0"/>
    <n v="0"/>
    <n v="0"/>
    <s v="One off kit cost, equiptment kept for many year."/>
    <s v="Partially Harlington fund?"/>
    <n v="0"/>
    <n v="0"/>
    <s v="y"/>
    <n v="0"/>
    <n v="0"/>
    <n v="0"/>
  </r>
  <r>
    <x v="18"/>
    <n v="3054.89"/>
    <n v="-636.48"/>
    <n v="35"/>
    <n v="25584"/>
    <s v="x"/>
    <s v="Harlington?"/>
    <n v="811"/>
    <s v="CSPB - A"/>
    <s v="RCC"/>
    <s v="Boats - Every year for our larger trips (2 minibus weekend trips, bonfire paddle), we require the use of ~30 boats, which is about as many as the club has. Several of them can only be used on flatwater already and would pose a safety risk if used in the future. With a fleet of 30 boats, buying 3 a year means their average lifetime needs to be about 10 years. This is realistically a bit longer than they actually last, due to damage caused by new comers when they first try white water paddling, and also due to lost kit when a member swims out of their kayak and we are unable to retrieve their boat downstream. _x000a_Buying two mid-range boats for beginners at @Â£500 and a creek boat for the more experienced paddlers at @Â£950 is the bare minimum required for the club to survive."/>
    <s v="Equipment &amp; Repair"/>
    <s v="1 - Most Important"/>
    <n v="1950"/>
    <n v="1000"/>
    <n v="950"/>
    <n v="0"/>
    <n v="0"/>
    <n v="0"/>
    <n v="0"/>
    <s v="No query"/>
    <n v="0"/>
    <n v="0"/>
    <s v="High cost but core. Harlington? More so than above"/>
    <n v="0"/>
    <n v="0"/>
    <n v="0"/>
    <n v="0"/>
    <s v="y"/>
    <n v="0"/>
    <n v="0"/>
    <n v="0"/>
  </r>
  <r>
    <x v="19"/>
    <n v="500.29"/>
    <n v="401.96"/>
    <n v="90"/>
    <n v="24814"/>
    <s v="x"/>
    <m/>
    <n v="811"/>
    <s v="CSPB - A"/>
    <s v="RCC"/>
    <s v="Cooking Ingredients_x000a_Need: Directly concerns our core aims - as a culinary society it is vital we provide chance for members to learn new and advance existing cooking skills. Absolutely vital to the running of our society_x000a_Reach: Full Society_x000a_Merit: Nowhere else will students have dedicated teachers where they can learn this vital skill that will help them not only throughout their student career but also their lives._x000a_Costs: 2 sessions/week for 25 people each session. 30 weeks. Food required Â£2 per session per person. Therefore 50x30x2= Â£3000. We charge Â£3 per session per person. Â£1.00 goes towards food and Â£1.50 goes towards kitchen hire and Â£0.50 to instructors. Therefore, income is Â£1500. We request Â£1200 subsidy and the rest is covered by membership fees."/>
    <s v="Hospitality"/>
    <s v="1 - Most Important"/>
    <n v="3000"/>
    <n v="1500"/>
    <n v="1200"/>
    <n v="0"/>
    <n v="0"/>
    <n v="0"/>
    <n v="0"/>
    <s v="This is costed similarly to last year, except for twice as many sessions and an extra 5 people per sesssion but they are asking for a higher subsidy that per session per person than last year_x000a_"/>
    <n v="4"/>
    <n v="5"/>
    <s v="What kind of food is beng bought? and what ends up happening to it. I wonder if a member should be supplying the raw materials them self if they eat it after- otherwise this is essentially a free meal MGH: just 'food' is a bit broad, yes, if it were a full meal to be eaten afterwards it may be reasonable to charge more as well, as you are getting the food and a service....more info..."/>
    <n v="3"/>
    <n v="4"/>
    <n v="0"/>
    <n v="0"/>
    <s v="RCC to request full breakdown, bearing in mind: Food/hospitality = highly variable expenditure that cannot be thoroughly budgeted for in advance, and the incentive to partake in an activity is not the 'core activity' so should be moved to C."/>
    <n v="0"/>
    <n v="0"/>
    <n v="0"/>
  </r>
  <r>
    <x v="19"/>
    <n v="500.29"/>
    <n v="401.96"/>
    <n v="90"/>
    <n v="24816"/>
    <s v="x"/>
    <m/>
    <n v="811"/>
    <s v="CSPB - A"/>
    <s v="RCC"/>
    <s v="Kitchen Hire_x000a_Need: This allows us to run our cooking sessions, which encompasses the main aim of our society. _x000a_Reach: Full Society_x000a_Merit: Using professional equipment in a real chefâ€™s kitchen allows our members the opportunity to make the food the way they would like and to a high standard._x000a_Cost: Foodstars do a deal for Kitchen hire for Â£20 an hour â€“ and we would run 6 hours per week. This comes to Â£120 per week. 30 Weeks comes to 30x120= Â£3600. We charge Â£3.00 per session per person. Â£1.00 goes towards food and Â£1.50 goes towards kitchen hire, and Â£0.50 to instructors. Therefore, income is Â£2250. We request Â£1200 for subsidy and the rest we will make up in memberâ€™s funds."/>
    <s v="Ground Hire"/>
    <s v="1 - Most Important"/>
    <n v="3600"/>
    <n v="2250"/>
    <n v="1300"/>
    <n v="0"/>
    <n v="0"/>
    <n v="0"/>
    <n v="0"/>
    <s v="This is a new line, and quite a hefty one_x000a_"/>
    <n v="0"/>
    <n v="0"/>
    <s v="By Full Society imoact, they mean the 25 people per session in the kitchen? or do they use the kitche otherwise?"/>
    <n v="0"/>
    <n v="0"/>
    <n v="0"/>
    <n v="0"/>
    <s v="RCC to request more information."/>
    <n v="0"/>
    <n v="0"/>
    <n v="0"/>
  </r>
  <r>
    <x v="19"/>
    <n v="500.29"/>
    <n v="401.96"/>
    <n v="90"/>
    <n v="24817"/>
    <s v="x"/>
    <m/>
    <n v="811"/>
    <s v="CSPB - A"/>
    <s v="RCC"/>
    <s v="Cooking Lesson Equipment_x000a_Need: Directly concerns our core aims - as a culinary society it is vital we provide chance for members to learn new and advance existing cooking skills. Absolutely vital to our Society and to be stored in our storage space with our other equipment. _x000a_Reach: Full Society_x000a_Merit: No where else will students have dedicated teachers where they can learn this vital skill that will help them not only throughout their student career but also their life._x000a_Costs: We are only asking for that which we need in excess of what the kitchen provides or does not have. In order to allow for the larger sessions we intend to run this year (prices are from amazon)_x000a__x000a_Cutlery 44 Set - Â£51.61_x000a_Serrated (for cutting breads, and dry meats...) 7 Piece Knife Set - Â£35_x000a_18 Glasses - Â£33_x000a_18 Plates - Â£30_x000a_Sharp Knife Set 6 piece - Â£48_x000a_Miscellaneous utensils (whisks, wooden spoons, potato peelers etc..) - Â£25Â _x000a_Microwave - Â£25_x000a_Kettle - Â£8_x000a_Toaster - Â£6_x000a_Total Cost: Â£261.61"/>
    <s v="Equipment &amp; Repair"/>
    <s v="1 - Most Important"/>
    <n v="261.61"/>
    <n v="0"/>
    <n v="70"/>
    <n v="0"/>
    <n v="0"/>
    <n v="0"/>
    <n v="0"/>
    <s v="Agree with last year's comments: (copied here) 20140 - Equipment &amp; Repair - CSPB - C_x000a_MG: Reduced to 30% subsidy_x000a_should be ADF?_x000a_Query: Where is this equipment going to be stored? Where is it going to be used (and I don't just mean 'in a kitchen')? If you have access to a kitchen, do you not already have access to at least some of this?_x000a_Res: C - move to C_x000a_Sabb: Tend to agree. Seems to be initial setup cost."/>
    <n v="1"/>
    <n v="3"/>
    <s v="You can get cutlary for much cheaper than £50 for 44 set. Surly fancy cutlary is not nessesary?"/>
    <n v="4"/>
    <n v="4"/>
    <n v="0"/>
    <n v="0"/>
    <s v="RCC to request minimising cutlery costs."/>
    <n v="0"/>
    <n v="0"/>
    <n v="0"/>
  </r>
  <r>
    <x v="19"/>
    <n v="500.29"/>
    <n v="401.96"/>
    <n v="90"/>
    <n v="24825"/>
    <s v="x"/>
    <m/>
    <n v="811"/>
    <s v="CSPB - A"/>
    <s v="RCC"/>
    <s v="Experienced Teaching_x000a_Need: Professional Teaching for our cooking classes, which is the core aim of our society._x000a_Reach: Full Society_x000a_Merit: Teachers are trained and understand the student experience and what is important for members to learn from the sessions._x000a_Cost: 25 people per session, 2 sessions/week, 30 weeks. Â£25 per session has been agreed with the Instructors capable and willing to teach. The trained instructors will be used for 21/30 of the sessions. Therefore Cost is 21x2x25=Â£1050. We charge Â£3 per session per person. Â£1.00 goes towards food and Â£1.50 goes towards kitchen hire and Â£0.50 to instructors. 25x2x30x0.5=Â£750. Therefore, income is Â£750."/>
    <s v="Instructors"/>
    <s v="1 - Most Important"/>
    <n v="1050"/>
    <n v="750"/>
    <n v="300"/>
    <n v="0"/>
    <n v="0"/>
    <n v="0"/>
    <n v="0"/>
    <s v="No query"/>
    <n v="0"/>
    <n v="0"/>
    <n v="0"/>
    <n v="0"/>
    <n v="0"/>
    <n v="0"/>
    <n v="0"/>
    <s v="y"/>
    <n v="0"/>
    <n v="0"/>
    <n v="0"/>
  </r>
  <r>
    <x v="19"/>
    <n v="500.29"/>
    <n v="401.96"/>
    <n v="90"/>
    <n v="24827"/>
    <s v="x"/>
    <m/>
    <n v="811"/>
    <s v="CSPB - A"/>
    <s v="RCC"/>
    <s v="Transport for events:_x000a_Need: Necessary for us to fulfil other events core to our Aims and Objectives_x000a_Reach: Full Society. All will benefit as without the necessary legwork a lot of our events will not get organised. The transport is involved in picking up ingredients and equipment for events and moving items across London for whole society events. _x000a_Merit: So students are not using their own money on the society related tasks._x000a_Cost: A single journey by bus is Â£1.50. Each Trip is a return. Approximately 20 events throughout the year and around 5 will require two people (these are approximations). Hence 1.5x2x25 = Â£75"/>
    <s v="Travel Expenditure"/>
    <s v="1 - Most Important"/>
    <n v="75"/>
    <n v="0"/>
    <n v="75"/>
    <n v="0"/>
    <n v="0"/>
    <n v="0"/>
    <n v="0"/>
    <s v="Why are they asking for full subisdy?"/>
    <n v="4"/>
    <n v="5"/>
    <s v="What are these other core activities that are needing transport?"/>
    <n v="3"/>
    <n v="4"/>
    <n v="0"/>
    <n v="0"/>
    <s v="n"/>
    <s v="RCC to request breakdown of events. Cannot add transport contingency costs, need to have planned the trip in order to request transport subsidies."/>
    <n v="0"/>
    <n v="0"/>
  </r>
  <r>
    <x v="19"/>
    <n v="500.29"/>
    <n v="401.96"/>
    <n v="90"/>
    <n v="24828"/>
    <s v="x"/>
    <m/>
    <n v="811"/>
    <s v="CSPB - A"/>
    <s v="RCC"/>
    <s v="Printing Costs:_x000a_Need: Recipe lists for giving allowing the sharing of recipes and for use in teaching lessons. Allowing us to carry our our Core Aims to a fully_x000a_Reach: Full Society_x000a_Merit: Facilitates the education of our members and gives them something they can use for their future_x000a_Cost: We are expecting to do a large amount of printing and we have worked out around 81p per member is sufficient to print a number of recipe lists. Hence 81 x 90 = Â£72.90. This number has come from a previous events experience where we have printed out lists (and methods) for members of dishes and the cost came to 81p per person."/>
    <s v="Printing Costs"/>
    <s v="1 - Most Important"/>
    <n v="72.900000000000006"/>
    <n v="0"/>
    <n v="72.900000000000006"/>
    <n v="0"/>
    <n v="0"/>
    <n v="0"/>
    <n v="0"/>
    <s v="No query"/>
    <n v="0"/>
    <n v="0"/>
    <n v="0"/>
    <n v="0"/>
    <n v="0"/>
    <n v="0"/>
    <n v="0"/>
    <s v="y"/>
    <n v="0"/>
    <n v="0"/>
    <n v="0"/>
  </r>
  <r>
    <x v="19"/>
    <n v="500.29"/>
    <n v="401.96"/>
    <n v="90"/>
    <n v="24833"/>
    <s v="x"/>
    <m/>
    <n v="811"/>
    <s v="CSPB - A"/>
    <s v="RCC"/>
    <s v="London Food Festival _x000a_Need: This year there was much interest in attending the London food festival (during October). This is key to our core aims and objectives and is something we cannot replicate by other means. Many were put off unfortunately by the slightly costly tickets and it would be a great shame as the event is very popular._x000a_Reach: Full Society_x000a_Merit: Here in London we are fortunate enough to be located in one of the Culinary Capital Cities in the World and therefore this once per year food festivals offers an unparalleled experience and a chance to see whats at the forefront of the culinary world and expand ones views and ideas. _x000a_Cost: Â£23.00 per person. 90x23=Â£2170 A survey carried out suggested people would be willing to pay Â£15. Therefore Income is 15x90= Â£1350 and we request Â£820."/>
    <s v="Conferences"/>
    <s v="1 - Most Important"/>
    <n v="2170"/>
    <n v="1350"/>
    <n v="820"/>
    <n v="0"/>
    <n v="0"/>
    <n v="0"/>
    <n v="0"/>
    <s v="Not core, possibly ADF"/>
    <n v="1"/>
    <n v="2"/>
    <s v="This is not core to the society, and should not be funded. MGH: agree, not core"/>
    <n v="1"/>
    <s v="2,3"/>
    <n v="0"/>
    <n v="0"/>
    <s v="y"/>
    <n v="0"/>
    <n v="0"/>
    <n v="0"/>
  </r>
  <r>
    <x v="19"/>
    <n v="500.29"/>
    <n v="401.96"/>
    <n v="90"/>
    <n v="24834"/>
    <s v="x"/>
    <m/>
    <n v="811"/>
    <s v="CSPB - A"/>
    <s v="RCC"/>
    <s v="Restaurant VisitsÂ _x000a_Need: Directly relevant to our Core Aims. Understanding how to taste food properly is very important. For example at the Clove Club restaurants they guide you through Tasting Menus. With this you are able to apply it to your cooking and therefore produce higher quality meals, and make your own taste combinations. _x000a_Reach: 80% of the society. Up to 72 members and if interest is great enough we can arrange more visits. Although the full society will gain from these visits as reviews will be written up for all to read._x000a_Merit: Gives members a chance to taste Michelin Starred food. Students are put off by the price of these visits, but will be more willing to go if they can be subsidised. A survey of our members revealed that Â£23 was a reasonable price to pay for the opportunity. Students do not normally get the opportunity to taste food made by professional chefs, and therefore enhancing the student experience._x000a_Cost: Â£30 per person, 24 people per visit, 1 visit per term, 3 visits throughout the year, 30x24x3 = Â£2160.00. Income is 23x24x3=1656. We ask for Â£250 subsidy. The rest can be obtained from members funds."/>
    <s v="Hospitality"/>
    <s v="2 - Important"/>
    <n v="2160"/>
    <n v="1656"/>
    <n v="250"/>
    <n v="0"/>
    <n v="0"/>
    <n v="0"/>
    <n v="0"/>
    <s v="Not core, no need to reduce ticket costs from last year"/>
    <n v="1"/>
    <n v="2"/>
    <s v="Asa bove MGH: if they can charge people £23 they can charge £30, not core."/>
    <n v="1"/>
    <s v="2,3"/>
    <n v="0"/>
    <n v="0"/>
    <s v="y"/>
    <n v="0"/>
    <n v="0"/>
    <n v="0"/>
  </r>
  <r>
    <x v="19"/>
    <n v="500.29"/>
    <n v="401.96"/>
    <n v="90"/>
    <n v="24835"/>
    <s v="x"/>
    <m/>
    <n v="811"/>
    <s v="CSPB - A"/>
    <s v="RCC"/>
    <s v="CookBooks_x000a_Need: Very integral to many of our core aims. Useful for the selection of recipes in preparation of our sessions, and to offer further inspiration for members who wish to be more creative._x000a_Reach: Full Society_x000a_Merit: Below are some classic cookbooks which would be of great use to our members during our sessions. These few books are specifically chosen because they cover a vast amount of culinary topics and recipes, from the very basic to the more intricate, which will be beneficial to members of any cooking ability. _x000a_Cost: List of Influential Cooking books, prices are off of Amazon. Let it Simmer by Sean Moran: Â£27.45. Keys to Good Cooking by Harold McGee Â£35.89. The Food of the Mediterranean by Murdoch Books Â£22.00. Step by Step Cookbook by Hilary Biller Â£12.99. Gordon Ramsay's Ultimate Home Cooking by Gordon Ramsay Â£17.00. Jamie's 30 Minute Meals by Jamie Oliver Â£6.00."/>
    <s v="Copyright Materials"/>
    <s v="1 - Most Important"/>
    <n v="121.33"/>
    <n v="0"/>
    <n v="60"/>
    <n v="0"/>
    <n v="0"/>
    <n v="0"/>
    <n v="0"/>
    <s v="Asking for far too many books in one go! _x000a_"/>
    <n v="4"/>
    <n v="5"/>
    <s v="I think they should get cook books or printing for recipies, you can get a lot online, why not just print on line to save money, individual can buy cook books if they need them..."/>
    <n v="1"/>
    <n v="1"/>
    <n v="0"/>
    <n v="0"/>
    <s v="y"/>
    <n v="0"/>
    <n v="0"/>
    <n v="0"/>
  </r>
  <r>
    <x v="19"/>
    <n v="500.29"/>
    <n v="401.96"/>
    <n v="90"/>
    <n v="24836"/>
    <s v="x"/>
    <m/>
    <n v="811"/>
    <s v="CSPB - A"/>
    <s v="RCC"/>
    <s v="Consumables_x000a_Need: Bin Bags, disposable plastic plates, disposable plastic cutlery, straws, napkins and plastic gloves and other consumables that are required at almost all of our events. This is necessary so we can carry out all of our core events safely and with good hygiene. _x000a_Reach: Full Society_x000a_Merit: Allows for good hygiene and safe disposal of waste. Furthermore it makes the events easy and accessible for all._x000a_Cost: Prices are taken off of amazon. Numbers are calculated based on what has been used in previous years. Bin Bags are Â£2.50 per 20 sacks. We require 200 sacks. 10x2.5=Â£25. Plastic Disposable Plates are Â£8.99 for a pack of 100, we require 900, therefore 8.99x9=Â£80.91. Napkins are Â£1.50 for a pack of 100, we require 1200, therefore 1.5x12=Â£18. Plastic Cutlery, 100 of each is Â£3.95 in total, we require 900 of each, therefore 9x3.95=Â£35.60. Straws are 225 for Â£1.91. We require 550, therefore, 1.91x2=Â£3.82. Plastic gloves: 100 is Â£5.96, we require 300 therefore, 5.96x3=Â£17.88. Total Cost: 25+80.91+18+35.60+3.82+17.88= Â£181.21"/>
    <s v="Consumables"/>
    <s v="1 - Most Important"/>
    <n v="181.21"/>
    <n v="0"/>
    <n v="85"/>
    <n v="0"/>
    <n v="0"/>
    <n v="0"/>
    <n v="0"/>
    <s v="Not core"/>
    <n v="1"/>
    <n v="1"/>
    <s v="Surprised the food isnt consumable MGH: If they need this much plastic cutlery why not buy more metal cutlary, and clean it in their kitchen. Not nessesary for core."/>
    <n v="1"/>
    <n v="1"/>
    <n v="0"/>
    <n v="0"/>
    <s v="y"/>
    <n v="0"/>
    <n v="0"/>
    <n v="0"/>
  </r>
  <r>
    <x v="20"/>
    <n v="32.770000000000003"/>
    <n v="457.66"/>
    <n v="50"/>
    <n v="26344"/>
    <s v="x"/>
    <m/>
    <n v="811"/>
    <s v="CSPB - A"/>
    <s v="RCC"/>
    <s v="Purchase of a new console to keep the society fresh and interesting to older members and keep member retention high between academic years, at the moment the most likely console for purchase is the Nintendo Switch. This is the the new console by Nintendo and will be released on 3rd March 2017, and will retail for Â£279.99, which includes the console itself, a charging dock, a pair of JoyCon controllers, a JoyCon grip (to allow the two controllers to connect into a larger one), wrist straps, and a HDMI and AC adaptor. In addition to the purchase of the console itself, additional peripherals will have to be bought for the console in order to make this purchase applicable to as many members as possible, thus the society also plans to buy another pair of JoyCon controllers, at Â£74.99, to bring the total number of JoyCons up to 4 and the total price to Â£354.98. However, due to the Nintendo Switch not being released as of the time of this budget, we cannot definitively state that this is the console which shall be bought. Once the Switch has been released and reviewed by reputable sources then this decision will also be reviewed, and if it decided to be unsuitable then the money will go towards the purchasing of a different console."/>
    <s v="Equipment &amp; Repair"/>
    <s v="2 - Important"/>
    <n v="354.98"/>
    <n v="0"/>
    <n v="354.98"/>
    <n v="0"/>
    <n v="0"/>
    <n v="0"/>
    <n v="0"/>
    <s v="Can they guarantee they will need this much money if they don't buy the switch? Possibly better to wait until they know what they want, and then apply to ADF or similar_x000a_"/>
    <n v="3"/>
    <n v="4"/>
    <s v="Errrrr...... Debate?, Harlington instead?"/>
    <n v="0"/>
    <n v="0"/>
    <n v="0"/>
    <n v="0"/>
    <s v="CSPB to discuss."/>
    <n v="0"/>
    <n v="0"/>
    <n v="0"/>
  </r>
  <r>
    <x v="20"/>
    <n v="32.770000000000003"/>
    <n v="457.66"/>
    <n v="50"/>
    <n v="26345"/>
    <s v="x"/>
    <m/>
    <n v="811"/>
    <s v="CSPB - A"/>
    <s v="RCC"/>
    <s v="Purchase of new video games, as with the new console, to keep the society fresh and entertaining for its members. The society regularly purchases at least one new game per year, each costing around Â£50 (estimates made using the prices for the announced games for the Nintendo Switch, which is the platform for which we are most likely to be purchasing new games, which are priced at an average of Â£49.99. Games currently in consideration are: Super Bomberman R, 1-2 Switch, Mario Kart 8 Deluxe, Splatoon 2 and others). However, due to the release of the Nintendo Switch the society will be investing in purchasing for a new console as opposed to bolstering the library for an already-owned console, and so the society plans to purchase 2 games this year rather than 1. The society also plans to purchase some older, and thus cheaper, games in order to expand our library of games, and thus options for members during sessions, this will likely be 1 game at ~Â£25. Since we do not know which games will be purchased at this point, we cannot give an exact price for either the new games or the older ones, hence the approximate values. The society also plans to purchase another Guitar Hero Live controller, which would cost Â£35.99 as found on the Argos Ebay site, in order to increase member interaction and variety within sessions."/>
    <s v="Equipment &amp; Repair"/>
    <s v="1 - Most Important"/>
    <n v="160.99"/>
    <n v="0"/>
    <n v="0"/>
    <n v="0"/>
    <n v="0"/>
    <n v="0"/>
    <n v="0"/>
    <s v="same as previous_x000a_"/>
    <n v="0"/>
    <n v="0"/>
    <s v="Again, debate"/>
    <n v="0"/>
    <n v="0"/>
    <n v="0"/>
    <n v="0"/>
    <s v="CSPB to discuss."/>
    <n v="0"/>
    <n v="0"/>
    <n v="0"/>
  </r>
  <r>
    <x v="21"/>
    <n v="11366.51"/>
    <e v="#N/A"/>
    <e v="#N/A"/>
    <n v="26882"/>
    <s v="x"/>
    <m/>
    <n v="811"/>
    <s v="CSPB - A"/>
    <s v="RCC"/>
    <s v="For 2018 we intend to achieve at least 85 members. We increased this target from 70 in 2016 given our popularity._x000a__x000a_In order to fly, all ICGC members must hold membership of Lasham Gliding Society. These affiliation fees are required to cover members with the insurance mandated by law, and hence allow them to fly. Without this, the club would be unable to function. These Lasham affiliation fees are paid in full by the club at a considerable discount from general public prices, partly funded by the memberâ€™s annual fee. Although paid for in full by the club, members still have to pay the full cost of their flying with little or no subsidy._x000a__x000a_For their first 3 trips, each member is given â€˜guest membershipâ€™ which costs Â£5 per day. Based on this year, we expect to require approximately 200 of these. _x000a__x000a_After 3 trips, members must hold full membership at Lasham and are set up with their own flying accounts. This costs Â£20 for under 21 and Â£157 for over 21. Since these are paid in full by the club on behalf of members; all members pay the same regardless of age, which we believe is fair. Based on the last few years, we expect around 40 such members, 22 for U21 and 18 for 21+._x000a__x000a_We use both types of membership to minimise the cost of these compulsory affiliations for infrequently flying members, whilst allowing more active members to fly as often as they wish. This method delivers the best value to the club and our members._x000a__x000a_50% of the membership fees paid to us by our members goes towards funding Lasham affiliation fees. We are therefore requesting a subsidy of 50% to cover the shortfall._x000a__x000a_We feel it would be a bad idea to increase our membership target further, at risk of a poor sign up rate at fresher's fair/ other factors out of our control._x000a__x000a_Total Cost: (200xÂ£5) + (22xÂ£20) + (18xÂ£157 )= Â£4,266_x000a_Income: 85 x 95% x 50% x Â£49 = ~Â£2000"/>
    <s v="Affiliation Fees"/>
    <s v="1 - Most Important"/>
    <n v="4266"/>
    <n v="2133"/>
    <n v="2133"/>
    <n v="0"/>
    <n v="0"/>
    <n v="0"/>
    <n v="0"/>
    <s v="Gliding have provided extra information on this line - please see the extra notes box"/>
    <n v="0"/>
    <n v="0"/>
    <n v="0"/>
    <n v="0"/>
    <n v="0"/>
    <s v="We’ve kept our target at 85 for the next academic year. We have fixed costs that must be paid in order to fulfil the legal responsibilities of owning and flying our aircraft. We cannot afford to not reach this membership target. We rely heavily on fresher’s fair for attracting members, but a fresher’s fair in the rain or just lack of interest for other reasons would put our club at risk."/>
    <n v="0"/>
    <s v="y"/>
    <n v="0"/>
    <n v="0"/>
    <n v="0"/>
  </r>
  <r>
    <x v="21"/>
    <n v="11366.51"/>
    <e v="#N/A"/>
    <e v="#N/A"/>
    <n v="26891"/>
    <m/>
    <m/>
    <n v="811"/>
    <s v="CSPB - A"/>
    <s v="RCC"/>
    <s v="Glider facility fee - This compulsory fee is a requirement in order to operate at Lasham. It covers the fee for trailer parking and gives the right to use each glider at the airfield._x000a_1 x Two seat glider (496): Â£1,628 including hangarage in 2016-17. Keeping 496 in the hangar at Lasham is essential otherwise it would have to be rigged and derigged every day it is used, which is both days most weekends. It is a large, heavy glider which is difficult to assemble; it requires at least 3 experienced members and at least 3 others to assist and can take over an hour to rig, whilst derigging takes half an hour. Therefore if 496 was not to be kept in the hangar, the amount of day we could spend flying would be severely restricted - limiting our core activities. There would also be a safety risk (any mistake whilst rigging could prove fatal once in the air), as well as the risk of damaging the glider when rigging/derigging regularly, which has happened in the past._x000a__x000a_2 x Single seat gliders (96 &amp; 296): Â£464 each in 2016-17_x000a_Stored in trailers. These gliders are much simpler and quicker to rig and derig. It is therefore much cheaper to store these gliders in their purposely designed trailers._x000a__x000a_The ~Â£1500 shortfall is covered by income from soaring fees and hire charges on our gliders. All members are charged 26p/min to fly our gliders or Â£20/day to hire them (e.g. for competitions). Total annual income from these fees, on average, is Â£3600 in soaring fees + Â£1000 in hire charges = Â£4600, of which ~Â£1500 is spent on ground hire. _x000a_Assuming a 1% inflation rate;_x000a_Cost: (101% x Â£1628) + (101% x 2 x Â£464) = Â£2581.56 _x000a_Income: ~Â£1500 from glider usage fees"/>
    <s v="Ground Hire"/>
    <s v="1 - Most Important"/>
    <n v="2581.56"/>
    <n v="1548.94"/>
    <n v="1032.6199999999999"/>
    <n v="0"/>
    <n v="0"/>
    <n v="2581.56"/>
    <n v="0"/>
    <s v="No query"/>
    <n v="0"/>
    <n v="0"/>
    <n v="0"/>
    <n v="0"/>
    <n v="0"/>
    <n v="0"/>
    <n v="0"/>
    <s v="y"/>
    <n v="0"/>
    <n v="0"/>
    <n v="0"/>
  </r>
  <r>
    <x v="21"/>
    <n v="11366.51"/>
    <e v="#N/A"/>
    <e v="#N/A"/>
    <n v="26921"/>
    <s v="x"/>
    <m/>
    <n v="811"/>
    <s v="CSPB - A"/>
    <s v="RCC"/>
    <s v="The majority of our equipment costs relate to the compulsory maintenance of our equipment, which is essential for our core activities and ensuring safety. Each glider by law must have an annual Airworthiness Review Certificate (ARC) to continue to fly. To obtain this each glider must have an annual maintenance inspection, an airworthiness review and any outstanding work carried out by a qualified inspector._x000a_2 x Single seat gliders (96 &amp; 296): ARC = Â£117 per glider. Basic average annual maintenance inspection &amp; airworthiness review based on professional quotes for this year = Â£520 per glider. We are also planning for the more in depth 3000hr life checks soon required - 296 is currently on about 2900hrs. However, there are always extra costs for defects found. Work and other essential services such as hard waxing as assessed by inspectors is Â£45/hr. This usually takes around 10 hours. From experience, we expect this to cost approximately Â£2000. Estimated cost based on previous years = 2 x (Â£117 + Â£520 + 10xÂ£45) = Â£2174._x000a_Two seat glider (496): ARC = Â£117. Annual maintenance inspection &amp; airworthiness review = Â£760. Cost for defects found and work conducted as assessed by inspectors is Â£45/hr and services such as hard waxing which are required add to this. Estimated cost = (Â£117 + Â£760 + 16xÂ£45) = Â£1597. (Last year's cost was Â£1580) _x000a__x000a_Also there is the cost of typical wear and tear maintenance that we would expect throughout the course of the year. Generally, this has been around Â£100 per glider and has included expenditure on items such as new tyres, inner tubes and brake pads. Total = Â£300 Each glider carries two batteries which degrade over time and have to be replaced every 3 years. 2 Batteries per year = Â£65. Parachute repacks mandated every 6 months for four parachutes. Â£27.50 x4 x2. Total = Â£220. _x000a_All of these equipment costs are legal requirements and relate to essential annual maintenance of equipment. Without these costs paid in full, we are simply unable to fly our gliders. The ~Â£1000 shortfall is covered by income from flying fees and hire fees on our gliders (~Â£4600). We are asking for high level of subsidy, because there is little prospect to increase available income from our gliders and the remaining Â£3600 is used for equally essential costs. The fees charged to members are already above what most other university gliding clubs charge. _x000a_'One-off' purchases throughout the year have been funded using a mixture of SGI and Harlington Applications._x000a_Cost: Â£2174 + Â£1597 + Â£"/>
    <s v="Equipment &amp; Repair"/>
    <s v="1 - Most Important"/>
    <n v="4356"/>
    <n v="1089"/>
    <n v="3267"/>
    <n v="0"/>
    <n v="0"/>
    <n v="0"/>
    <n v="0"/>
    <s v="Gliding have provided extra information on this line - please see the extra notes box"/>
    <n v="0"/>
    <n v="0"/>
    <n v="0"/>
    <n v="0"/>
    <n v="0"/>
    <s v="This bit was cut off the description because it didn’t fit in the box:Cost: £2174 + £1597 + £300 + £65 + £220 = £4356 Income: ~£1000 from glider usage fees"/>
    <n v="0"/>
    <s v="y"/>
    <n v="0"/>
    <n v="0"/>
    <n v="0"/>
  </r>
  <r>
    <x v="21"/>
    <n v="11366.51"/>
    <e v="#N/A"/>
    <e v="#N/A"/>
    <n v="27161"/>
    <s v="x"/>
    <s v="Harlington?"/>
    <n v="811"/>
    <s v="CSPB - A"/>
    <s v="RCC"/>
    <s v="Our 2-seater training glider, 496 is 25 years old and has been owned by the Union from new. It now has 2700 hours which represents exceptional value. This glider is heavily utilised by all members and continues to play a critical role in enabling the success of the club. The instrumentation, parachutes and braking systems have been in invested in heavily over the last few years in order to keep it in the best possible condition. In the late 2000's, most of the aircraft was re-coated in replacement gel coat and has since been meticulously looked after by all past and present members of the club._x000a__x000a_However, unavoidable UV damage and wear occurs over time. The gel coat under the wings is crazed, the wings require shimming and the interior is worn. This affects the performance, value and will eventually affect safety. Before reaching 3000hrs, the glider must receive a substaintial inspection to remain airworthy. We expect this to have to occur before 2020 and plan to restore the glider to top condition at this inspection to enable benefit for students for the next 25 years. It is impossible to estimate a total cost as there is likely to be unknown work required. Therefore a best estimate of Â£10,000 has been provided for a partial refinish and full inspection, based on costs of Â£12k and Â£18k to thoroughly refurbish our smaller single seater gliders in 2009 and 2012. Given a replacement glider would cost Â£140k new, refurbishment represents good value._x000a__x000a_We are applying for grant because a) this is long term maintenance required for sustainable operation, b) Harlington will unlikely be able to cover the full cost hence the requirement to forward plan, and c) reductions in grant and increasing costs with increased membership numbers give us little disposable SGI to contribute long term. _x000a_Given a replacement glider would cost Â£140k new, and refurbishment would add significant value and life to the existent glider, this represents excellent value for the Union."/>
    <s v="Equipment &amp; Repair"/>
    <s v="5 - Least Important"/>
    <n v="10000"/>
    <n v="0"/>
    <n v="1500"/>
    <n v="0"/>
    <n v="0"/>
    <n v="0"/>
    <n v="0"/>
    <s v="Gliding have provided extra information on this line - please see the extra notes box"/>
    <n v="0"/>
    <n v="0"/>
    <s v="Unsure."/>
    <n v="0"/>
    <n v="0"/>
    <s v="We aren’t quite sure if we are allowed to apply for this. Re-finishing of our glider 496 will have to be done before 2020. It will cost around £10,000. We highly doubt a Harlington application would cover this in full. From the budgeting policy, there seems to be no restriction on applying for capital expenditure. Re-finishing is arguably maintenance and not a one-off, and we must plan for the future. Hopefully you understand and the union won’t see this as an ‘aggressive’ approach to budgeting. Even if you disagree with applying for this; we would like to keep this line in our budget at 0% as it illustrates the point that we have large other expenditures to plan for and can't sustain on lower grant. Please could you advise us on this?"/>
    <n v="0"/>
    <s v="n"/>
    <s v="CSPB to discuss."/>
    <n v="0"/>
    <n v="0"/>
  </r>
  <r>
    <x v="21"/>
    <n v="11366.51"/>
    <e v="#N/A"/>
    <e v="#N/A"/>
    <n v="27171"/>
    <m/>
    <m/>
    <n v="811"/>
    <s v="CSPB - A"/>
    <s v="RCC"/>
    <s v="Insurance is a legal requirement to fly. It covers full flight risks &amp; liability to third parties for any member of ICGC and any B.G.A. full or assistant category instructors within Europe (standard policy). As a key safety requirement that is absolutely crucial to the club; this cost must be covered in order to keep in line with legal requirements for both flying and the storage of the gliders._x000a_The average cost over the last few years has been Â£8079.05 (excluding rebate). Although we have been given favourable rates in the last few years due to an â€œexcellent safety record and low hassle factorâ€, the insurers have warned us that this cost is due to increase and the rebate may not be applicable in future years. This is because of rises in Insurance Premium Tax and strong ties with the European market. _x000a_We estimate the cost to be around Â£8428.33 for 2018 (this is estimated using the 2016 cost of 8428.33). Any amount not covered by grant will be funded from SGI._x000a_We are asking for 75% subsidy. The 22% we received last year is NOT sustainable for the operation of the club._x000a_â€¢ There is no requirement for members of the majority of clubs to contribute towards insurance. This includes Boat Club who also require expensive specialist insurance, but this is funded to 100% from the Union independently of the budgeting process. We believe we have equal historic importance with 87 years of history, a large membership and internationally competing members, and it is therefore unfair to expect such a large contribution from members for this unique cost._x000a_â€¢ Our main income streams are already stretched across essential equipment maintenance and operation required for the safety of our members. In the past few years due to reduced grant funding, we have been using these funds for insurance, which has been damaging the long term condition of the Â£130k worth of Union assets, fully utilised by the club._x000a_â€¢ All activity costs are in addition to the club membership fee. We believe that increasing membership fees will only decrease the total membership and reach of the club, therefore increasing the 'per member' subsidy required. There would also be reduced activity and hence reduced glider usage income._x000a_â€¢ Members already pay rates very close to unsubsidised rates for flying. A typically active member will have total annual costs of Â£800, significantly more (up to Â£3k+) if flying in competitions or joining our tours. Increasing usage rates would have a huge effect on these members, most of which are putting all their disposable income into the sport already. Out-pricing the most dedicated would affect the level of expertise within the club and the development of voluntary instructors on which the club depends for operation._x000a_â€¢ It would be unreasonable to ask externally for sponsorship for insurance or maintenance costs of Union assets. A predictable income is required to plan for required long term maintenance, replacement and refurbishment of our gliders"/>
    <s v="Insurance"/>
    <s v="1 - Most Important"/>
    <n v="8428.33"/>
    <n v="2107.08"/>
    <n v="6321.25"/>
    <n v="0"/>
    <n v="0"/>
    <n v="8428.33"/>
    <n v="0"/>
    <s v="Gliding have provided extra information on this line - I think this is best discussed separately"/>
    <n v="3"/>
    <n v="4"/>
    <s v="Asking for 75% subsidy, back to : is it unfair to support them more just because they choose to do a dangerous activty..should health and saftey be automatically funded?"/>
    <n v="0"/>
    <s v="More information/discussion"/>
    <n v="0"/>
    <n v="0"/>
    <s v="n"/>
    <s v="CSPB to discuss."/>
    <n v="0"/>
    <n v="0"/>
  </r>
  <r>
    <x v="22"/>
    <n v="2268.6899999999996"/>
    <n v="2246.6799999999998"/>
    <n v="80"/>
    <n v="25774"/>
    <s v="x"/>
    <s v="Harlington?"/>
    <n v="811"/>
    <s v="CSPB - A"/>
    <s v="RCC"/>
    <s v="Climbing Equipment:_x000a__x000a_Ropes: Absolutely crucial to be able to continue to climb safely. From the age and condition of our ropes, we would like to replace three pairs of half ropes, as we use these most frequently on club trips. At roughly Ã¥Â£250 for the pair, this will cost an estimated Ã¥Â£750._x000a__x000a_Climbing harnesses: Although we encourage members to try and buy their own, new members will often borrow club harnesses for the first term or on trips. We had a shortage this year that meant not everyone who wanted to climb was able to. We would like to purchase 10 additional harnesses at a bulk price of Ã¥Â£200._x000a__x000a_Belay plates and HMS karabiners: Used to belay members and lent out at the climbing centre and on trips. DMM bug (Ã¥Â£13) + aero HMS screwgate karabiner (Ã¥Â£7) = Ã¥Â£20 per set. We would like 5 additional sets = Ã¥Â£100._x000a__x000a_Nut keys - Allows stuck climbing equipment to be removed, which prevents us from having to leave it behind. Very useful for trad. Wild country pro key with leash = Ã¥Â£14.50. We want to purchase 3 = Ã¥Â£43.50._x000a__x000a_Slings: Versatile climbing equipment used to both secure belays and attach individuals to anchors on routes. We are very short of slings and would like to buy 2*60cm, 4*120cm and 2*240cm @ Â£8, Â£12 and Â£15 respectively. This totals Ã¥Â£94._x000a__x000a_Crampons: We have invested in a number of pairs of ice axes to give members the opportunity to winter climb, but we would like to match this by buying two more pairs of crampons at ~Ã¥Â£100 each. This comes to a total of Ã¥Â£200. We will try to apply to Harlington for the pairs of crampons._x000a__x000a_Overall = Ã¥Â£1387.50 with Ã¥Â£200 from Harlington and Ã¥Â£632.50 from SGI."/>
    <s v="Equipment &amp; Repair"/>
    <s v="1 - Most Important"/>
    <n v="1387.5"/>
    <n v="832.5"/>
    <n v="555"/>
    <n v="0"/>
    <n v="0"/>
    <n v="0"/>
    <n v="0"/>
    <s v="Some of this is possibly Harlington?"/>
    <n v="0"/>
    <n v="0"/>
    <s v="Agree with MG"/>
    <n v="0"/>
    <n v="0"/>
    <n v="0"/>
    <n v="0"/>
    <s v="y"/>
    <n v="0"/>
    <n v="0"/>
    <n v="0"/>
  </r>
  <r>
    <x v="23"/>
    <n v="2495.37"/>
    <n v="6090.6"/>
    <n v="65"/>
    <n v="27332"/>
    <s v="x"/>
    <s v="Harlington?"/>
    <n v="811"/>
    <s v="CSPB - A"/>
    <s v="RCC"/>
    <s v="To ensure safety climbing ropes need to be replaced. Ropes have a finite life time and fraying of the ropes make them unsafe to use. In addition they have â€˜fall ratingsâ€™ i.e a finite number of falls which may be taken on the rope before it becomes unsafe to use . As a result of high use several ropes need to be replaced. An indoor 40m rope to allow our members to practice more advanced â€˜sport climbingâ€™ (the type of climbing done outside and on our trips) and to replace the mustard rope retired last year. â€“ this costs Â£95.47 (mammut gravity rope from petzl website). Two additional ropes for climbing outdoor. Outdoor climbing ropes are longer and water resistant although are sometimes not suitable for climbing indoors. Ropes cost approx. Â£125 - Â£145 depending on length or treatment. 2* Â£135 = Â£270. Harnesses also need to be retired due to wear and tear and cost generally Â£45 each. As we loan out these harnesses to people wishing to climb every week and take them on trips at weekends they face a large amount of wear and tear. To ensure the safe running of core activities they must be replaced. 5 * Â£45 = Â£225. We also wish to replace a rack of trad gear. Traditional, or trad climbing is a variety of climbing in which the climber climbs on unprotected routes, placing protection as they climb. A â€˜trad rackâ€™ is the name that refers to the selection of safety gear which may be lodged into the rock and hopefully holds the climber if fallen upon. Trad racks are generally expensive so we are budgeting for a racks of cams, a type of gear placement that is especially useful and greatly increases the safety of the climber. One set of cams = 5 cams @ Â£50 = Â£250. In addition to this 6 helmets need to be replaced this year due to safety reasons. 6 * Â£39 (cost of petzl elios helmet) = Â£234 This leads to a total cost of 1074.47. As this gear is necessary for completing the core aims of the club we are request a subsidy of 40% leading to a requested subsidy of 429.788 and pay the remaining 644.682 from SGI."/>
    <s v="Equipment &amp; Repair"/>
    <s v="1 - Most Important"/>
    <n v="1074.47"/>
    <n v="644.67999999999995"/>
    <n v="429.78"/>
    <n v="0"/>
    <n v="0"/>
    <n v="0"/>
    <n v="0"/>
    <s v="Possibly Harlington?"/>
    <n v="0"/>
    <n v="0"/>
    <s v="Agree with MG"/>
    <n v="0"/>
    <n v="0"/>
    <n v="0"/>
    <n v="0"/>
    <s v="y"/>
    <n v="0"/>
    <n v="0"/>
    <n v="0"/>
  </r>
  <r>
    <x v="24"/>
    <n v="924"/>
    <n v="472.25"/>
    <n v="10"/>
    <n v="25904"/>
    <m/>
    <m/>
    <n v="811"/>
    <s v="CSPB - A"/>
    <s v="RCC"/>
    <s v="Historic Commercial Vehicle Society (HCVS) membership. HCVS provides the club with eight magazines per year, expert knowledge and help with sourcing spare parts for Clementine. The HCVS also helps the club stay up-to-date with specific legislation covering historic commercial vehicles and allows Clementine to enter the HCVS Brighton Run (we can't enter the run if we aren't members)."/>
    <s v="Affiliation Fees"/>
    <s v="1 - Most Important"/>
    <n v="50"/>
    <n v="0"/>
    <n v="50"/>
    <n v="0"/>
    <n v="0"/>
    <n v="50"/>
    <n v="0"/>
    <s v="rsm motor have provided additional information - please see the attached sheet"/>
    <n v="0"/>
    <n v="0"/>
    <s v="No query"/>
    <n v="0"/>
    <n v="0"/>
    <n v="0"/>
    <n v="0"/>
    <s v="y"/>
    <n v="0"/>
    <n v="0"/>
    <n v="0"/>
  </r>
  <r>
    <x v="24"/>
    <n v="924"/>
    <n v="472.25"/>
    <n v="10"/>
    <n v="25905"/>
    <m/>
    <m/>
    <n v="811"/>
    <s v="CSPB - A"/>
    <s v="RCC"/>
    <s v="The Bullnose Morris Club membership. This club helped us to source spare parts for Clementine's engine rebuild in 2013 (thus actually reducing the cost of the rebuild). The club also provides us with six magazines per year, specialist knowledge about vehicles similar (in manufacturing terms) to Clementine and access to books and publications about Morris vehicles and parts."/>
    <s v="Affiliation Fees"/>
    <s v="2 - Important"/>
    <n v="25"/>
    <n v="0"/>
    <n v="25"/>
    <n v="0"/>
    <n v="0"/>
    <n v="25"/>
    <n v="0"/>
    <s v="rsm motor have provided additional information - please see the attached sheet"/>
    <n v="0"/>
    <n v="0"/>
    <s v="No query"/>
    <n v="0"/>
    <n v="0"/>
    <n v="0"/>
    <n v="0"/>
    <s v="y"/>
    <n v="0"/>
    <n v="0"/>
    <n v="0"/>
  </r>
  <r>
    <x v="24"/>
    <n v="924"/>
    <n v="472.25"/>
    <n v="10"/>
    <n v="25912"/>
    <m/>
    <m/>
    <n v="811"/>
    <s v="CSPB - A"/>
    <s v="RCC"/>
    <s v="Oils and Lubricants. Clementine requires specialist oils and greases for her maintenance. Her age not only means that oil has to be changed extremely frequently, but also that specialist detergent-free oils are needed. We also use general purpose oils whilst working on her. We use two 25l drums of Millers Oil each year. These are sold to us at a discount by the manufacturer, at a cost of Â£67.75 (ex. VAT) each. We also need a 5l can of WD-40 (Â£28.80 Amazon.com) to periodically lubricate some joints. In addition, college now charge us for the disposal of oil. We cannot keep this in the garage, nor dispose of it in any other way, as that would contravene college's fire policies. College charge us Â£12 per 25l drum of used oil (two per year, minimum)."/>
    <s v="Consumables"/>
    <s v="1 - Most Important"/>
    <n v="188.1"/>
    <n v="0"/>
    <n v="188.1"/>
    <n v="0"/>
    <n v="0"/>
    <n v="188.1"/>
    <n v="0"/>
    <s v="rsm motor have provided additional information - please see the attached sheet"/>
    <n v="0"/>
    <n v="0"/>
    <s v="No query"/>
    <n v="0"/>
    <n v="0"/>
    <n v="0"/>
    <n v="0"/>
    <s v="y"/>
    <n v="0"/>
    <n v="0"/>
    <n v="0"/>
  </r>
  <r>
    <x v="24"/>
    <n v="924"/>
    <n v="472.25"/>
    <n v="10"/>
    <n v="25913"/>
    <m/>
    <m/>
    <n v="811"/>
    <s v="CSPB - A"/>
    <s v="RCC"/>
    <s v="Cleaning Solutions. Members are liable to get oil on their hands, which needs cleaning urgently as it is a health hazard. For this we use an industrial-strength hand cleaner called Swarfega. 4.5l of Swarfega costs Â£21.40 (RS Online). In addition, we use a cleaner called Jizer. This costs Â£98.32 (ex. VAT) per barrel (Tools Today). We also require paper towels, which are not only good for washing hands but are a cheaper alternative where Wypall lint-free workhorse is not necessary. A pack of Kimberly Clark paper towels costs Â£18.85 ex. VAT (RS Online). Cleaning solutions are especially important, as we need to ensure that we comply with college fire regulations."/>
    <s v="Consumables"/>
    <s v="2 - Important"/>
    <n v="138.57"/>
    <n v="0"/>
    <n v="138.57"/>
    <n v="0"/>
    <n v="0"/>
    <n v="138.57"/>
    <n v="0"/>
    <s v="rsm motor have provided additional information - please see the attached sheet"/>
    <n v="0"/>
    <n v="0"/>
    <s v="No query"/>
    <n v="0"/>
    <n v="0"/>
    <n v="0"/>
    <n v="0"/>
    <s v="y"/>
    <n v="0"/>
    <n v="0"/>
    <n v="0"/>
  </r>
  <r>
    <x v="24"/>
    <n v="924"/>
    <n v="472.25"/>
    <n v="10"/>
    <n v="25914"/>
    <m/>
    <m/>
    <n v="811"/>
    <s v="CSPB - A"/>
    <s v="RCC"/>
    <s v="Other Consumables. Paint and Varnish: to maintain Clementine's appearance and ensure that her bodywork does not rust or rot, the club needs an annual supply of black paint and varnish for the various surfaces. Although a full repaint is not needed each year, we do need to carry out emergency paint work to fix any scratches, scuffs or chips in the paint or varnish. Abrasives and Adhesives: our ongoing work requires various abrasives and adhesives. These include various sandpapers, glues, tapes, etc. (though we are offended by the assumption that Clem is held together with glue and tape)."/>
    <s v="Consumables"/>
    <s v="3 - Average Importance"/>
    <n v="50"/>
    <n v="0"/>
    <n v="20"/>
    <n v="0"/>
    <n v="0"/>
    <n v="50"/>
    <n v="0"/>
    <s v="rsm motor have provided additional information - please see the attached sheet"/>
    <n v="0"/>
    <n v="0"/>
    <s v="No query"/>
    <n v="0"/>
    <n v="0"/>
    <n v="0"/>
    <n v="0"/>
    <s v="y"/>
    <n v="0"/>
    <n v="0"/>
    <n v="0"/>
  </r>
  <r>
    <x v="24"/>
    <n v="924"/>
    <n v="472.25"/>
    <n v="10"/>
    <n v="25915"/>
    <m/>
    <m/>
    <n v="811"/>
    <s v="CSPB - A"/>
    <s v="RCC"/>
    <s v="Parts and material stock. As part of our ongoing maintenance and presevation, we require a number of supplies and parts. The money is for the purchase of small parts or material stock used when we manufacture parts in house at vastly cheaper prices. Most parts are replaced as they fail so providing a description is not possible, any spare material is retained for future use."/>
    <s v="Equipment &amp; Repair"/>
    <s v="1 - Most Important"/>
    <n v="150"/>
    <n v="0"/>
    <n v="150"/>
    <n v="0"/>
    <n v="0"/>
    <n v="150"/>
    <n v="0"/>
    <s v="rsm motor have provided additional information - please see the attached sheet"/>
    <n v="0"/>
    <n v="0"/>
    <s v="No query"/>
    <n v="0"/>
    <n v="0"/>
    <s v="Other consumables. £25 to paint £10 for varnishes £15 Sandpaper and assorted adhesives"/>
    <n v="0"/>
    <s v="y"/>
    <n v="0"/>
    <n v="0"/>
    <n v="0"/>
  </r>
  <r>
    <x v="24"/>
    <n v="924"/>
    <n v="472.25"/>
    <n v="10"/>
    <n v="25916"/>
    <m/>
    <m/>
    <n v="811"/>
    <s v="CSPB - A"/>
    <s v="RCC"/>
    <s v="Light Tools. The club needs to purchase various light tools throughout the academic year, to replace those that have become worn or damaged. These are typically small items such as drill bits, taps, dies, etc. These are necessary for the general upkeep of the vehicle and manufacture of new/replacement parts."/>
    <s v="Equipment &amp; Repair"/>
    <s v="2 - Important"/>
    <n v="60"/>
    <n v="0"/>
    <n v="60"/>
    <n v="0"/>
    <n v="0"/>
    <n v="60"/>
    <n v="0"/>
    <s v="rsm motor have provided additional information - please see the attached sheet"/>
    <n v="0"/>
    <n v="0"/>
    <s v="No query"/>
    <n v="0"/>
    <n v="0"/>
    <n v="0"/>
    <n v="0"/>
    <s v="y"/>
    <n v="0"/>
    <n v="0"/>
    <n v="0"/>
  </r>
  <r>
    <x v="24"/>
    <n v="924"/>
    <n v="472.25"/>
    <n v="10"/>
    <n v="25917"/>
    <m/>
    <m/>
    <n v="811"/>
    <s v="CSPB - A"/>
    <s v="RCC"/>
    <s v="Required for legal use on the road. Jez and Clem are always charged Â£530 between them, usually down a Â£371/Â£159 split. Jez and Clem have had to shuffle money between them in the past when the split has been different to that predicted."/>
    <s v="Insurance"/>
    <s v="1 - Most Important"/>
    <n v="159"/>
    <n v="0"/>
    <n v="159"/>
    <n v="0"/>
    <n v="0"/>
    <n v="159"/>
    <n v="0"/>
    <s v="rsm motor have provided additional information - please see the attached sheet"/>
    <n v="0"/>
    <n v="0"/>
    <s v="No query"/>
    <n v="0"/>
    <n v="0"/>
    <n v="0"/>
    <n v="0"/>
    <s v="y"/>
    <n v="0"/>
    <n v="0"/>
    <n v="0"/>
  </r>
  <r>
    <x v="24"/>
    <n v="924"/>
    <n v="472.25"/>
    <n v="10"/>
    <n v="25918"/>
    <m/>
    <m/>
    <n v="811"/>
    <s v="CSPB - A"/>
    <s v="RCC"/>
    <s v="Telephone Line Rental. We must have a fixed line telephone in our garage for health and safety reasons as required by College. This costs the club Â£100 per year (charged monthly)."/>
    <s v="Telephones"/>
    <s v="1 - Most Important"/>
    <n v="100"/>
    <n v="0"/>
    <n v="100"/>
    <n v="0"/>
    <n v="0"/>
    <n v="100"/>
    <n v="0"/>
    <s v="rsm motor have provided additional information - please see the attached sheet"/>
    <n v="0"/>
    <n v="0"/>
    <s v="No query"/>
    <n v="0"/>
    <n v="0"/>
    <n v="0"/>
    <n v="0"/>
    <s v="y"/>
    <n v="0"/>
    <n v="0"/>
    <n v="0"/>
  </r>
  <r>
    <x v="24"/>
    <n v="924"/>
    <n v="472.25"/>
    <n v="10"/>
    <n v="25922"/>
    <m/>
    <m/>
    <n v="811"/>
    <s v="CSPB - A"/>
    <s v="RCC"/>
    <s v="Petrol. In a normal year Clementine's fuel costs are in the region of Â£800. Clementine travels to Brighton and back twice each year (120 miles for each trip) and to the Isle of Wight in August (250 miles). She travels to a number of other shows during the summer, and each of these adds around 150 extra miles onto her yearly milage. She is also used for many social events across college, and usually leaves her garage twice each week. We are willing to pay for the fuel used for the various shows, but have requested some travel subsidy for our Freshers' Week events, as well as for regular short drives to assess the mechanical state of the vehicle."/>
    <s v="Travel Expenditure"/>
    <s v="1 - Most Important"/>
    <n v="800"/>
    <n v="0"/>
    <n v="250"/>
    <n v="0"/>
    <n v="0"/>
    <n v="800"/>
    <n v="0"/>
    <s v="rsm motor have provided additional information - please see the attached sheet"/>
    <n v="0"/>
    <n v="0"/>
    <s v="No query"/>
    <n v="0"/>
    <n v="0"/>
    <n v="0"/>
    <n v="0"/>
    <s v="y"/>
    <n v="0"/>
    <n v="0"/>
    <n v="0"/>
  </r>
  <r>
    <x v="24"/>
    <n v="924"/>
    <n v="472.25"/>
    <n v="10"/>
    <n v="25923"/>
    <m/>
    <m/>
    <n v="811"/>
    <s v="CSPB - A"/>
    <s v="RCC"/>
    <s v="Promotional Materials. Clementine is seen by hundreds of students during the course of the year. The easiest way to give Clementine's details to these new students is using business cards. We also use these cards at shows, to give to fellow enthusiasts who have similar vehicles or know anyone who might have parts of interest to the club. We also print flyers and posters to advertise club events and trips, this enables us to attract students throughout the year. Without recruiting new students each year the club will not be able to continue to function."/>
    <s v="Publicity"/>
    <s v="1 - Most Important"/>
    <n v="30"/>
    <n v="0"/>
    <n v="30"/>
    <n v="0"/>
    <n v="0"/>
    <n v="30"/>
    <n v="0"/>
    <s v="rsm motor have provided additional information - please see the attached sheet"/>
    <n v="0"/>
    <n v="0"/>
    <s v="No query"/>
    <n v="0"/>
    <n v="0"/>
    <n v="0"/>
    <n v="0"/>
    <s v="y"/>
    <n v="0"/>
    <n v="0"/>
    <n v="0"/>
  </r>
  <r>
    <x v="25"/>
    <n v="1226"/>
    <n v="334.66"/>
    <n v="20"/>
    <n v="23546"/>
    <s v="x"/>
    <m/>
    <n v="811"/>
    <s v="CSPB - A"/>
    <s v="RCC"/>
    <s v="Eco Marathon project development phase: once the design is finished we require Â£750 more for the manufacture of systems. A detailed business plan can be issued upon request."/>
    <s v="Equipment &amp; Repair"/>
    <s v="2 - Important"/>
    <n v="1000"/>
    <n v="0"/>
    <n v="200"/>
    <n v="0"/>
    <n v="0"/>
    <n v="0"/>
    <n v="0"/>
    <s v="I've just e-mailed them to ask for the detailed business plan_x000a_"/>
    <n v="3"/>
    <n v="0"/>
    <s v="What?"/>
    <n v="0"/>
    <n v="0"/>
    <n v="0"/>
    <n v="0"/>
    <s v="n"/>
    <s v="Club needs to specify if the extra £750 will be an application to ADF. The £1000 cost is not explained properly, a full budget is not necessary but a breakdown is definitely required."/>
    <n v="0"/>
    <n v="0"/>
  </r>
  <r>
    <x v="26"/>
    <n v="414.91"/>
    <n v="1426.78"/>
    <n v="400"/>
    <n v="25690"/>
    <s v="x"/>
    <m/>
    <n v="822"/>
    <s v="CSPB - A"/>
    <s v="RCSU"/>
    <s v="Christmas Dinner_x000a_This years Christmas social was hosted at the Roof top bar in Fulham as was very successful in obtaining 80 students to the cocktail night._x000a_However, we hope to expand this event next year to run another Buddies-themed Christmas event, which is related to our societies core values. Its an ideal event to bring together students at the end of the first term, cementing their relationships with their new friends but also their Mums and Dads. We ask for an Â£300 towards this event next year to provide subsidy for a larger venue which will feature a sit-down meal as well as supplying Christmas Decorations to aid in the festivities, to improve this event on previous years. The additional subsidy would provide the funds for this event to go ahead, which would be accompanied by support from the department, which will pay for staff meals totalling Â£300. This event will therefore also provide a networking environment for students to interact with staff on a social and informal level._x000a__x000a_This is part of our core aims, as it supports the buddies scheme within the department and also provides an interaction base for students and staff."/>
    <s v="Hospitality"/>
    <s v="2 - Important"/>
    <n v="1000"/>
    <n v="500"/>
    <n v="300"/>
    <n v="1000"/>
    <n v="300"/>
    <n v="0"/>
    <n v="0"/>
    <n v="0"/>
    <n v="0"/>
    <n v="0"/>
    <n v="0"/>
    <s v="Ineligible"/>
    <s v="Move to C"/>
    <n v="0"/>
    <n v="0"/>
    <s v="y"/>
    <n v="0"/>
    <n v="0"/>
    <n v="0"/>
  </r>
  <r>
    <x v="26"/>
    <n v="414.91"/>
    <n v="1426.78"/>
    <n v="400"/>
    <n v="25693"/>
    <s v="x"/>
    <m/>
    <n v="822"/>
    <s v="CSPB - A"/>
    <s v="RCSU"/>
    <s v="Annual Dinner_x000a_This is the annual BioChemSoc final dinner in the Summer Term that marks the end of term with a black tie event. This is a brilliant way for students to say goodbye before they depart around the world for their Summer Hols. This is one of our fundamental core aims as a department society to bring students together for the final weeks of term which is why it has the highest importance placed in CPSB-A, it provides the conclusion to the degree for final years and ensures that they have the life long friendships to take with them post degree. Whilst also solidifying the Fresher's friendships. The event which brings students together from all years, provides the opportunity to establish post-grad relationships, meaning younger years can communicate with older years who have since left Imperial, to ask for advice and support on their studies. To make this event as professional as possible we will be providing decorations and themed tables, as well as expanding it from previous years. Subsidy from the Union would help to improve the impetus of the event, in which we would make a Â£400 contribution go a long way in making the substantially better than previous years, this will accompany Â£400 also provided by the department, as well as Â£400 from our SGI. Last year we hosted 90 students at Nandos in Gloucester Rd for the Black Tie event, the total event cost Â£1200 with students contributing Â£5 each, this was then accompanied by a Bar night at the Union which totaled an additional Â£150 and obatined Â£50 from student payment._x000a__x000a_The event was very well received and students were delighted that there was a cheap alternative for a department society which marks a change from all the other expensive soc events that accumulate at the end of term (i.e Summer ball, Hall events, and Sports Annual dinners)."/>
    <s v="Hospitality"/>
    <s v="1 - Most Important"/>
    <n v="1350"/>
    <n v="500"/>
    <n v="400"/>
    <n v="1350"/>
    <n v="400"/>
    <n v="0"/>
    <n v="0"/>
    <n v="0"/>
    <n v="0"/>
    <n v="0"/>
    <n v="0"/>
    <s v="Ineligible"/>
    <s v="Move to C"/>
    <n v="0"/>
    <n v="0"/>
    <s v="y"/>
    <n v="0"/>
    <n v="0"/>
    <n v="0"/>
  </r>
  <r>
    <x v="27"/>
    <n v="87.56"/>
    <n v="1139.44"/>
    <n v="350"/>
    <n v="27609"/>
    <s v="x"/>
    <m/>
    <n v="822"/>
    <s v="CSPB - A"/>
    <s v="RCSU"/>
    <s v="Christmas Dinner:_x000a_A longstanding tradition in BioSoc and an opportunity for members of the various years to come together, unwind and trade anecdotes, musings and advice about the year. This event is key to our aims and objectives as it establishes BioSoc as the social heart of the Biology Department. Events such as this enhance the overall enjoyment of the degree as the promote a sense of fraternity and solidarity forming a positive environment (core aims 2.5) which will be conducive to teamwork, celebrating mutual success of peers as well as creating a tangible event that will reward achievements hence contributing to welfare of members. At this event we will hand out prizes to every single attendee which will further contribute to the welfare of members as they feel appreciated and part of a team. _x000a_Calculations: Given that BioSoc made 50 tickets available last year and they quickly sold out, we estimate 80 would be a reasonable amount to make available next year._x000a_Cost (including food and venue hire): Â£49.99 * 80 = Â£3999.29 and we are requesting 50% of this amount as a subsidy_x000a_Ticket income: Â£20 * 80 = Â£1600"/>
    <s v="Cultural Activities"/>
    <s v="2 - Important"/>
    <n v="3999.2"/>
    <n v="1600"/>
    <n v="1999.65"/>
    <n v="3999.2"/>
    <n v="499.9"/>
    <n v="0"/>
    <n v="0"/>
    <s v="Should follow ChemSoc precedent of requesting dinner funding for Ground Hire and other expenses only. Subsidy reduced in line with ground hire ca. 25% of total cost."/>
    <n v="3"/>
    <n v="4"/>
    <n v="0"/>
    <s v="Agree with MG"/>
    <s v="Reduce to 25% funding"/>
    <n v="0"/>
    <n v="0"/>
    <s v="y"/>
    <n v="0"/>
    <n v="0"/>
    <n v="0"/>
  </r>
  <r>
    <x v="27"/>
    <n v="87.56"/>
    <n v="1139.44"/>
    <n v="350"/>
    <n v="27671"/>
    <s v="x"/>
    <m/>
    <n v="822"/>
    <s v="CSPB - A"/>
    <s v="RCSU"/>
    <s v="May Leavers ball:_x000a_Our core aim is to be the social heart of the department and provide social and recreational events for the biologists and this will take the form of an end of year formal that will establish itself as a tradition within the society. We feel that this event will promote the prestige of Imperial College London students as they will push themselves as they endeavour to reach their full potential with the promise of a fitting way to celebrate and unwind with their comrades. As such we have sought quotes from some of the most prestigous hotels in London, to ensure this is a lavish event. Awards will be given to all final year attendees as this will be a souvenir of their time at imperial. Working hard and the subsequent reward of a formal will enhance the welfare of the students as they feel important and appreciated by the university. This event is promoted toward the final year students but all are welcome. _x000a_Calculation: 140 people in the year will be invited as well as a plus one of their choice. As well as other members of the younger years, an estimated 210 people can be thought to attend. _x000a_Tickets to be sold at: (Â£30) Hence: (Â£30 * 210) = Â£6300_x000a_Venue Hire (Food inclusive) = (Â£54.50 * 210 = Â£11445) _x000a_Award: Medals (10) = (140*10) = 1400_x000a_Total cost = Â£12845 hence we are requesting a 30% subsidy"/>
    <s v="Cultural Activities"/>
    <s v="1 - Most Important"/>
    <n v="12845"/>
    <n v="6300"/>
    <n v="3853.5"/>
    <n v="12854"/>
    <n v="858"/>
    <n v="0"/>
    <n v="0"/>
    <s v="Refer to 27609"/>
    <n v="3"/>
    <n v="4"/>
    <n v="0"/>
    <s v="Agree with MG"/>
    <s v="Reduce to 25% funding"/>
    <n v="0"/>
    <n v="0"/>
    <s v="y"/>
    <n v="0"/>
    <n v="0"/>
    <n v="0"/>
  </r>
  <r>
    <x v="27"/>
    <n v="87.56"/>
    <n v="1139.44"/>
    <n v="350"/>
    <n v="27675"/>
    <s v="x"/>
    <m/>
    <n v="822"/>
    <s v="CSPB - A"/>
    <s v="RCSU"/>
    <s v="Options talks: _x000a_Older years will give short presentations about modules they have taken this year. Here it give students the chance to hear their options directly from the people who took the modules and honest opinions on content, how they were taught and difficulty. This event is key to our core aims as it provides academic events for biologists as well as a positivive intradepartmental atmosphere whereby all students feel supported and can see guidance. Refreshments will be served during the presentations to enhance audience focus and as a reward for the older students sharing their honest insights._x000a_Calculations: This is open to first and second years hence a total of 250 individuals are to be catered for. _x000a_Refreshments: _x000a_Food: Single pizza for one individual costs 7.50. Hence: 250*7.50 = 1875.00_x000a_Drinks: Single 2L soft drink average cost = 1.50. Hence. 100*1.50 = 150.00_x000a_Utensils: 250 Napkins = 3.49 / 250 plates = 6.59 / 250 cups = 5.57 pounds : Total = 15.65_x000a_Total = 1875 +150 + 15.65 = 2040.65 hence we are requesting a 40% subsidy"/>
    <s v="Conferences"/>
    <s v="3 - Average Importance"/>
    <n v="2040.65"/>
    <n v="0"/>
    <n v="816.26"/>
    <n v="500"/>
    <n v="225"/>
    <n v="0"/>
    <n v="0"/>
    <s v="Refer to 27610"/>
    <n v="3"/>
    <n v="4"/>
    <n v="0"/>
    <s v="Agree with MG"/>
    <s v="Reduce to 50% Funding"/>
    <n v="0"/>
    <n v="0"/>
    <s v="y"/>
    <n v="0"/>
    <n v="0"/>
    <n v="0"/>
  </r>
  <r>
    <x v="28"/>
    <n v="756.1400000000001"/>
    <n v="2371.2199999999998"/>
    <n v="500"/>
    <n v="27735"/>
    <s v="x"/>
    <m/>
    <n v="822"/>
    <s v="CSPB - A"/>
    <s v="RCSU"/>
    <s v="&quot;ChemSoc Christmas Dinner _x000a__x000a_This year the annual ChemSoc Christmas Dinner was held at the Copthorne Tara Hotel on Highstreet Kensington, and was attended by 230 people, including UGs, PGs and staff. Due to its size, this event brings together the whole department in a festive spirit, meeting our key aim of encouraging integration across the entire Chemistry department. The success of the event of the past two years has cemented its place on the annual ChemSoc calendar. _x000a__x000a_The total cost for the ground hire of the event for 230 people was Â£9,660.00, followed by an additional Â£90 worth of costs for the DJ and equipment. Ticket income totalled Â£5,150 with a departmental subsidy of Â£5,000. It is important to note that the departmental subsidy was generous this year, though it is not guaranteed for future years. Additionally, we aim to minimise the price of the tickets to the students and staff to maximise accessibility to all students._x000a__x000a_Since there is a social aspect, we have not requested money to cover food or drink. Rather, a 20% contribution toward the estimated ground hire cost (ca. 25% of the total) and a further 50% of the cost of speakers and DJ (Â£90 total). The subsidy requested is therefore (Â£90*0.5 + Â£1932.00*0.2 = Â£431.40).&quot;"/>
    <s v="Ground Hire"/>
    <s v="1 - Most Important"/>
    <n v="9750"/>
    <n v="5150"/>
    <n v="431.4"/>
    <n v="9750"/>
    <n v="431.1"/>
    <n v="0"/>
    <n v="0"/>
    <n v="0"/>
    <n v="0"/>
    <n v="0"/>
    <n v="0"/>
    <n v="0"/>
    <n v="0"/>
    <n v="0"/>
    <n v="0"/>
    <s v="y"/>
    <n v="0"/>
    <n v="0"/>
    <n v="0"/>
  </r>
  <r>
    <x v="29"/>
    <n v="122.04"/>
    <n v="2740.86"/>
    <n v="1400"/>
    <n v="25592"/>
    <s v="x"/>
    <m/>
    <n v="822"/>
    <s v="CSPB - A"/>
    <s v="RCSU"/>
    <s v="Maths Christmas Dinner_x000a__x000a_Our annual dinner to celebrate both Christmas and the end of the Autumn term. This event echoes with our core objective/aim of bringing maths students together: to encourage socialising between maths students. It is an opportunity for us to thank everyone who has supported MathSoc during the term, and cherish the divine time of the year: nativitatem Christi. It is also a chance for students across the years as well as professors to come along and get to enjoy a luxurious 3-course dinner, as well as a range of other activities such as quizzes, speeches and an after-party, to complement the boisterous, joyous atmosphere of the occasion. _x000a__x000a_The money will be spent on hiring the venue for the dinner (Estimated at Â£40 per person for 150 people, with us selling tickets for Â£25, Â£30 and Â£37 in separate batches). In 2016, this was held at the Rembrandt Hotel and cost Â£6500(including Â£1000 deposit) in total, with more than 100 people attending. We received Â£600 from our department and our final projected cost for this event was around Â£500."/>
    <s v="Hospitality"/>
    <s v="1 - Most Important"/>
    <n v="6000"/>
    <n v="3750"/>
    <n v="1200"/>
    <n v="6000"/>
    <n v="750"/>
    <n v="0"/>
    <n v="0"/>
    <s v="Using 50% of Ground Hire at 25% gives subsidy at 750"/>
    <n v="3"/>
    <n v="4"/>
    <s v="Agre with MG"/>
    <n v="0"/>
    <s v="Change to 750"/>
    <n v="0"/>
    <n v="0"/>
    <s v="y"/>
    <n v="0"/>
    <n v="0"/>
    <n v="0"/>
  </r>
  <r>
    <x v="30"/>
    <e v="#N/A"/>
    <n v="140.63"/>
    <n v="40"/>
    <n v="26732"/>
    <s v="x"/>
    <m/>
    <n v="822"/>
    <s v="CSPB - A"/>
    <s v="RCSU"/>
    <s v="End of Year Panel event. A free event for members involving a panel discussion, a networking event and a small awards ceremony. This event is highly insightful and educational - we bring in high profile speakers/researchers and have an open discussion and Q&amp;A session, thus fulfilling our core aims and objectives. We expect 40 people to attend. This cost is related to prize giving. Given that we give out 4 prizes (Best Journal Club Presentation, Best SynBIC Seminar Speaker, Most Hard-working Volunteer, Highest Attendance), we spend about Â£6.25 to get them some form of recognition (certificate + wine bottle). This can be partly covered by ticket sales."/>
    <s v="Consumables"/>
    <s v="1 - Most Important"/>
    <n v="25"/>
    <n v="15"/>
    <n v="10"/>
    <n v="25"/>
    <n v="10"/>
    <n v="0"/>
    <n v="0"/>
    <n v="0"/>
    <n v="0"/>
    <n v="0"/>
    <n v="0"/>
    <n v="0"/>
    <n v="0"/>
    <n v="0"/>
    <n v="0"/>
    <s v="y"/>
    <n v="0"/>
    <n v="0"/>
    <n v="0"/>
  </r>
  <r>
    <x v="31"/>
    <n v="335.03999999999996"/>
    <n v="1623.24"/>
    <n v="400"/>
    <n v="26809"/>
    <s v="x"/>
    <m/>
    <n v="819"/>
    <s v="CSPB - A"/>
    <s v="RSM"/>
    <s v="Material's Science Beyond University Lecture Series - during the first 2 terms weekly extra curricular materials themed presentations by industry partners and academics, open to the RSM and RCSU. Funding covers cost of MatSoc broach/pin (Â£30) given as thank you token for speaker"/>
    <s v="Speakers"/>
    <s v="1 - Most Important"/>
    <n v="600"/>
    <n v="300"/>
    <n v="300"/>
    <n v="600"/>
    <n v="300"/>
    <n v="0"/>
    <n v="0"/>
    <s v="Not asking for any travel expenses to seems fair compared with the the other DepSocs. But giving broaches is not A line...but have guest speakers at a DepSoc is..."/>
    <n v="0"/>
    <s v="Move A to C"/>
    <n v="0"/>
    <n v="0"/>
    <n v="0"/>
    <n v="0"/>
    <n v="0"/>
    <s v="y"/>
    <s v="Broaches are not A-Line."/>
    <n v="0"/>
    <n v="0"/>
  </r>
  <r>
    <x v="32"/>
    <n v="259.18"/>
    <n v="869.18"/>
    <n v="50"/>
    <n v="25388"/>
    <s v="x"/>
    <m/>
    <n v="812"/>
    <s v="CSPB - A"/>
    <s v="SCC"/>
    <s v="Chinese New Year Celebrations - IC ABACUS joint annual Chinese New Year Celebrations with the 7 other London ABACUS universities - a joint dinner to celebrate the biggest event of the Chinese calendar - Chinese New Year. Traditionally during Chinese New Year, families would organise celebrations and reunion dinners to bring everyone back together. This reunion dinner is extremely important to all Oriental people in the world. Most of our members are international members and are unable to return to their home country for Chinese New Year, and therefore ABACUS aims to bring its members together and celebrate Chinese New Year as a second family. _x000a__x000a_In essence, what Chinese New year represents is everything that ABACUS aims to achieve. It is in line with our core aims to promote the Chinese culture, traditional dishes are served in a Chinese Restaurant, along with traditional festivities and games to allow members to learn about Chinese New Year traditions and symbols such as the the zodiac animals, traditional gifts to give at this time of year, traditional dress and traditional activities practised at this time of year. _x000a__x000a_We will have to pay Â£200 (Â£1600 split among 8 universities) for exclusive hire of the Chinese restaurant as the restaurant will be closed to other customers for that night during the busiest week for business. The price is Â£25 per head and we will be charging Â£20 per head - subsidy of Â£5 per head and we expect 30 guests this year from Imperial itself, bringing the total subsidy to Â£150."/>
    <s v="Cultural Activities"/>
    <s v="1 - Most Important"/>
    <n v="950"/>
    <n v="600"/>
    <n v="350"/>
    <n v="950"/>
    <n v="150"/>
    <n v="0"/>
    <n v="0"/>
    <s v="subsidy requested calculated as 150, instead of 350 entered"/>
    <n v="0"/>
    <s v="lower subsidy to 150"/>
    <s v="food so hospitality?0-Agree with reduced subsidy"/>
    <n v="0"/>
    <s v="lower subsidy to 150"/>
    <n v="0"/>
    <n v="0"/>
    <s v="y"/>
    <s v="Food/hospitality = highly variable expenditure that cannot be thoroughly budgeted for in advance, and the incentive to partake in an activity is not the 'core activity' so should be moved to C."/>
    <n v="0"/>
    <s v="y"/>
  </r>
  <r>
    <x v="32"/>
    <n v="259.18"/>
    <n v="869.18"/>
    <n v="50"/>
    <n v="25408"/>
    <s v="x"/>
    <m/>
    <n v="812"/>
    <s v="CSPB - A"/>
    <s v="SCC"/>
    <s v="Imperial College ABACUS Badminton Tournament - Badminton court hire for the tournament as well as for training. After running a survey amongst our full-time members, it was clear to us that Badminton was the favourite sport. In line with our core aims to integrate more sporting events into our event schedule, we have decided to organise a Badminton Tournament for our members."/>
    <s v="Competitions"/>
    <s v="1 - Most Important"/>
    <n v="150"/>
    <n v="0"/>
    <n v="150"/>
    <n v="150"/>
    <n v="150"/>
    <n v="0"/>
    <n v="0"/>
    <s v="how was the cost calculated?"/>
    <n v="3"/>
    <n v="0"/>
    <s v="Does this need to be 100% subsidised?_x000a_"/>
    <n v="0"/>
    <n v="0"/>
    <n v="0"/>
    <n v="0"/>
    <s v="n"/>
    <s v="Need itemising - SCC to chase up breakdown of £150."/>
    <n v="0"/>
    <s v="_x000a_"/>
  </r>
  <r>
    <x v="33"/>
    <n v="276.06"/>
    <n v="6116.38"/>
    <n v="40"/>
    <n v="25509"/>
    <s v="x"/>
    <m/>
    <n v="812"/>
    <s v="CSPB - A"/>
    <s v="SCC"/>
    <s v="Our first core objective as a society is to 'seek to provide a service to the students of Imperial College who wish to investigate Christianity'. This is done primarily through a weekly lunchtime event called 'Skeptical', where we offer students a free lunch to eat while they listen to a talk exploring big questions about life and how Christianity relates to them. Around 40 people attend each event and the food costs Â£50. We run 25 events per year, meaning the total food cost is Â£1250. Since the establishment of Skeptical around 15 years ago a local church has kindly donated money to cover the food cost, but as of this year that has ended. We sought donations from other churches and obtained approximately Â£300, but this still leaves us Â£950 short of the Â£1250 target. We will be facing the same situation next academic year."/>
    <s v="Consumables"/>
    <s v="1 - Most Important"/>
    <n v="1250"/>
    <n v="300"/>
    <n v="950"/>
    <n v="1250"/>
    <n v="950"/>
    <n v="0"/>
    <n v="0"/>
    <s v="subsidy for food, however it does seem like core activity and hence an exception (as with CathSoc and CheeseSoc) could be granted"/>
    <s v="eligible for grant?"/>
    <n v="0"/>
    <s v="Hospitality"/>
    <n v="1"/>
    <n v="3"/>
    <n v="0"/>
    <n v="0"/>
    <s v="y"/>
    <s v="Discuss at CSPB."/>
    <n v="0"/>
    <n v="0"/>
  </r>
  <r>
    <x v="33"/>
    <n v="276.06"/>
    <n v="6116.38"/>
    <n v="40"/>
    <n v="25526"/>
    <s v="x"/>
    <m/>
    <n v="812"/>
    <s v="CSPB - A"/>
    <s v="SCC"/>
    <s v="Many International Students have no concept of Christianity and so we run events specifically for them. We do 2 of these events per year- one in Freshers Week and one in our Events Week- and they normally involve a short talk and some international food. We try to get international speakers who can relate to the student's cultures and we have Bibles available in languages like Mandarin, creating an environment where students feel particularly welcomed and at home. Decoration and food costs about Â£60 per event, total Â£120."/>
    <s v="Cultural Activities"/>
    <s v="1 - Most Important"/>
    <n v="120"/>
    <n v="0"/>
    <n v="120"/>
    <n v="120"/>
    <n v="120"/>
    <n v="0"/>
    <n v="0"/>
    <s v="ok"/>
    <n v="0"/>
    <n v="0"/>
    <s v="hospitality"/>
    <n v="1"/>
    <n v="3"/>
    <n v="0"/>
    <n v="0"/>
    <s v="y"/>
    <s v="Change to C-line."/>
    <n v="0"/>
    <n v="0"/>
  </r>
  <r>
    <x v="33"/>
    <n v="276.06"/>
    <n v="6116.38"/>
    <n v="40"/>
    <n v="25529"/>
    <s v="x"/>
    <m/>
    <n v="812"/>
    <s v="CSPB - A"/>
    <s v="SCC"/>
    <s v="&quot;Globe Cafe&quot; is our weekly event where overseas students can mingle with other internationals, learn about the cultures of countries from all over the world, and if they would like to, explore the Christian faith through a Bible study afterwards. We supply snacks at the event which cost Â£5. Across 25 weeks this comes to Â£125. There are also additional costs of Bible study materials and board games, costing about Â£30 across the year. Total Â£155"/>
    <s v="Cultural Activities"/>
    <s v="2 - Important"/>
    <n v="155"/>
    <n v="0"/>
    <n v="155"/>
    <n v="155"/>
    <n v="155"/>
    <n v="0"/>
    <n v="0"/>
    <s v="ok"/>
    <n v="0"/>
    <n v="0"/>
    <s v="food again"/>
    <n v="1"/>
    <n v="3"/>
    <n v="0"/>
    <n v="0"/>
    <s v="y"/>
    <s v="Change to C-line."/>
    <n v="0"/>
    <n v="0"/>
  </r>
  <r>
    <x v="34"/>
    <n v="758.3"/>
    <n v="896.96999999999991"/>
    <n v="40"/>
    <n v="25755"/>
    <s v="x"/>
    <m/>
    <n v="812"/>
    <s v="CSPB - A"/>
    <s v="SCC"/>
    <s v="External speakers for public debates - compensation, travel costs and hospitality. Public debates are a core activitity that enables us to interact with all of Imperial College students and staff and build the necessary public debate on important issues. In our experience, getting interesting and famous (and hence also more expense) outside speakers greatly increases the number of people attending and enhances the quality of the debate."/>
    <s v="Speakers"/>
    <s v="1 - Most Important"/>
    <n v="150"/>
    <n v="100"/>
    <n v="50"/>
    <n v="150"/>
    <n v="50"/>
    <n v="0"/>
    <n v="0"/>
    <s v="ok"/>
    <n v="0"/>
    <n v="0"/>
    <s v="no itemisation"/>
    <n v="3"/>
    <n v="0"/>
    <n v="0"/>
    <n v="0"/>
    <s v="n"/>
    <s v="Requires itemisation, similar to above line. SCC to ask for breakdown."/>
    <n v="0"/>
    <n v="0"/>
  </r>
  <r>
    <x v="35"/>
    <n v="50.8"/>
    <e v="#N/A"/>
    <e v="#N/A"/>
    <n v="25506"/>
    <s v="x"/>
    <m/>
    <n v="812"/>
    <s v="CSPB - A"/>
    <s v="SCC"/>
    <s v="MSF Fun Run â€“ Open to general public; to raise awareness about MSF and to raise funds as well. Cost for safety equipment, advertising, catering, signs, photography and after-event social needs to be covered"/>
    <s v="Equipment &amp; Repair"/>
    <s v="1 - Most Important"/>
    <n v="500"/>
    <n v="0"/>
    <n v="300"/>
    <n v="500"/>
    <n v="300"/>
    <n v="0"/>
    <n v="0"/>
    <s v="ok"/>
    <n v="0"/>
    <n v="0"/>
    <s v="Need to split this line up, the advertising cannot be funded neither can the social. However health and safety stuff probably should be funded"/>
    <n v="0"/>
    <n v="5"/>
    <n v="0"/>
    <n v="0"/>
    <s v="y"/>
    <s v="Not core activity. C-line."/>
    <n v="0"/>
    <n v="0"/>
  </r>
  <r>
    <x v="36"/>
    <n v="505.08"/>
    <n v="-8793.8799999999992"/>
    <n v="70"/>
    <n v="25017"/>
    <s v="x"/>
    <m/>
    <n v="812"/>
    <s v="CSPB - A"/>
    <s v="SCC"/>
    <s v="Netball and football kits"/>
    <s v="Equipment &amp; Repair"/>
    <s v="1 - Most Important"/>
    <n v="380"/>
    <n v="0"/>
    <n v="250"/>
    <n v="380"/>
    <n v="250"/>
    <n v="0"/>
    <n v="0"/>
    <s v="ok"/>
    <s v="3,5"/>
    <n v="0"/>
    <s v="need itemisation"/>
    <n v="3"/>
    <n v="4"/>
    <n v="0"/>
    <n v="0"/>
    <s v="n"/>
    <s v="B-line, not core."/>
    <n v="0"/>
    <n v="0"/>
  </r>
  <r>
    <x v="36"/>
    <n v="505.08"/>
    <n v="-8793.8799999999992"/>
    <n v="70"/>
    <n v="26708"/>
    <s v="x"/>
    <m/>
    <n v="812"/>
    <s v="CSPB - A"/>
    <s v="SCC"/>
    <s v="Ground hire for 'Mega Maalai' (cost based primarily on figures from the year 2015-16) [February time]_x000a__x000a_Note that income from the entirety of the 'Mega Maalai' event has been included here. However, expenditure has been broken down into different categories (i.e. ground hire, professional acts, admin fees, cleaning costs, food costs, fuel costs, staff costs, PRS music copyright costs, ticketing fees, marketing costs, publicity costs, sound and lighting costs - as shown below) to show the different costs. _x000a__x000a_Proof of all this expenditure can be seen in last year's financial documentation."/>
    <s v="Ground Hire"/>
    <s v="1 - Most Important"/>
    <n v="6300"/>
    <n v="18000"/>
    <n v="1500"/>
    <n v="6300"/>
    <n v="1500"/>
    <n v="0"/>
    <n v="0"/>
    <s v="ok"/>
    <n v="0"/>
    <n v="0"/>
    <n v="0"/>
    <n v="0"/>
    <n v="0"/>
    <n v="0"/>
    <n v="0"/>
    <s v="y"/>
    <s v="Move to C-line, won't be subsidised as they have shown they have income for it."/>
    <n v="0"/>
    <n v="0"/>
  </r>
  <r>
    <x v="37"/>
    <n v="50"/>
    <n v="852.57"/>
    <n v="50"/>
    <n v="25594"/>
    <s v="x"/>
    <m/>
    <n v="812"/>
    <s v="CSPB - A"/>
    <s v="SCC"/>
    <s v="Tickets for Chanukah (Jewish Festival) Ice Skating_x000a_This is an annual event for all London University Jewish societies _x000a_This will either be at Natural History Museum or at Winter Wonderland_x000a_The cost is 60 tickets at Â£9.90 each"/>
    <s v="Cultural Activities"/>
    <s v="2 - Important"/>
    <n v="594"/>
    <n v="800"/>
    <n v="100"/>
    <n v="594"/>
    <n v="100"/>
    <n v="0"/>
    <n v="0"/>
    <s v="ok"/>
    <n v="0"/>
    <n v="0"/>
    <s v="Still seems like a social"/>
    <n v="1"/>
    <n v="3"/>
    <n v="0"/>
    <n v="0"/>
    <s v="n"/>
    <s v="CSPB to discuss."/>
    <n v="0"/>
    <n v="0"/>
  </r>
  <r>
    <x v="38"/>
    <e v="#N/A"/>
    <n v="-14.28"/>
    <n v="25"/>
    <n v="25336"/>
    <s v="x"/>
    <m/>
    <n v="812"/>
    <s v="CSPB - A"/>
    <s v="SCC"/>
    <s v="We run a weekly radio show on ICRadio. See objective 2.1 in the constitution, which concerns promoting rock and metal culture to members and non-members alike. This radio show is used for society announcements of events (objectives 2.5 and 2.6), promotion of upcoming concerts (objectives 2.2 and 2.3), as well as to promote the local music scene (objective 2.1) in addition to other rock and metal music. It also provides a platform for current members to interact, through sending in song requests and communicating with the hosts. ICRadio membership cost = Â£10_x000a_Members requiring access = 2 (one permanent, and one backup in case of non-attendance of the main host)_x000a_2*10 = total cost of Â£20. ICRadio membership cost is normally paid for directly by the members requiring studio access."/>
    <s v="Equipment &amp; Repair"/>
    <s v="1 - Most Important"/>
    <n v="20"/>
    <n v="0"/>
    <n v="20"/>
    <n v="20"/>
    <n v="20"/>
    <n v="0"/>
    <n v="0"/>
    <s v="ok"/>
    <n v="0"/>
    <n v="0"/>
    <s v="All members who use the radio studio should buy radio membership"/>
    <n v="0"/>
    <n v="0"/>
    <n v="0"/>
    <n v="0"/>
    <s v="y"/>
    <n v="0"/>
    <n v="0"/>
    <n v="0"/>
  </r>
  <r>
    <x v="39"/>
    <n v="722.86"/>
    <n v="1599.59"/>
    <n v="20"/>
    <n v="24984"/>
    <s v="x"/>
    <m/>
    <n v="812"/>
    <s v="CSPB - A"/>
    <s v="SCC"/>
    <s v="Toastmasters' members joining fee. For members wishing to join the Toastmasters programme."/>
    <s v="Affiliation Fees"/>
    <s v="2 - Important"/>
    <n v="210"/>
    <n v="105"/>
    <n v="105"/>
    <n v="210"/>
    <n v="105"/>
    <n v="0"/>
    <n v="0"/>
    <s v="same as above?"/>
    <n v="3"/>
    <n v="0"/>
    <s v="No query_x000a_"/>
    <n v="0"/>
    <n v="0"/>
    <n v="0"/>
    <n v="0"/>
    <s v="y"/>
    <n v="0"/>
    <n v="0"/>
    <n v="0"/>
  </r>
  <r>
    <x v="39"/>
    <n v="722.86"/>
    <n v="1599.59"/>
    <n v="20"/>
    <n v="24989"/>
    <s v="x"/>
    <m/>
    <n v="812"/>
    <s v="CSPB - A"/>
    <s v="SCC"/>
    <s v="Camera (+tripod and microphone) purchase to provide high quallity recordings of the speeches for members (essential for improvement)."/>
    <s v="Equipment &amp; Repair"/>
    <s v="1 - Most Important"/>
    <n v="500"/>
    <n v="0"/>
    <n v="500"/>
    <n v="500"/>
    <n v="500"/>
    <n v="0"/>
    <n v="0"/>
    <s v="_x000a_"/>
    <n v="2"/>
    <n v="1"/>
    <s v="no itemisation"/>
    <n v="0"/>
    <n v="0"/>
    <n v="0"/>
    <n v="0"/>
    <s v="y"/>
    <n v="0"/>
    <n v="0"/>
    <n v="0"/>
  </r>
  <r>
    <x v="40"/>
    <n v="5150"/>
    <e v="#N/A"/>
    <e v="#N/A"/>
    <n v="24838"/>
    <m/>
    <m/>
    <n v="817"/>
    <s v="CSPB - A"/>
    <s v="Silwood"/>
    <s v="Silwood Social events: Social events run throughout the year to provide variety, entertainment and compensate for lack of activities in the local area. Whilst some events make money, some lose money, so we maintain an SGI surplus to cover any losses and ensure these activities can continue during any year where student numbers are low. These events include Halloween, Bonfire Night, Burn's Night and Chinese New Year, and are essential to the Silwood community and in welcoming international students in particular."/>
    <s v="Cultural Activities"/>
    <s v="1 - Most Important"/>
    <n v="2000"/>
    <n v="1000"/>
    <n v="1000"/>
    <n v="0"/>
    <n v="0"/>
    <n v="2000"/>
    <n v="0"/>
    <n v="0"/>
    <n v="0"/>
    <n v="0"/>
    <n v="0"/>
    <n v="0"/>
    <n v="0"/>
    <n v="0"/>
    <n v="0"/>
    <s v="y"/>
    <n v="0"/>
    <n v="0"/>
    <n v="0"/>
  </r>
  <r>
    <x v="40"/>
    <n v="5150"/>
    <e v="#N/A"/>
    <e v="#N/A"/>
    <n v="24839"/>
    <m/>
    <m/>
    <n v="817"/>
    <s v="CSPB - A"/>
    <s v="Silwood"/>
    <s v="Chickens Club: Silwood has about 30 chickens and 4 ducks which are cared for by the chicken club. They require food and bedding costing around Â£50-60/month. Membership of the club is currently set at around Â£10 for the year, and some income is made from the sale of eggs."/>
    <s v="Consumables"/>
    <s v="1 - Most Important"/>
    <n v="800"/>
    <n v="100"/>
    <n v="700"/>
    <n v="0"/>
    <n v="0"/>
    <n v="800"/>
    <n v="0"/>
    <n v="0"/>
    <n v="0"/>
    <n v="0"/>
    <n v="0"/>
    <n v="0"/>
    <n v="0"/>
    <n v="0"/>
    <n v="0"/>
    <s v="y"/>
    <n v="0"/>
    <n v="0"/>
    <n v="0"/>
  </r>
  <r>
    <x v="40"/>
    <n v="5150"/>
    <e v="#N/A"/>
    <e v="#N/A"/>
    <n v="24840"/>
    <m/>
    <m/>
    <n v="817"/>
    <s v="CSPB - A"/>
    <s v="Silwood"/>
    <s v="Minibus Use (Supermarket trips): The campus is 1.5hr walk from the nearest large supermarket, so minibus shopping trips are essential to students. Students contribute each Â£1 per journey."/>
    <s v="Travel Expenditure"/>
    <s v="1 - Most Important"/>
    <n v="700"/>
    <n v="300"/>
    <n v="400"/>
    <n v="0"/>
    <n v="0"/>
    <n v="700"/>
    <n v="0"/>
    <n v="0"/>
    <n v="0"/>
    <n v="0"/>
    <n v="0"/>
    <n v="0"/>
    <n v="0"/>
    <n v="0"/>
    <n v="0"/>
    <s v="y"/>
    <n v="0"/>
    <n v="0"/>
    <n v="0"/>
  </r>
  <r>
    <x v="40"/>
    <n v="5150"/>
    <e v="#N/A"/>
    <e v="#N/A"/>
    <n v="24841"/>
    <m/>
    <m/>
    <n v="817"/>
    <s v="CSPB - A"/>
    <s v="Silwood"/>
    <s v="Minibus Use (Sports: climbing / football / basketball etc): The minibus is vital for transport to and from sporting facilities. The campus is extremely limited with what it offers. The minibus is currently used for transport to Football, Rock climbing, Basketball and Cricket. Students contribute Â£1 per journey."/>
    <s v="Travel Expenditure"/>
    <s v="2 - Important"/>
    <n v="540"/>
    <n v="390"/>
    <n v="150"/>
    <n v="0"/>
    <n v="0"/>
    <n v="540"/>
    <n v="0"/>
    <n v="0"/>
    <n v="0"/>
    <n v="0"/>
    <n v="0"/>
    <n v="0"/>
    <n v="0"/>
    <n v="0"/>
    <n v="0"/>
    <s v="y"/>
    <n v="0"/>
    <n v="0"/>
    <n v="0"/>
  </r>
  <r>
    <x v="40"/>
    <n v="5150"/>
    <e v="#N/A"/>
    <e v="#N/A"/>
    <n v="24845"/>
    <m/>
    <m/>
    <n v="817"/>
    <s v="CSPB - A"/>
    <s v="Silwood"/>
    <s v="Welcome week / Societies Fairs / Freshers: Conducted in conjunction with the Silwood Halls fund/committee - a week's worth of events to welcome new student intake and encourage bonding: particularly important for a campus composed largely of cash-strapped masters students."/>
    <s v="Freshers"/>
    <s v="1 - Most Important"/>
    <n v="300"/>
    <n v="0"/>
    <n v="300"/>
    <n v="0"/>
    <n v="0"/>
    <n v="300"/>
    <n v="0"/>
    <n v="0"/>
    <n v="0"/>
    <n v="0"/>
    <n v="0"/>
    <n v="0"/>
    <n v="0"/>
    <n v="0"/>
    <n v="0"/>
    <s v="y"/>
    <n v="0"/>
    <n v="0"/>
    <n v="0"/>
  </r>
  <r>
    <x v="40"/>
    <n v="5150"/>
    <e v="#N/A"/>
    <e v="#N/A"/>
    <n v="24846"/>
    <m/>
    <m/>
    <n v="817"/>
    <s v="CSPB - A"/>
    <s v="Silwood"/>
    <s v="Sports Grounds Hire - due to lack of sport facilities at Silwood, students should have the option to use the local squash and basketball courts. Grounds are also hired for football and cricket matches"/>
    <s v="Ground Hire"/>
    <s v="1 - Most Important"/>
    <n v="600"/>
    <n v="0"/>
    <n v="600"/>
    <n v="0"/>
    <n v="0"/>
    <n v="600"/>
    <n v="0"/>
    <n v="0"/>
    <n v="0"/>
    <n v="0"/>
    <n v="0"/>
    <n v="0"/>
    <n v="0"/>
    <n v="0"/>
    <n v="0"/>
    <s v="y"/>
    <n v="0"/>
    <n v="0"/>
    <n v="0"/>
  </r>
  <r>
    <x v="40"/>
    <n v="5150"/>
    <e v="#N/A"/>
    <e v="#N/A"/>
    <n v="24847"/>
    <m/>
    <m/>
    <n v="817"/>
    <s v="CSPB - A"/>
    <s v="Silwood"/>
    <s v="Sports Equipment (Purchases and repairs): Maintaining adequate sports equipment for the students."/>
    <s v="Equipment &amp; Repair"/>
    <s v="1 - Most Important"/>
    <n v="500"/>
    <n v="0"/>
    <n v="500"/>
    <n v="0"/>
    <n v="0"/>
    <n v="500"/>
    <n v="0"/>
    <n v="0"/>
    <n v="0"/>
    <n v="0"/>
    <n v="0"/>
    <n v="0"/>
    <n v="0"/>
    <n v="0"/>
    <n v="0"/>
    <s v="y"/>
    <n v="0"/>
    <n v="0"/>
    <n v="0"/>
  </r>
  <r>
    <x v="40"/>
    <n v="5150"/>
    <e v="#N/A"/>
    <e v="#N/A"/>
    <n v="24858"/>
    <m/>
    <m/>
    <n v="817"/>
    <s v="CSPB - A"/>
    <s v="Silwood"/>
    <s v="Music Equipment: Maintenance and repair of musical instruments available to students for recreational and regular open mic performances. Several student bands are currently active. Given the bulky nature of the equipment, we need to maintain a range of instruments, particularly for international students that struggle to transport heavy luggage."/>
    <s v="Equipment &amp; Repair"/>
    <s v="2 - Important"/>
    <n v="400"/>
    <n v="0"/>
    <n v="400"/>
    <n v="0"/>
    <n v="0"/>
    <n v="400"/>
    <n v="0"/>
    <n v="0"/>
    <n v="0"/>
    <n v="0"/>
    <n v="0"/>
    <n v="0"/>
    <n v="0"/>
    <n v="0"/>
    <n v="0"/>
    <s v="y"/>
    <n v="0"/>
    <n v="0"/>
    <n v="0"/>
  </r>
  <r>
    <x v="40"/>
    <n v="5150"/>
    <e v="#N/A"/>
    <e v="#N/A"/>
    <n v="24859"/>
    <m/>
    <m/>
    <n v="817"/>
    <s v="CSPB - A"/>
    <s v="Silwood"/>
    <s v="Other Equipment: Silwood hosts a number of non-sports / music societies that require equipment. These currently include Tea, Allotments, Film, Improv, Journal and Wine-tasting societies."/>
    <s v="Equipment &amp; Repair"/>
    <s v="4 - Minimal Importance"/>
    <n v="650"/>
    <n v="0"/>
    <n v="650"/>
    <n v="0"/>
    <n v="0"/>
    <n v="650"/>
    <n v="0"/>
    <n v="0"/>
    <n v="0"/>
    <n v="0"/>
    <n v="0"/>
    <n v="0"/>
    <n v="0"/>
    <n v="0"/>
    <n v="0"/>
    <s v="y"/>
    <n v="0"/>
    <n v="0"/>
    <n v="0"/>
  </r>
  <r>
    <x v="40"/>
    <n v="5150"/>
    <e v="#N/A"/>
    <e v="#N/A"/>
    <n v="24862"/>
    <m/>
    <m/>
    <n v="817"/>
    <s v="CSPB - A"/>
    <s v="Silwood"/>
    <s v="The Silwood Revue: an annual comedy pantomime run by the students which has become a tradition at Silwood. The money is for props and snacks."/>
    <s v="Cultural Activities"/>
    <s v="2 - Important"/>
    <n v="100"/>
    <n v="0"/>
    <n v="100"/>
    <n v="0"/>
    <n v="0"/>
    <n v="100"/>
    <n v="0"/>
    <n v="0"/>
    <n v="0"/>
    <n v="0"/>
    <n v="0"/>
    <n v="0"/>
    <n v="0"/>
    <n v="0"/>
    <n v="0"/>
    <s v="y"/>
    <n v="0"/>
    <n v="0"/>
    <n v="0"/>
  </r>
  <r>
    <x v="40"/>
    <n v="5150"/>
    <e v="#N/A"/>
    <e v="#N/A"/>
    <n v="24864"/>
    <m/>
    <m/>
    <n v="817"/>
    <s v="CSPB - A"/>
    <s v="Silwood"/>
    <s v="Contingency - the Silwood year operates Sept-Sept, and any new activities are yet unknown as next year's students have not arrived. This money is to facilitate any new activities requested by incoming students and cover yearly maintenance of Union facilities."/>
    <s v="Freshers"/>
    <s v="2 - Important"/>
    <n v="700"/>
    <n v="0"/>
    <n v="700"/>
    <n v="0"/>
    <n v="0"/>
    <n v="700"/>
    <n v="0"/>
    <n v="0"/>
    <n v="0"/>
    <n v="0"/>
    <n v="0"/>
    <n v="0"/>
    <n v="0"/>
    <n v="0"/>
    <n v="0"/>
    <s v="y"/>
    <n v="0"/>
    <n v="0"/>
    <n v="0"/>
  </r>
  <r>
    <x v="40"/>
    <n v="5150"/>
    <e v="#N/A"/>
    <e v="#N/A"/>
    <n v="24866"/>
    <m/>
    <m/>
    <n v="817"/>
    <s v="CSPB - A"/>
    <s v="Silwood"/>
    <s v="Beekeeping - to help maintain and improve existing hive(s) and other equipment (e.g. wax plates, suits) to allow greater inclusion."/>
    <s v="Consumables"/>
    <s v="3 - Average Importance"/>
    <n v="500"/>
    <n v="0"/>
    <n v="500"/>
    <n v="0"/>
    <n v="0"/>
    <n v="500"/>
    <n v="0"/>
    <n v="0"/>
    <n v="0"/>
    <n v="0"/>
    <n v="0"/>
    <n v="0"/>
    <n v="0"/>
    <n v="0"/>
    <n v="0"/>
    <s v="y"/>
    <n v="0"/>
    <n v="0"/>
    <n v="0"/>
  </r>
  <r>
    <x v="41"/>
    <n v="1410.55"/>
    <n v="-3640.22"/>
    <n v="60"/>
    <n v="25230"/>
    <n v="0"/>
    <m/>
    <n v="815"/>
    <s v="CSPB - A"/>
    <s v="A&amp;E"/>
    <s v="Sheet Music - It has become increasingly apparent that groups would heavily value having access to sheet music. This would be especially useful for the new group ('Surcery') who have struggled initially to get arrangements made, and the non-auditioned general collaboration group that perform every year at &quot;A Very Vocal Evening&quot; (the surviving part of ArtsFest) and other a cappella concerts, which is new this year, and has already needed to buy one arrangement externally. The availability of general sheet music to members (regardless of group affiliation) is regarded as being strongly in accordance with the aims and objectives of the society. Arrangements now cost around Â£100 each, so if only 3 groups are struggling to arrange themselves (such as Surcery and the non-auditioned collaboration group this year so far), at minimum it costs Â£300._x000a_With the subsidy of Â£150, an SGI contribution of Â£150 would be required."/>
    <s v="Copyright Materials"/>
    <s v="1 - Most Important"/>
    <n v="300"/>
    <n v="0"/>
    <n v="150"/>
    <n v="0"/>
    <n v="0"/>
    <n v="0"/>
    <n v="0"/>
    <n v="0"/>
    <n v="0"/>
    <n v="0"/>
    <n v="0"/>
    <n v="0"/>
    <n v="0"/>
    <n v="0"/>
    <n v="0"/>
    <s v="y"/>
    <n v="0"/>
    <n v="0"/>
    <n v="0"/>
  </r>
  <r>
    <x v="41"/>
    <n v="1410.55"/>
    <n v="-3640.22"/>
    <n v="60"/>
    <n v="25266"/>
    <n v="0"/>
    <m/>
    <n v="815"/>
    <s v="CSPB - A"/>
    <s v="A&amp;E"/>
    <s v="Printing - A Cappella requires significant amount of sheet music to be printed, and thus incurs significant printing costs. Mobile phones cannot be used to view sheet music as the notes are too small to read at the speed required in singing._x000a_Each group has approximately 10 songs in their repertoire, consisting of around 10 pages each song (songs last approx 3 minutes each). About half those songs go through a revision a year, resulting in a repeat print. Each page is 3p (black and white). On average, a group needs 10 copies of each revision of a song (most groups have over 10 members and need members to look at music at home)._x000a__x000a_With 5 groups, that's (10 songs x 10 pages), plus (5 songs x 10 pages), all times 5. 100 + 50 = 150 pages per member per group. 1500 x 5 = 7500 pages for the society per year. 7500 pages x 3p = Â£225 per year. Plus another set of music for the collaboration (which does 1 or 2 songs a year) is another Â£2 a year."/>
    <s v="Printing Costs"/>
    <s v="1 - Most Important"/>
    <n v="230"/>
    <n v="0"/>
    <n v="230"/>
    <n v="230"/>
    <n v="230"/>
    <n v="230"/>
    <n v="0"/>
    <n v="0"/>
    <n v="0"/>
    <n v="0"/>
    <n v="0"/>
    <n v="0"/>
    <n v="0"/>
    <n v="0"/>
    <n v="0"/>
    <s v="y"/>
    <n v="0"/>
    <n v="0"/>
    <n v="0"/>
  </r>
  <r>
    <x v="41"/>
    <n v="1410.55"/>
    <n v="-3640.22"/>
    <n v="60"/>
    <n v="25222"/>
    <n v="0"/>
    <m/>
    <n v="815"/>
    <s v="CSPB - A"/>
    <s v="A&amp;E"/>
    <s v="Professional Hire - Since the society now has limited access to wireless microphones and mixing desk for concerts (due to The Techtonics investing around Â£9,000), it requires a professional sound engineer to mix the sound and actually make use of the microphones. Recent concerts have made use of 2 microphones with no sound engineer, and multiple comments from audience members mentioned it would bring in huge crowds if mixed properly. In addition, micâ€™d performances are now expected from a cappella groups if they are to be recognised as good, and the bar for what is expected at a cappella concerts has been raised (what with groups such as Pentatonix coming to fame)._x000a_Hired sound engineers are needed to mix the sound (otherwise the microphone purchase was largely pointless), and currently cost Â£250 per concert. With the hire of these professionals, singers can additionally be taught how to mix the sound, and with enough singers getting practice, can mix concerts in the future without the need for external sound engineers. Currently only one singer can sound engineer, and cannot do concerts because it prevents the singer from singing in the concert._x000a_With 3 fully micâ€™d concerts per year, 3 x Â£250 = Â£750 (and this should hopefully reduce in future years if spent now). SGI of Â£350 would go towards this, with a subsidy of Â£400._x000a_This very much aligns with core aims of the society."/>
    <s v="Instructors"/>
    <s v="1 - Most Important"/>
    <n v="750"/>
    <n v="0"/>
    <n v="400"/>
    <n v="750"/>
    <n v="250"/>
    <n v="750"/>
    <n v="0"/>
    <s v="Does not seem that different from last year's entry. Several societies have sound engineers, many of professional quality, available for &lt;£250."/>
    <s v="4, 5"/>
    <n v="1"/>
    <s v="agree with MG query"/>
    <n v="0"/>
    <n v="0"/>
    <n v="0"/>
    <n v="0"/>
    <s v="y"/>
    <n v="0"/>
    <n v="0"/>
    <n v="0"/>
  </r>
  <r>
    <x v="41"/>
    <n v="1410.55"/>
    <n v="-3640.22"/>
    <n v="60"/>
    <n v="24880"/>
    <n v="0"/>
    <m/>
    <n v="815"/>
    <s v="CSPB - A"/>
    <s v="A&amp;E"/>
    <s v="Competition Entry - Provision of entry money for groups to enter competitions such as the ICCA, Voice Festival UK (VFUK) etc... This year the entry cost was Â£125/group for the ICCA. 3 groups entered ICCA this year, but that is expected to increase to 4 x ICCA, and 2 x VFUK next year, giving a cost of Â£800 ((4 x Â£125) + (2 x Â£150))._x000a_This is not unrealistic, as one of the society's most prominent groups (The Techtonics) did not compete at all this year, but will likely compete next year, and it is likely that some of the more up-and-coming groups of the society will want to enter more competitions next year in order to develop themselves._x000a_Groups are expected to contribute to these fees via SGI as well (a total of Â£250 required from all groups combined). As the society mainly consists of active group members, significantly supporting competition entry benefits the large majority of the society in accordance with our aims and objectives. It also encourages significant group development and ambitious aims, and results in much of the reputation of Imperial as an A Cappella stonghold (including resulting in the hosting of significant competitions)._x000a_Moreover, entering and winning competitions like these acts as outstanding publicity for individual groups. The Techtonics managed to secure several gigs worth several thousand pounds, and involving some incredible opportunities (eg an all-expenses paid trip to Hong Kong in March 2017) off the back of their ICCA win in April 2016."/>
    <s v="Competitions"/>
    <s v="1 - Most Important"/>
    <n v="800"/>
    <n v="0"/>
    <n v="500"/>
    <n v="800"/>
    <n v="500"/>
    <n v="800"/>
    <n v="0"/>
    <s v="Core cost of society, key to high level of renown and attraction of new members"/>
    <n v="0"/>
    <n v="0"/>
    <n v="9"/>
    <n v="0"/>
    <n v="0"/>
    <n v="0"/>
    <n v="0"/>
    <s v="y"/>
    <n v="0"/>
    <n v="0"/>
    <n v="0"/>
  </r>
  <r>
    <x v="41"/>
    <n v="1410.55"/>
    <n v="-3640.22"/>
    <n v="60"/>
    <n v="25231"/>
    <n v="0"/>
    <m/>
    <n v="815"/>
    <s v="CSPB - A"/>
    <s v="A&amp;E"/>
    <s v="Minibus/Coach/Transport to Charity Gigs/Competitions â€“ a cappella and associated competitions have expanded rapidly this year, resulting in national competitions being held much further afield, as well as charity gigs being requested in cities much further away than previously. For example, the ICCAs now host 3 different events for the competition, with one being secured at Imperial the other two are are often held many miles away in other cities across the UK. In previous years, competing groups were expected to go to Durham to compete, as well as Manchester for VFUK._x000a_It is unreasonable for singers to drive minibuses 6-7hrs before and after competitions, so trains or coaches must be used. With the cheaper expense of coaches, a coach for 40 (3 groups of 10-15 members each) to Durham and back costs around Â£2000 to hire. Trains for 40 cost around Â£3500._x000a_For 2 competitions, 2 x ~Â£2000 = Â£4000_x000a_In previous years, the society has struggled to afford to get members to their competition locations. Without a subsidy (as none was given for 15-16), groups are expected to not be able to get to competitions. Without this, the groups will lose all quality reputation, and as such will be less likely to host the large semi-finals in future years. They will also be unable to galvanise members to get better, or encourage new members, and the quality will plummet._x000a_With a SGI contribution of Â£1500, a subsidy of Â£2500 would be needed."/>
    <s v="Travel Expenditure"/>
    <s v="1 - Most Important"/>
    <n v="4000"/>
    <n v="0"/>
    <n v="2500"/>
    <n v="4000"/>
    <n v="1200"/>
    <n v="4000"/>
    <n v="0"/>
    <s v="Based on expectation of progression through multiple rounds - given relatively low number affected, hard to justify high cost of funding given it may or may not be used."/>
    <n v="3"/>
    <n v="1"/>
    <s v="Agree with MG query"/>
    <n v="0"/>
    <n v="0"/>
    <n v="0"/>
    <n v="0"/>
    <s v="y"/>
    <n v="0"/>
    <n v="0"/>
    <n v="0"/>
  </r>
  <r>
    <x v="42"/>
    <n v="103.14000000000001"/>
    <e v="#N/A"/>
    <e v="#N/A"/>
    <n v="25327"/>
    <n v="0"/>
    <m/>
    <n v="815"/>
    <s v="CSPB - A"/>
    <s v="A&amp;E"/>
    <s v="Materials (e.g. brushes and ink) for the members to use during regular Calligraphy practice. _x000a_Different types of practice papers and brushes of different sizes shall all be prepared for use for more advanced members. Due to the expended sizes of the society more materials shall be expected next year. Specially designed graphic paper is also necessary for occasions like Art Festival and Chinese Culture Week. _x000a_In total the paper will cost for around Â£100, ink for Â£25 and brushes for Â£100. _x000a_Since this year the classes are led by students, the tutoring fee will be exempted from the cost."/>
    <s v="Equipment &amp; Repair"/>
    <s v="3 - Average Importance"/>
    <n v="225"/>
    <n v="0"/>
    <n v="225"/>
    <n v="225"/>
    <n v="150"/>
    <n v="225"/>
    <n v="0"/>
    <s v="Some member contribution likely to occur? That aside, core cost for society."/>
    <n v="0"/>
    <n v="0"/>
    <s v="agree with MG comments"/>
    <n v="0"/>
    <n v="0"/>
    <n v="0"/>
    <n v="0"/>
    <s v="y"/>
    <n v="0"/>
    <n v="0"/>
    <n v="0"/>
  </r>
  <r>
    <x v="43"/>
    <n v="1634.2"/>
    <n v="4042.53"/>
    <n v="25"/>
    <n v="24929"/>
    <n v="0"/>
    <m/>
    <n v="815"/>
    <s v="CSPB - A"/>
    <s v="A&amp;E"/>
    <s v="Posters_x000a_Throughout the year, in order to promote the choir in the College and enable the members of the society to have adequate audiences to enhance their experience of public singing, we need to publicise our concerts with posters. Since the removal of free printing, we have been using the printer in the basement of Sherfield. This is necessary for the promotion of our concerts and the income from the concerts will support our society's activities. The total cost per concert is Â£15 to a total of Â£75 over the year._x000a__x000a_Â£50 of SGI will go towards this."/>
    <s v="Publicity"/>
    <s v="1 - Most Important"/>
    <n v="75"/>
    <n v="0"/>
    <n v="25"/>
    <n v="75"/>
    <n v="0"/>
    <n v="0"/>
    <n v="0"/>
    <s v="Publicity"/>
    <n v="1"/>
    <s v="2, 3"/>
    <s v="agree with MG"/>
    <n v="0"/>
    <n v="0"/>
    <n v="0"/>
    <n v="0"/>
    <s v="y"/>
    <n v="0"/>
    <n v="0"/>
    <n v="0"/>
  </r>
  <r>
    <x v="43"/>
    <n v="1634.2"/>
    <n v="4042.53"/>
    <n v="25"/>
    <n v="24902"/>
    <n v="0"/>
    <m/>
    <n v="815"/>
    <s v="CSPB - A"/>
    <s v="A&amp;E"/>
    <s v="Venue hire _x000a_It is necessary for us to hire venues outside of the College for performances as there are none of a suitable scale or acoustic within the College itself. As such, we normally hire churches which are the most appropriate buildings in which to perform our repertoire, which tends to be sacred chamber choral music. Without this, we would be unable to achieve our core aim. By performing within London, it benefits the wider college community as it allows them to come and listen to our music, thus increasing the number of students reached. We perform 5 concerts at Â£200-250 ground hire based on quotes from this and last year, 2 in first and second term, and 1 in summer term. _x000a__x000a_If performing away from central London, we aim to acquire venues for free and allow free entry. This is sometimes but not always possible outside of London. Such concerts are much more difficult to publicise due to the distances from Imperial and generally make a loss if venue hire costs are charged. _x000a__x000a_Tickets are Â£3/6 including VAT when bought prior to the concert and Â£4/8 on the door. Ticket sales are used to pay for venue hire, conductor fees, accompanist fees (organist, musicians etc as appropriate), music hire and publicity. Therefore not all of our ticket income can be put solely towards venue hire. Ticket sales from previous years average approximately Â£220 per concert. _x000a_We are asking for a Â£300 pound subsidy as this will allow us to use the Â£200 pound difference between income and expenditure to go some way towards covering the cost of music hire and conductor fees. We are asking for the same subsidy this year as we predict that next year we will need a similar amount of ticket income to go towards other expenditure such as conductor fees and the purchases and hire of our ever-expanding repertoire."/>
    <s v="Ground Hire"/>
    <s v="1 - Most Important"/>
    <n v="1200"/>
    <n v="1100"/>
    <n v="300"/>
    <n v="1200"/>
    <n v="100"/>
    <n v="1200"/>
    <n v="0"/>
    <s v="R: Also confused, have queried with the society but no reply, so reduced subsidy. I suspect they've just lumped all their income together under this heading (which I told everyone not to do)."/>
    <n v="0"/>
    <n v="0"/>
    <s v="Very Confused why they are asking for a £300 subsidy to free up a £200 profit?"/>
    <n v="3"/>
    <n v="4"/>
    <n v="0"/>
    <n v="0"/>
    <s v="n"/>
    <s v="Jack, same with Tom"/>
    <n v="0"/>
    <n v="0"/>
  </r>
  <r>
    <x v="43"/>
    <n v="1634.2"/>
    <n v="4042.53"/>
    <n v="25"/>
    <n v="24907"/>
    <n v="0"/>
    <m/>
    <n v="815"/>
    <s v="CSPB - A"/>
    <s v="A&amp;E"/>
    <s v="Music purchase and hire _x000a_As the choir has grown and improved, we have also developed our repertoire and now use a lot of music that is still within copyright and must therefore be bought or hired. This music is essential to the core activity of the choir. Previously we had been able to afford to use solely SGI to pay for this but it had restricted our choices to those pieces we could afford. From last year and this year we estimate that it costs Â£200 per term to hire and purchase music._x000a__x000a_Having a wider repertoire of music to choose from is absolutely necessary to develop the society, as well as increasing the society's unique provision of the opportunity to perform high-standard and varied chamber choral singing. _x000a_As well as this, it allows us to keep singing at the fortnightly evensongs organised by the chaplaincy for the benefit of the whole College, as a lot of this music is still under copyright._x000a__x000a_Â£200 of SGI and Â£100 of subs will go towards this."/>
    <s v="Copyright Materials"/>
    <s v="1 - Most Important"/>
    <n v="600"/>
    <n v="0"/>
    <n v="300"/>
    <n v="600"/>
    <n v="300"/>
    <n v="600"/>
    <n v="0"/>
    <n v="0"/>
    <n v="0"/>
    <n v="0"/>
    <n v="0"/>
    <n v="0"/>
    <n v="0"/>
    <n v="0"/>
    <n v="0"/>
    <s v="y"/>
    <n v="0"/>
    <n v="0"/>
    <n v="0"/>
  </r>
  <r>
    <x v="43"/>
    <n v="1634.2"/>
    <n v="4042.53"/>
    <n v="25"/>
    <n v="24926"/>
    <n v="0"/>
    <m/>
    <n v="815"/>
    <s v="CSPB - A"/>
    <s v="A&amp;E"/>
    <s v="Printing_x000a_As mentioned above, a lot of chamber choral music is out of copyright and therefore the cheapest way in which to attain it is by printing free versions got online. Furthermore, we also use the college printing facilities to print flyers, tickets and programmes for our concerts, allowing us to increase awareness of what the society does. Without the provision of this money, the choir simply would not be able to function._x000a__x000a_Carrying on from last year's changes, every copy of music is now named and numbered to increase individual responsibility and avoid excessive printing. We provide three full spares of music for use in rehearsal or performances should a member have forgotten theirs. We have also moved away from booklets for concerts to having each piece of music printed individually so that it can be reused throughout the year._x000a__x000a_From our knowledge on how much music we make our way through, we know that we would spend at least Â£200 pounds per term, with an extra Â£100 for tour music for each of our two tours (while we use music we have done previously, we also use the weeks away as opportunities to learn new music). This comes to a total of Â£800._x000a__x000a_This year we have asked for the money to be transferred to the printing account but it is yet to be done. This is why eactivities records zero expenditure on printing so far this year. Individual claims for printing have also yet to be submitted. These resulted from the delay in the transfer mentioned above."/>
    <s v="Printing Costs"/>
    <s v="1 - Most Important"/>
    <n v="800"/>
    <n v="0"/>
    <n v="800"/>
    <n v="800"/>
    <n v="400"/>
    <n v="800"/>
    <n v="0"/>
    <s v="R: A music society can hands down not survive without publicity, how will they make any kind of SGI to cancel out their spending? How will they let people know about their concerts? This is a core aim of a music society. Also, the SGI is not higher than ever before, it was higher than this in 14-15 and 13-14. I've taken away 50% for the flyers because, I agree, that shouldn't be in there."/>
    <n v="0"/>
    <n v="0"/>
    <s v="Has anyone check out their SGI? higher than ever... feel this is a club that doesnt need all the money it is asking for. Hiding CPSB-C (publicity/flyers etc - a music based society can still function without publicity) items in with CSPB-A items (sheet music printing)"/>
    <n v="0"/>
    <n v="0"/>
    <n v="0"/>
    <n v="0"/>
    <s v="n"/>
    <s v="Jack will need to populate cost column"/>
    <n v="0"/>
    <n v="0"/>
  </r>
  <r>
    <x v="43"/>
    <n v="1634.2"/>
    <n v="4042.53"/>
    <n v="25"/>
    <n v="24918"/>
    <n v="0"/>
    <m/>
    <n v="815"/>
    <s v="CSPB - A"/>
    <s v="A&amp;E"/>
    <s v="Workshops and Instrumentalists_x000a_As per our aims and objectives (to hold regular workshops for singing), we will hold a number of workshops from experienced professionals from outside the society. These are incredibly valuable to the choir, allowing them to approach singing and performance from a different perspective, and develop their skills. This is one of the aspects that allows the choir to perform to the standard that it does. Workshops are covered by subs and grants in order not to incur any additional cost to members. The average cost of one workshop based on previous workshops and online quotes is Â£200-Â£250 depending on the person directing it, and length of the workshop. We aim to hold 2 workshops next year as these have proven extremely valuable. _x000a__x000a_Due to our expanding repertoire we often perform with other musicians who require payment. The amount spent on this has increased in previous years as we have increased our repertoire to include more challenging and exciting pieces which often require accompaniment. For example, this year we hired a student organist from Imperial for our concert themed on oppression and exile and paid him Â£150 for his work. Last year when we performed the Stravinsky Mass, we needed a chamber orchestra. We predict that we will need to pay an accompanist for three concerts per year._x000a__x000a_Â£150 of subs Â£250 from SGI will go towards these."/>
    <s v="Speakers"/>
    <s v="1 - Most Important"/>
    <n v="950"/>
    <n v="0"/>
    <n v="550"/>
    <n v="950"/>
    <n v="550"/>
    <n v="950"/>
    <n v="0"/>
    <n v="0"/>
    <n v="0"/>
    <n v="0"/>
    <n v="0"/>
    <n v="0"/>
    <n v="0"/>
    <n v="0"/>
    <n v="0"/>
    <s v="y"/>
    <n v="0"/>
    <n v="0"/>
    <n v="0"/>
  </r>
  <r>
    <x v="43"/>
    <n v="1634.2"/>
    <n v="4042.53"/>
    <n v="25"/>
    <n v="24911"/>
    <n v="0"/>
    <m/>
    <n v="815"/>
    <s v="CSPB - A"/>
    <s v="A&amp;E"/>
    <s v="Conductor fees_x000a_We have increased our payments to our conductor in order to better reflect his increasing expertise and the invaluable nature of the conductor to the choir. To continue to be able to perform at a high standard we need a conductor with the experience and knowledge to support the choir. To reflect his professional status, we pay him Â£40 per rehearsal throughout the year. In addition, we pay him Â£50 for each private paid event at which we sing. It is vital to the life and work of the society to have a professional conductor of a high standard, to continue to be able to produce music to the standard that we have been achieving. Even increasing the amount paid, this still falls well below what a professional conductor would usually ask for, especially as there will be no concert or tour fees. We feel that this represents extremely good value._x000a__x000a_At 10 rehearsals a term this will come to Â£1200 over the course of the year. We as a choir are aiming to put Â£300 of SGI and Â£300 of subs towards this."/>
    <s v="Instructors"/>
    <s v="1 - Most Important"/>
    <n v="1200"/>
    <n v="0"/>
    <n v="600"/>
    <n v="1200"/>
    <n v="600"/>
    <n v="1200"/>
    <n v="0"/>
    <s v="Conductor is significantly cheaper than would be expected, vital for core work of society"/>
    <n v="0"/>
    <n v="0"/>
    <s v="Agree with MG"/>
    <n v="0"/>
    <n v="0"/>
    <n v="0"/>
    <n v="0"/>
    <s v="y"/>
    <n v="0"/>
    <n v="0"/>
    <n v="0"/>
  </r>
  <r>
    <x v="0"/>
    <n v="370.70000000000005"/>
    <n v="166.21"/>
    <n v="30"/>
    <n v="25088"/>
    <n v="0"/>
    <m/>
    <n v="815"/>
    <s v="CSPB - A"/>
    <s v="A&amp;E"/>
    <s v="Colour Printing_x000a_- For coloured posters, to promote our events and our society. 5 A4 posters per event. Events: 2 Mingles, 2 internal concerts, 3 masterclasses, 2 workshops, 1 annual competition. Estimated cost: Â£0.12*5*10=Â£6."/>
    <s v="Printing Costs"/>
    <s v="2 - Important"/>
    <n v="6"/>
    <n v="0"/>
    <n v="6"/>
    <n v="6"/>
    <n v="0"/>
    <n v="0"/>
    <n v="0"/>
    <s v="Publicity"/>
    <n v="1"/>
    <s v="2, 3"/>
    <s v="Agree with MG"/>
    <n v="0"/>
    <n v="0"/>
    <n v="0"/>
    <n v="0"/>
    <s v="y"/>
    <n v="0"/>
    <n v="0"/>
    <n v="0"/>
  </r>
  <r>
    <x v="0"/>
    <n v="370.70000000000005"/>
    <n v="166.21"/>
    <n v="30"/>
    <n v="25087"/>
    <n v="0"/>
    <m/>
    <n v="815"/>
    <s v="CSPB - A"/>
    <s v="A&amp;E"/>
    <s v="B&amp;W Printing_x000a_- Printing music from online sources eg imslp. That varies depending on demand of members, estimating 10 pages per musician, 20 requests (roughly 4~5 ensembles). _x000a_- For programmes for our internal concerts. Estimated cost: Â£0.03*50*2 = Â£3._x000a_- Total cost: Â£0.03*10*20 + 3 = Â£9"/>
    <s v="Printing Costs"/>
    <s v="1 - Most Important"/>
    <n v="9"/>
    <n v="0"/>
    <n v="9"/>
    <n v="9"/>
    <n v="9"/>
    <n v="9"/>
    <n v="0"/>
    <n v="0"/>
    <n v="0"/>
    <n v="0"/>
    <n v="0"/>
    <n v="0"/>
    <n v="0"/>
    <n v="0"/>
    <n v="0"/>
    <s v="y"/>
    <n v="0"/>
    <n v="0"/>
    <n v="0"/>
  </r>
  <r>
    <x v="0"/>
    <n v="370.70000000000005"/>
    <n v="166.21"/>
    <n v="30"/>
    <n v="25059"/>
    <n v="0"/>
    <m/>
    <n v="815"/>
    <s v="CSPB - A"/>
    <s v="A&amp;E"/>
    <s v="Annual Competition._x000a_- An opportunity for members to perform in a formal setting and obtain feedback from professional judges._x000a_- Often in two categories: Solo and ensemble._x000a_- See &quot;&quot;Competition Prizes&quot;&quot; for prizes, &quot;&quot;Publicity&quot;&quot; for promotion. _x000a_- External judge costs around Â£100_x000a_- Requesting subsidy: Â£100_x000a_- Please note that our current-year (2016-17) grant-spending activities (masterclasses and competition) will not be held until February and March 2017."/>
    <s v="Instructors"/>
    <s v="1 - Most Important"/>
    <n v="100"/>
    <n v="0"/>
    <n v="100"/>
    <n v="100"/>
    <n v="100"/>
    <n v="100"/>
    <n v="0"/>
    <s v="Could potentially move to B? Competition provides useful outlet for members, however._x000a__x000a_R: Some music students at Imperial are doing a joint degree with the Royal College of Music, and there is no one inside the Imperial (other than maybe the Blyth centre, but they are already involved) with enough experience and knowledge to be able to judge these students."/>
    <n v="0"/>
    <n v="0"/>
    <s v="Why do they need an external judge?"/>
    <n v="3"/>
    <n v="5"/>
    <n v="0"/>
    <n v="0"/>
    <s v="n"/>
    <s v="propose accept, externals for professionalism and high performance tom"/>
    <s v="y"/>
    <s v="TBH- Y"/>
  </r>
  <r>
    <x v="0"/>
    <n v="370.70000000000005"/>
    <n v="166.21"/>
    <n v="30"/>
    <n v="25081"/>
    <n v="0"/>
    <m/>
    <n v="815"/>
    <s v="CSPB - A"/>
    <s v="A&amp;E"/>
    <s v="Music Scores and Resources._x000a_- We have compiled a music library of ensemble and duet books owned by the society. Wish to expand our library upon request of our members._x000a_- Library is located at the Storeroom in Blyth Music Centre (5/F, Sherfield Building)._x000a_- Many music scores (more recent compositions in particular) are still being protected by copyright laws and we will have to purchase them._x000a_- Expecting about 3~4 volumes of music to be purchased over the year, cost varies between publishers and pieces. _x000a_- In light of previous years, predicted cost: Â£100_x000a_- See &quot;Printing&quot; for online resources."/>
    <s v="Copyright Materials"/>
    <s v="1 - Most Important"/>
    <n v="100"/>
    <n v="0"/>
    <n v="100"/>
    <n v="100"/>
    <n v="100"/>
    <n v="100"/>
    <n v="0"/>
    <n v="0"/>
    <n v="0"/>
    <n v="0"/>
    <n v="0"/>
    <n v="0"/>
    <n v="0"/>
    <n v="0"/>
    <n v="0"/>
    <s v="y"/>
    <n v="0"/>
    <n v="0"/>
    <n v="0"/>
  </r>
  <r>
    <x v="44"/>
    <n v="2188.2000000000003"/>
    <n v="8733.82"/>
    <n v="100"/>
    <n v="26922"/>
    <n v="0"/>
    <m/>
    <n v="815"/>
    <s v="CSPB - A"/>
    <s v="A&amp;E"/>
    <s v="Printing: We require printing to print out our weekly register and other miscellaneous items, as well as occasionally photocopying pages from bulky collections of choral works so that the singers don't have to carry heavy copies every week. The requested amount is an estimate based on previous years."/>
    <s v="Printing Costs"/>
    <s v="2 - Important"/>
    <n v="80"/>
    <n v="0"/>
    <n v="80"/>
    <n v="80"/>
    <n v="80"/>
    <n v="80"/>
    <n v="0"/>
    <n v="0"/>
    <n v="0"/>
    <n v="0"/>
    <n v="0"/>
    <n v="0"/>
    <n v="0"/>
    <n v="0"/>
    <n v="0"/>
    <s v="y"/>
    <n v="0"/>
    <n v="0"/>
    <n v="0"/>
  </r>
  <r>
    <x v="44"/>
    <n v="2188.2000000000003"/>
    <n v="8733.82"/>
    <n v="100"/>
    <n v="26892"/>
    <n v="0"/>
    <m/>
    <n v="815"/>
    <s v="CSPB - A"/>
    <s v="A&amp;E"/>
    <s v="Music Hire: Copies of music are essential for fulfilling aims and objectives of the club. Additionally we cannot use the Music Deposit to hire scores as this can be used only to cover the costs of lost or damaged musical scores. _x000a__x000a_This year for the Autumn Concert we are planning to perform a medley of Advent and Christmas music - where possible we will aim to get hold of music out of copyright. For the Spring Concert we are currently planning to perform a Bach's Mass in B Minor - we have enough copies of this piece in our library, therefore we will not have to pay for hire. Please note that due to its complexity and difficulty this piece will have to be rehearsed over 2 terms, therefore not having to pay a hire fee for it is a massive saving. For the Summer Concert the repertoire is a selection of works by Vaughan Williams, available for cheap hire. _x000a__x000a_The following costs of hire have been estimated based on current market rates and past experience for 120 singers in Autumn and Spring Term and 80 singers in Summer Term, when due to exams fewer people show up, as well as planned orchestral arrangements. _x000a__x000a_Breakdown: Autumn Term - 120 copies for Â£2.50 p/copy = Â£300; Spring Term - no hire planned; Summer Term - 80 copies for Â£1.50 p/copy = Â£120; Orchestral music hire: Â£200 per year; Total: Â£620. Half is covered by SGI so we ask for Â£310 in grant."/>
    <s v="Copyright Materials"/>
    <s v="1 - Most Important"/>
    <n v="620"/>
    <n v="0"/>
    <n v="310"/>
    <n v="620"/>
    <n v="310"/>
    <n v="620"/>
    <n v="0"/>
    <n v="0"/>
    <n v="0"/>
    <n v="0"/>
    <n v="0"/>
    <n v="0"/>
    <n v="0"/>
    <n v="0"/>
    <n v="0"/>
    <s v="y"/>
    <n v="0"/>
    <n v="0"/>
    <n v="0"/>
  </r>
  <r>
    <x v="44"/>
    <n v="2188.2000000000003"/>
    <n v="8733.82"/>
    <n v="100"/>
    <n v="26888"/>
    <n v="0"/>
    <m/>
    <n v="815"/>
    <s v="CSPB - A"/>
    <s v="A&amp;E"/>
    <s v="RÃ©pÃ©titeur (Piano Rehearsal Accompaniment): A qualified and experienced rÃ©pÃ©titeur is vital to hold rehearsals, as they need to be able to play complex repertoire and also be flexible enough to fit with the rehearsal needs. Our current rÃ©pÃ©titeur charges a rate of Â£45 per hour, which for this type of work is very reasonable (and is what would typically be expected), especially for the level of skill our rÃ©pÃ©titeur brings. _x000a__x000a_Breakdown: 27 Thursday Rehearsals (2 Hours) + 2 Sunday Rehearsals (8 Hours across both) + 1 Weekend Away (8 hours) = 70 hours @Â£45 = Â£3150. Half is covered by SGI (membership) so we ask for Â£1575 in grant. It should be noted that we do not have to pay for our conductor as this is covered by the Blyth, and an experienced rÃ©pÃ©titeur is as essential as a conductor for these rehearsals."/>
    <s v="Instructors"/>
    <s v="1 - Most Important"/>
    <n v="3150"/>
    <n v="0"/>
    <n v="1575"/>
    <n v="3150"/>
    <n v="1575"/>
    <n v="3150"/>
    <n v="0"/>
    <s v="R: No, there aren't people with the combination of enough experience and level of playing"/>
    <n v="0"/>
    <n v="0"/>
    <s v="Is this seriously needed? surely there is a student in the university who can play the piano"/>
    <n v="5"/>
    <n v="3"/>
    <n v="0"/>
    <n v="0"/>
    <s v="n"/>
    <s v="Probably a lot of student coaches who can teach sport adequately, not at a high level though. propose accept"/>
    <s v="y"/>
    <s v="TBH- Y"/>
  </r>
  <r>
    <x v="45"/>
    <n v="205.95"/>
    <n v="-53.34"/>
    <n v="20"/>
    <n v="25853"/>
    <n v="0"/>
    <m/>
    <n v="815"/>
    <s v="CSPB - A"/>
    <s v="A&amp;E"/>
    <s v="Trips to comedy clubs monthly throughout the year. There are 8 predicted trips for the year, each with a predicted 10 members attending each one. At Â£4 per head for each night, this amounts to Â£320 for the year. The members will pay their discounted ticket price and the society will purchase tickets in bulk. The society will offer a 20% subsidy to the total cost which equates to Â£64 over the course of the year. The Â£256 income is the amount members will pay in total which will immediately be paid to the comedy club venue management."/>
    <s v="Cultural Activities"/>
    <s v="2 - Important"/>
    <n v="320"/>
    <n v="256"/>
    <n v="64"/>
    <n v="320"/>
    <n v="64"/>
    <n v="320"/>
    <n v="0"/>
    <s v="Straddles line between social and useful trip"/>
    <n v="3"/>
    <n v="1"/>
    <s v="Agree with MG"/>
    <n v="0"/>
    <n v="0"/>
    <n v="0"/>
    <n v="0"/>
    <s v="y"/>
    <n v="0"/>
    <n v="0"/>
    <n v="0"/>
  </r>
  <r>
    <x v="45"/>
    <n v="205.95"/>
    <n v="-53.34"/>
    <n v="20"/>
    <n v="25858"/>
    <n v="0"/>
    <m/>
    <n v="815"/>
    <s v="CSPB - A"/>
    <s v="A&amp;E"/>
    <s v="Apart from the ticketed shows, there is usually one flagship free show (held at the Union) which gives potential members a taster of what the paid shows are like. This requires technical support by Dramsoc, which incurred us a cost of Â£200 this year. Some income is generated through collections but typically we will require a subsidy to cover the majority of the cost."/>
    <s v="Cultural Activities"/>
    <s v="1 - Most Important"/>
    <n v="200"/>
    <n v="50"/>
    <n v="150"/>
    <n v="200"/>
    <n v="150"/>
    <n v="200"/>
    <n v="0"/>
    <n v="0"/>
    <n v="0"/>
    <n v="0"/>
    <n v="0"/>
    <n v="0"/>
    <n v="0"/>
    <n v="0"/>
    <n v="0"/>
    <s v="y"/>
    <n v="0"/>
    <n v="0"/>
    <n v="0"/>
  </r>
  <r>
    <x v="45"/>
    <n v="205.95"/>
    <n v="-53.34"/>
    <n v="20"/>
    <n v="25851"/>
    <n v="0"/>
    <m/>
    <n v="815"/>
    <s v="CSPB - A"/>
    <s v="A&amp;E"/>
    <s v="The hiring of professional comedians to come into university and give workshops to our members. Assuming we hold four 2 hour workshops throughout the year, and it costs Â£10 per head per hour. With a predicted 10 members attending each workshop.The costing data here is taken from the company Stand Up Comedy Nights, but obviously different workshop providers will charge different amounts. Members will be charged a discounted cost before the workshop. Comedy Society will provide 33% of the total cost as a subsidy which equates to Â£200. The Â£400 income is the amount members will pay in total to us that will immediately be paid to the workshop company."/>
    <s v="Speakers"/>
    <s v="1 - Most Important"/>
    <n v="600"/>
    <n v="400"/>
    <n v="200"/>
    <n v="600"/>
    <n v="200"/>
    <n v="600"/>
    <n v="0"/>
    <s v="Low attendance for cost"/>
    <n v="0"/>
    <n v="0"/>
    <s v="Agree with MG, willing to accept high subsidy if good publicity and increase in attendees"/>
    <n v="0"/>
    <n v="0"/>
    <n v="0"/>
    <n v="0"/>
    <s v="y"/>
    <n v="0"/>
    <n v="0"/>
    <n v="0"/>
  </r>
  <r>
    <x v="46"/>
    <n v="230.36"/>
    <n v="2580.09"/>
    <n v="70"/>
    <n v="26125"/>
    <n v="0"/>
    <m/>
    <n v="815"/>
    <s v="CSPB - A"/>
    <s v="A&amp;E"/>
    <s v="Museum Visits_x000a__x000a_There are a number of museum exhibitions worth visiting in London, some of them paid, others not. The Design Museum generally host very good exhibitions and charge standard entry at Â£9.50; they also sometimes organise special events for Â£15. The Barbican Centre often have interesting exhibitions too and offer the Young Barbican scheme, where gallery tickets are only Â£5. Another venue is the Royal Academy, who regularly hold interesting evening lectures as well as exhibitions, these are more often focused on fine art but there have been series on architecture that our members have shown great interest in. Tickets for the gallery cost Â£12 for students and for the evening lectures cost Â£6. The Victoria and Albert Museum is also right on our doorstep and they have a nice permanent collection that is free to see, for special exhibitions they do a rate of Â£3 for groups of 10+ students.There are also a good number of free galleries in London that we also go to but I won't mention those here._x000a__x000a_The group size going to museums is generally smaller than for our campus-based activities, around 10 or so._x000a_Budgeting for 1 visit to each of the above gives:_x000a_Design Museum Â£9.50 x 10 = Â£95_x000a_Design Museum Special Â£15 x 10 = Â£150_x000a_Barbican Centre Â£5 x 10 = Â£50_x000a_RA Â£12 x 10 = Â£120_x000a_RA lecture Â£6 x 10 = Â£60_x000a_V&amp;A Â£3 x 10 = Â£30_x000a__x000a_Total = Â£505_x000a__x000a_We subsidise these tickets by 50% to give even better access to our members, so income = subsidy = Â£252.50."/>
    <s v="Cultural Activities"/>
    <s v="1 - Most Important"/>
    <n v="505"/>
    <n v="252.5"/>
    <n v="252.5"/>
    <n v="252.5"/>
    <n v="0"/>
    <n v="252.5"/>
    <n v="0"/>
    <s v="Trip?"/>
    <n v="3"/>
    <n v="1"/>
    <s v="Agree with MG"/>
    <n v="0"/>
    <n v="0"/>
    <n v="0"/>
    <n v="0"/>
    <s v="y"/>
    <n v="0"/>
    <n v="0"/>
    <n v="0"/>
  </r>
  <r>
    <x v="46"/>
    <n v="230.36"/>
    <n v="2580.09"/>
    <n v="70"/>
    <n v="26094"/>
    <n v="0"/>
    <m/>
    <n v="815"/>
    <s v="CSPB - A"/>
    <s v="A&amp;E"/>
    <s v="Origami Workshop_x000a__x000a_The origami workshop is another activity that we run every year as it gets a lot of interest from members and is also very simple to organise in terms of materials. In order to attract lots of people and give them a chance to learn good techniques within a short time, we invite a speaker we have to pay for._x000a__x000a_The speaker that we approached indicated a cost of approximately Â£300 to run an evening workshop for us. Another Â£10 would be used to buy 10 packs of Muji origami paper at Â£0.95 each plus any other materials needed._x000a_Predicted income would be from tickets sold for 30 people at Â£5 each. 30xÂ£50=150"/>
    <s v="Instructors"/>
    <s v="2 - Important"/>
    <n v="310"/>
    <n v="150"/>
    <n v="160"/>
    <n v="310"/>
    <n v="100"/>
    <n v="310"/>
    <n v="0"/>
    <n v="0"/>
    <n v="0"/>
    <n v="0"/>
    <s v="Feel this could possibly be supported a bit more through ticket income?"/>
    <n v="7"/>
    <n v="4"/>
    <n v="0"/>
    <n v="0"/>
    <s v="n"/>
    <s v="propose accept"/>
    <n v="0"/>
    <s v="TBH- Y"/>
  </r>
  <r>
    <x v="46"/>
    <n v="230.36"/>
    <n v="2580.09"/>
    <n v="70"/>
    <n v="26091"/>
    <n v="0"/>
    <m/>
    <n v="815"/>
    <s v="CSPB - A"/>
    <s v="A&amp;E"/>
    <s v="Arduino Workshop: Instructor_x000a__x000a_In the past we have sought out external tutors to lead the workshop after finding no one at college who was available or willing. Now for the past 2 years, Dr Avi Braun from the Physics department has run very successful workshops for us. The first one he ran for free as goodwill and we have now settled on a rate of Â£150 for the 4 hours."/>
    <s v="Instructors"/>
    <s v="1 - Most Important"/>
    <n v="150"/>
    <n v="0"/>
    <n v="150"/>
    <n v="150"/>
    <n v="150"/>
    <n v="150"/>
    <n v="0"/>
    <s v="Seems relatively reasonable given the experience presumably needed (I do not do arduinos, so have no idea) - some of this cost is covered by the income from the workshop, but that income is all recorded in the materials line."/>
    <n v="0"/>
    <n v="0"/>
    <n v="0"/>
    <n v="0"/>
    <n v="0"/>
    <n v="0"/>
    <n v="0"/>
    <s v="y"/>
    <n v="0"/>
    <n v="0"/>
    <n v="0"/>
  </r>
  <r>
    <x v="46"/>
    <n v="230.36"/>
    <n v="2580.09"/>
    <n v="70"/>
    <n v="26093"/>
    <n v="0"/>
    <m/>
    <n v="815"/>
    <s v="CSPB - A"/>
    <s v="A&amp;E"/>
    <s v="Arduino Workshop: Materials_x000a__x000a_Every year our Arduino workshop attracts a lot of members. We offer the workshop as well as all the components for everyone to take home too so they can continue learning with it._x000a__x000a_We plan to offer 40 places for members:_x000a_An Arduino Uno costs Â£15 if bought in bulk and another Â£5 for all the necessary equipment at a price of Â£20 per attending member. _x000a_Â£20x40 would be Â£800. They would be required to pay Â£15, with Â£5 covered by us. For 40 members, that gives us an income of Â£600 and a subsidy of Â£200 from the society._x000a__x000a_The event has been really successful every year and we are keen to promote electronic prototyping among our members, so that they can then join IC Hackspace where they can work on their projects. This year we ran the event with them."/>
    <s v="Equipment &amp; Repair"/>
    <s v="1 - Most Important"/>
    <n v="800"/>
    <n v="600"/>
    <n v="200"/>
    <n v="800"/>
    <n v="200"/>
    <n v="800"/>
    <n v="0"/>
    <s v="Most popular activity of the society (as far as I know), happens every year and seems to be relatively well attended (as a % of available slots)"/>
    <n v="0"/>
    <n v="0"/>
    <s v="Very confused how this society fits in with A&amp;E but okay. Would still question the need to subsidise, but its a minor amount"/>
    <n v="0"/>
    <n v="0"/>
    <n v="0"/>
    <n v="0"/>
    <s v="n"/>
    <s v="propose accept"/>
    <s v="also slightly confused how they are A&amp;E sometimes but that's life"/>
    <s v="TBH- Y"/>
  </r>
  <r>
    <x v="47"/>
    <n v="894.75"/>
    <n v="32510.34"/>
    <n v="65"/>
    <n v="26077"/>
    <n v="0"/>
    <m/>
    <n v="815"/>
    <s v="CSPB - A"/>
    <s v="A&amp;E"/>
    <s v="General (Printing): This covers the printing of scripts, and other printing directly related to shows that is not printed professionally. An average script is 50 pages long, and an average cast and crew across all shows is 20 people. At 3p per page this comes to Â£180. Without this printing we would be unable to perform any plays, as printed paper copies of script are a requirement for easy annotation by cast and crew. We remain of the opinion that the removal of free printing from SAC overerly affects activities like ours, and should be reinstated, but have requested grant this year in order to cover the costs we are now experiencing."/>
    <s v="Printing Costs"/>
    <s v="1 - Most Important"/>
    <n v="180"/>
    <n v="0"/>
    <n v="180"/>
    <n v="180"/>
    <n v="180"/>
    <n v="180"/>
    <n v="0"/>
    <n v="0"/>
    <n v="0"/>
    <n v="0"/>
    <n v="0"/>
    <n v="0"/>
    <n v="0"/>
    <n v="0"/>
    <n v="0"/>
    <s v="y"/>
    <n v="0"/>
    <n v="0"/>
    <n v="0"/>
  </r>
  <r>
    <x v="47"/>
    <n v="894.75"/>
    <n v="32510.34"/>
    <n v="65"/>
    <n v="26058"/>
    <n v="0"/>
    <m/>
    <n v="815"/>
    <s v="CSPB - A"/>
    <s v="A&amp;E"/>
    <s v="Shows (Consumables): These are items bought for one show only, including set (e.g. paint and wood), props, costumes, make-up, and disposable tools such as drill bits. This represents the largest region of expenditure for a show, and is essential to producing shows of the quality that Imperial students are used to from DramSoc. We have a uniquely high reputation amongst London student drama societies for our technical theatre and set design, and a loss of funding in this area would represent a huge loss to the 900+ Imperial students who watch our plays. Additionally, expenditure on consumables in shows provides one of the only opportunities for our members to further their experience and excellence in set design, prop design, costume design, and make-up, all of which are at the core of theatre production. The subsidy requested equates to approximately 2 of our smaller show's expenses enabling us to put on more of them at a higer production value"/>
    <s v="Consumables"/>
    <s v="1 - Most Important"/>
    <n v="1300"/>
    <n v="0"/>
    <n v="250"/>
    <n v="1300"/>
    <n v="250"/>
    <n v="1300"/>
    <n v="0"/>
    <n v="0"/>
    <n v="0"/>
    <n v="0"/>
    <n v="0"/>
    <n v="0"/>
    <n v="0"/>
    <n v="0"/>
    <n v="0"/>
    <s v="y"/>
    <n v="0"/>
    <n v="0"/>
    <n v="0"/>
  </r>
  <r>
    <x v="47"/>
    <n v="894.75"/>
    <n v="32510.34"/>
    <n v="65"/>
    <n v="25769"/>
    <n v="0"/>
    <m/>
    <n v="815"/>
    <s v="CSPB - A"/>
    <s v="A&amp;E"/>
    <s v="Shows (Copyright &amp; Royalties): These are a legal Requiremen for the Society to put on most plays. They are paid to the author of the play, and without payment we would be unable to perform, rehearse, or even audition for roles in the show. Over 900 people a year watch DramSoc productions, with the vast majority of them being Imperial students. We are, along with ICSMU Drama, one of only two ICU societies who perform straight plays, and the loss of DramSoc productions would result in a 75% reduction in the number of straight plays performed at Imperial by students. With this in mind, along with our primary aim to promote the furtherance of drama within Imperial College, this is our number one priority request for grant. A subsidy of Â£600 would cover the costs of two of our smaller productions, allowing us to channel more funds towards increasing the standards of production in those shows. These costs vary substancially, but in general would be approximately Â£400 for a main show, and Â£250 for a studio, so if we perform 2 and 4 respectively we spend Â£1800 total"/>
    <s v="Copyright Materials"/>
    <s v="1 - Most Important"/>
    <n v="1800"/>
    <n v="0"/>
    <n v="600"/>
    <n v="1800"/>
    <n v="600"/>
    <n v="1800"/>
    <n v="0"/>
    <s v="Core activity of the society - must pay copyright for the vast majority of plays, failing to do so would incur a significant copyright lawsuit."/>
    <n v="0"/>
    <n v="0"/>
    <s v="Agree with MG"/>
    <n v="0"/>
    <n v="0"/>
    <n v="0"/>
    <n v="0"/>
    <s v="y"/>
    <n v="0"/>
    <n v="0"/>
    <n v="0"/>
  </r>
  <r>
    <x v="48"/>
    <n v="100"/>
    <e v="#N/A"/>
    <e v="#N/A"/>
    <n v="27169"/>
    <n v="0"/>
    <m/>
    <n v="815"/>
    <s v="CSPB - A"/>
    <s v="A&amp;E"/>
    <s v="One of the primary aims of the management group restructure this year is to rebrand the management groups and to make them more widely recognisable to club members. A primary aim of A&amp;E this year, and in coming years, is to replace ArtsFest with the Arts and Entertainment Winter and Spring seasons - two separate month and two month long events respectively to showcase the management group and the arts community at Imperial. We aim to support our clubs in putting on their events financially, if needed, and in putting together a joint publicity and promotion drive. For each season, we estimate Â£100 will go towards publicity and we will set up a management group funding pot of Â£150, Â£50 of which will be covered by our SGI, to which clubs can ask us to help them with. _x000a__x000a_Full advantage of opportunities such as social media, felix, ArtsImperial will be made to keep these costs to a minimum. However, this money is important to give clubs the opportunity to expand their activties within the new A&amp;E events, and to also expand their potential audience through our publicity. Our current SGI is to support our clubs for contingency matters both for us and them. Currently the Exec have no way of raising this money, but the Winter and Spring Seasons will hopefully grow over the next few years, and such things as tickets deals could potentially help the Exec contribute more to this cost than we currently can. _x000a__x000a_We are currently having to provide some financial support to activities taking place during what would have been ArtsFest - due to the cancellation being decided on by this year's committee, some events were already in the planning stages before notice could be served, so clubs have not budgeted accordingly. We felt it only fair in this instance to continue to provide support."/>
    <s v="Publicity"/>
    <s v="1 - Most Important"/>
    <n v="400"/>
    <n v="0"/>
    <n v="400"/>
    <n v="400"/>
    <n v="400"/>
    <n v="400"/>
    <n v="0"/>
    <n v="0"/>
    <n v="0"/>
    <n v="0"/>
    <n v="0"/>
    <n v="0"/>
    <n v="0"/>
    <n v="0"/>
    <n v="0"/>
    <s v="y"/>
    <n v="0"/>
    <n v="0"/>
    <n v="0"/>
  </r>
  <r>
    <x v="49"/>
    <e v="#N/A"/>
    <n v="1336.21"/>
    <n v="100"/>
    <n v="26502"/>
    <n v="0"/>
    <m/>
    <n v="815"/>
    <s v="CSPB - A"/>
    <s v="A&amp;E"/>
    <s v="Fresher's Fayre Publicity:_x000a_Canvas Bags x100 @Â£1 each based on last year's price_x000a_Cosmetics Samples @Â£21.98"/>
    <s v="Publicity"/>
    <s v="3 - Average Importance"/>
    <n v="121.98"/>
    <n v="0"/>
    <n v="30"/>
    <n v="121.98"/>
    <n v="0"/>
    <n v="121.98"/>
    <n v="0"/>
    <s v="Publicity/stash"/>
    <n v="1"/>
    <s v="2,3"/>
    <s v="Jack is very good at this, I almost feel I dont need to look through them. Ditto!"/>
    <n v="0"/>
    <n v="0"/>
    <n v="0"/>
    <n v="0"/>
    <s v="y"/>
    <n v="0"/>
    <n v="0"/>
    <n v="0"/>
  </r>
  <r>
    <x v="49"/>
    <e v="#N/A"/>
    <n v="1336.21"/>
    <n v="100"/>
    <n v="26520"/>
    <n v="0"/>
    <m/>
    <n v="815"/>
    <s v="CSPB - A"/>
    <s v="A&amp;E"/>
    <s v="Charity Fashion Show: (Based on this year's costs, hoping to donate profits to charity)_x000a_Lighting Â£500 from Drama soc_x000a_Decorations Â£112_x000a_Designers Â£200_x000a_Accessories Â£200 - cheap accessories bought from primark etc, to accentuate style_x000a_Make up and Face-paint Â£36.74 - eye shadows and lip colours_x000a_Wristbands Â£4.99 - entry wristbands to show_x000a_Intermezzo acts Â£0.0 -aim to collaborate with other A&amp;E societies_x000a_Photography Â£0.0 - aim to collaborate with photosoc/volunteers_x000a_Venue - Â£500 - looking to hire Great Hall/venue within this budget_x000a_Refreshments Â£50 for union bar hire +Â£375 for 50 bottles of wine @Â£6.50 each_x000a_Ticket income 140 x Â£15 each (based on this year)"/>
    <s v="Cultural Activities"/>
    <s v="1 - Most Important"/>
    <n v="1778.73"/>
    <n v="2100"/>
    <n v="445"/>
    <n v="1778.73"/>
    <n v="0"/>
    <n v="0"/>
    <n v="0"/>
    <s v="Break down does not make clear what subsidy is for. Specifically cannot fund refreshments etc. Are tickets 15 ex or inc VAT? Appear to be subsidising profit-making event where profits are for charity - Union cannot fund charity directly."/>
    <s v="1,2,3,"/>
    <s v="4,5"/>
    <s v="Agree with MG"/>
    <n v="0"/>
    <n v="0"/>
    <n v="0"/>
    <n v="0"/>
    <s v="y"/>
    <n v="0"/>
    <n v="0"/>
    <n v="0"/>
  </r>
  <r>
    <x v="49"/>
    <e v="#N/A"/>
    <n v="1336.21"/>
    <n v="100"/>
    <n v="26523"/>
    <n v="0"/>
    <m/>
    <n v="815"/>
    <s v="CSPB - A"/>
    <s v="A&amp;E"/>
    <s v="Talks from Industry x4 @Â£35 each for speaker cost"/>
    <s v="Speakers"/>
    <s v="2 - Important"/>
    <n v="140"/>
    <n v="0"/>
    <n v="35"/>
    <n v="140"/>
    <n v="0"/>
    <n v="0"/>
    <n v="0"/>
    <s v="Speaker cost? Is this a fee or travel? Tickets for event?"/>
    <n v="3"/>
    <n v="4"/>
    <s v="Agree with MG"/>
    <n v="0"/>
    <n v="0"/>
    <n v="0"/>
    <n v="0"/>
    <s v="y"/>
    <n v="0"/>
    <n v="0"/>
    <n v="0"/>
  </r>
  <r>
    <x v="49"/>
    <e v="#N/A"/>
    <n v="1336.21"/>
    <n v="100"/>
    <n v="26493"/>
    <n v="0"/>
    <m/>
    <n v="815"/>
    <s v="CSPB - A"/>
    <s v="A&amp;E"/>
    <s v="Fresher's Magazine x1 and Termly Magazine x3 (Total 400 Copies @92p per copy)"/>
    <s v="Publicity"/>
    <s v="1 - Most Important"/>
    <n v="368"/>
    <n v="0"/>
    <n v="92"/>
    <n v="368"/>
    <n v="92"/>
    <n v="368"/>
    <n v="0"/>
    <s v="Not pure publicity, actually creative outlet for members"/>
    <n v="0"/>
    <n v="0"/>
    <n v="0"/>
    <n v="0"/>
    <n v="0"/>
    <n v="0"/>
    <n v="0"/>
    <s v="y"/>
    <n v="0"/>
    <n v="0"/>
    <n v="0"/>
  </r>
  <r>
    <x v="50"/>
    <n v="309.2"/>
    <n v="1727.91"/>
    <n v="30"/>
    <n v="25348"/>
    <n v="0"/>
    <m/>
    <n v="815"/>
    <s v="CSPB - A"/>
    <s v="A&amp;E"/>
    <s v="As detailed in our constitution, a main objective of the Gospel Choir is â€œto perform regularly at a wide variety of events by other Imperial Union societies and external events by invitationâ€. In increasing the number of invitations that we receive to perform, we have realised a need to improve the quality of our photography and videography of our concerts and rehearsals. This year, we will be investing in a videographer for our concerts so that we can have high quality footage of our performances to post on our social media outlets and send to potential sponsors/event holders. Since investing in a professional photographer and videographer for our Easter concert in 2016, we have seen an increased interest in the society (a record 97 attendees at our Christmas concert in 2016); using the Easter concert footage and photos in our publicity campaign. The effect of high quality photos and videos on our ticket sales and publicity suggests to us that this is a crucial expense for the society this year and in years to come. This will also in turn increase the number of students interested in becoming a member of the Gospel Choir as they can hear an accurate representation of the Choirâ€™s quality._x000a_Looking at how much photography has cost us in the past and researching into videographer fees, we predict an estimated cost of Â£250 for both, and for two concerts this is a total cost of Â£500. A subsidy towards this of Â£350 would support us in paying for this added cost and avoid our concerts not breaking even."/>
    <s v="Publicity"/>
    <s v="1 - Most Important"/>
    <n v="500"/>
    <n v="0"/>
    <n v="350"/>
    <n v="500"/>
    <n v="0"/>
    <n v="0"/>
    <n v="0"/>
    <s v="Publicity"/>
    <n v="1"/>
    <s v="2,3"/>
    <s v="Agree with MG"/>
    <n v="0"/>
    <n v="0"/>
    <n v="0"/>
    <n v="0"/>
    <s v="y"/>
    <n v="0"/>
    <n v="0"/>
    <n v="0"/>
  </r>
  <r>
    <x v="50"/>
    <n v="309.2"/>
    <n v="1727.91"/>
    <n v="30"/>
    <n v="25366"/>
    <n v="0"/>
    <m/>
    <n v="815"/>
    <s v="CSPB - A"/>
    <s v="A&amp;E"/>
    <s v="We are required to buy sheet music for the band and music directors so they can arrange music effectively. This enables our core activity - to perform at two concerts to a high quality with an authentic gospel sound. Though this has not been claimed yet for the Christmas concert and so does not show in our transaction lines, we have spent Â£15 on materials for the first concert, and so our predicted cost for both concerts is Â£30._x000a_This is essential to running of the band as it makes rehearsals easier to plan as there is sheet music available. _x000a_Backing tracks are needed for external performances where the band cannot be accommodated mainly due to venue constraints. (e.g. East Meets West, Afrogala, external church services and concerts.), as well as for some solo performances. At least 4 backing tracks are needed a year 4 x Â£6 = Â£24._x000a_This brings the total cost to Â£54."/>
    <s v="Copyright Materials"/>
    <s v="1 - Most Important"/>
    <n v="54"/>
    <n v="0"/>
    <n v="30"/>
    <n v="54"/>
    <n v="30"/>
    <n v="54"/>
    <n v="0"/>
    <n v="0"/>
    <n v="0"/>
    <n v="0"/>
    <n v="0"/>
    <n v="0"/>
    <n v="0"/>
    <n v="0"/>
    <n v="0"/>
    <s v="y"/>
    <n v="0"/>
    <n v="0"/>
    <n v="0"/>
  </r>
  <r>
    <x v="50"/>
    <n v="309.2"/>
    <n v="1727.91"/>
    <n v="30"/>
    <n v="25367"/>
    <n v="0"/>
    <m/>
    <n v="815"/>
    <s v="CSPB - A"/>
    <s v="A&amp;E"/>
    <s v="For each concert we print promotional flyers, concert programmes, song lyrics, sheet music and other administrative documents (e.g. for the ticket desk). _x000a_We would normally use our Society black and white printing allowance for this. Since this allocation has not been determined, we are budgeting to cover this partially from our SGI. A Subsidy for this would greatly help, as the printing of lyrics, sheet music, posters and programmes and more is a crucial part of the running of the core activities."/>
    <s v="Printing Costs"/>
    <s v="2 - Important"/>
    <n v="100"/>
    <n v="0"/>
    <n v="100"/>
    <n v="50"/>
    <n v="50"/>
    <n v="150"/>
    <n v="0"/>
    <s v="R: reduced to 50% cost due to part being publicity and part being core."/>
    <n v="0"/>
    <n v="0"/>
    <s v="CPSB-C (publicity) hidden in with the CPSB-A items"/>
    <n v="0"/>
    <n v="0"/>
    <n v="0"/>
    <n v="0"/>
    <s v="n"/>
    <s v="Jack to correct cost"/>
    <s v="corrected"/>
    <s v="y"/>
  </r>
  <r>
    <x v="50"/>
    <n v="309.2"/>
    <n v="1727.91"/>
    <n v="30"/>
    <n v="25329"/>
    <n v="0"/>
    <m/>
    <n v="815"/>
    <s v="CSPB - A"/>
    <s v="A&amp;E"/>
    <s v="We need to hire two venues a year for our Christmas and Easter concerts, as detailed in our constitution. We typically hire churches in keeping with the theme and expected number of attendants of the concerts._x000a_The churches we hire on average come to Â£450 for both._x000a_We hire out a church for each concert because_x000a_â€¢It keeps with the theme of the concert_x000a_â€¢Most appropriate in terms of capacity_x000a_â€¢Enables us to publicise the concert through the church to the congregation/general public, increasing our ticket sales _x000a_â€¢It has the best acoustics for the choir sound especially in comparison to college venues_x000a_â€¢Gives Imperial students in attendance a different atmosphere improving the quality of the concert_x000a_Ground hire is usually funded partly by our grant with the remaining bulk of the cost coming from our SGI. We are asking for a subsidy of Â£400 because our grant is used almost entirely on equipment hire/purchase and the subsidy will free up money from our SGI. This in turn will allow us and the next committees to continue to put on our concerts without having to make a large profit."/>
    <s v="Ground Hire"/>
    <s v="1 - Most Important"/>
    <n v="450"/>
    <n v="0"/>
    <n v="400"/>
    <n v="450"/>
    <n v="400"/>
    <n v="450"/>
    <n v="0"/>
    <s v="Core requirement due to nature of society (gospel). Concerts usually run at break-even or below."/>
    <n v="0"/>
    <n v="0"/>
    <s v="I do feel this is a society that could be getting a bit more of a contribution from members fees overall. A society very good at running cost neutrally, grant could be freed up with a larger contribution from membership. No particular problem with any of the lines other than this"/>
    <n v="0"/>
    <n v="4"/>
    <n v="0"/>
    <n v="0"/>
    <s v="n"/>
    <s v="propose accept"/>
    <n v="0"/>
    <s v="y"/>
  </r>
  <r>
    <x v="50"/>
    <n v="309.2"/>
    <n v="1727.91"/>
    <n v="30"/>
    <n v="25346"/>
    <n v="0"/>
    <m/>
    <n v="815"/>
    <s v="CSPB - A"/>
    <s v="A&amp;E"/>
    <s v="This year, our musical directors have attended vocal coaching sessions with a professional instructor. This has given our musical directors the confidence and skill to understand and teach our music, warm the choir up and improve the choirâ€™s sound. The techniques learnt from the professional vocal coach have been passed onto the choir in our rehearsals and have proven invaluable in achieving a more authentic gospel sound (a main objective stated in our constitution) therefore improving the quality of our concerts. The musical directors will have 6 sessions a year with the vocal coach, at an estimated Â£60 per session which brings the cost to Â£360._x000a_In addition to this, we hope to have another session with the London Community Gospel Choir as we have had in past years. This session with the head instructor of LCGC cost Â£250 for a 2.5 hour session. _x000a_Â£360 + Â£250 = Â£610 predicted cost in total._x000a_This expense is usually funded by our grant allocation. Since â€œproviding an environment for members to develop their singing skillsâ€ is a main objective stated in our constitution, a vocal instructor is a crucial part of the running of the Gospel Choir. The grant allocation will help make this expense financially sustainable and enable us to keep our performances at a high quality â€“ both on campus and at a national level."/>
    <s v="Instructors"/>
    <s v="1 - Most Important"/>
    <n v="610"/>
    <n v="0"/>
    <n v="400"/>
    <n v="610"/>
    <n v="400"/>
    <n v="610"/>
    <n v="0"/>
    <s v="Some income from members? A small fee seems reasonable, it's not clear if this is the case._x000a__x000a_R: This is equivalent to the orchestras having a guest conductor, which they wouldn't charge their members for."/>
    <n v="0"/>
    <n v="0"/>
    <n v="0"/>
    <n v="0"/>
    <n v="4"/>
    <n v="0"/>
    <n v="0"/>
    <s v="n"/>
    <s v="So what's the suggested resolution"/>
    <n v="0"/>
    <n v="0"/>
  </r>
  <r>
    <x v="50"/>
    <n v="309.2"/>
    <n v="1727.91"/>
    <n v="30"/>
    <n v="25330"/>
    <n v="0"/>
    <m/>
    <n v="815"/>
    <s v="CSPB - A"/>
    <s v="A&amp;E"/>
    <s v="For both concerts, AV equipment and an internal engineer must be hired from a College society. This is essential for the concerts so that both the choir/band and the audience to hear properly. This year we have hired equipment from Drama Soc. This year, our Band Director has worked with music technology/AV before and knew what equipment we would need for the best quality sound. The Band has also increased in members, creating a beautiful, fuller sound. Both of these changes caused our sound equipment hire cost to rise for our last concert to around Â£350. We are therefore estimating a predicted cost of Â£700 for AV equipment hire for the year. In addition to this, an internal engineer is needed to operate the equipment. We hired this engineer from Drama Soc for our last concert, which was charged at Â£80 for the one concert. Therefore, our total predicted cost for equipment hire this year is Â£700 + (2 x Â£80) = Â£860. The hiring of sound equipment is where most of the expenditure for our concerts occur, therefore a subsidy will help us to break even at our events, easing the long term pressure on our SGI and consequently keeping the core activity of the Society sustainable."/>
    <s v="Equipment &amp; Repair"/>
    <s v="1 - Most Important"/>
    <n v="860"/>
    <n v="0"/>
    <n v="700"/>
    <n v="860"/>
    <n v="700"/>
    <n v="860"/>
    <n v="0"/>
    <n v="0"/>
    <n v="0"/>
    <n v="0"/>
    <n v="0"/>
    <n v="0"/>
    <n v="4"/>
    <n v="0"/>
    <n v="0"/>
    <s v="n"/>
    <s v="Tom?"/>
    <n v="0"/>
    <s v="y"/>
  </r>
  <r>
    <x v="51"/>
    <n v="123.9"/>
    <n v="693.22"/>
    <n v="25"/>
    <n v="23468"/>
    <n v="0"/>
    <m/>
    <n v="815"/>
    <s v="CSPB - A"/>
    <s v="A&amp;E"/>
    <s v="Consumables. We require bits and bobs during the year - tape, blu-tac etc. We spent Â£1.79 on tape for the Freshers' Fair and expect to spend a a similar amount each term on odds and ends. Therefore a total cost of Â£3 for the year."/>
    <s v="Consumables"/>
    <s v="3 - Average Importance"/>
    <n v="3"/>
    <n v="0"/>
    <n v="3"/>
    <n v="3"/>
    <n v="3"/>
    <n v="3"/>
    <n v="0"/>
    <n v="0"/>
    <n v="0"/>
    <n v="0"/>
    <n v="0"/>
    <n v="0"/>
    <n v="0"/>
    <n v="0"/>
    <n v="0"/>
    <s v="y"/>
    <n v="0"/>
    <n v="0"/>
    <n v="0"/>
  </r>
  <r>
    <x v="51"/>
    <n v="123.9"/>
    <n v="693.22"/>
    <n v="25"/>
    <n v="23466"/>
    <n v="0"/>
    <m/>
    <n v="815"/>
    <s v="CSPB - A"/>
    <s v="A&amp;E"/>
    <s v="Professional printing. This year we had some flyers professionally printed in conjunction with Jazz and Rock and Big Band. We feel this is important to our society since it allows us to reach more members. We spent Â£15.90 on this and expect this cost to be similar next year."/>
    <s v="Publicity"/>
    <s v="2 - Important"/>
    <n v="15.9"/>
    <n v="0"/>
    <n v="15.9"/>
    <n v="15.9"/>
    <n v="0"/>
    <n v="0"/>
    <n v="0"/>
    <s v="Publicity"/>
    <n v="1"/>
    <s v="2,3"/>
    <s v="Agree with MG"/>
    <n v="0"/>
    <n v="0"/>
    <n v="0"/>
    <n v="0"/>
    <s v="y"/>
    <n v="0"/>
    <n v="0"/>
    <n v="0"/>
  </r>
  <r>
    <x v="51"/>
    <n v="123.9"/>
    <n v="693.22"/>
    <n v="25"/>
    <n v="26089"/>
    <n v="0"/>
    <m/>
    <n v="815"/>
    <s v="CSPB - A"/>
    <s v="A&amp;E"/>
    <s v="Printing. On occasion we print sheet music and posters in black and white. We print around 150 pages in black and white a year at a cost of 3p per sheet. This is a total cost of Â£4.50."/>
    <s v="Printing Costs"/>
    <s v="3 - Average Importance"/>
    <n v="4.5"/>
    <n v="0"/>
    <n v="4.5"/>
    <n v="4.5"/>
    <n v="4.5"/>
    <n v="4.5"/>
    <n v="0"/>
    <n v="0"/>
    <n v="0"/>
    <n v="0"/>
    <n v="0"/>
    <n v="0"/>
    <n v="0"/>
    <n v="0"/>
    <n v="0"/>
    <s v="y"/>
    <n v="0"/>
    <n v="0"/>
    <n v="0"/>
  </r>
  <r>
    <x v="51"/>
    <n v="123.9"/>
    <n v="693.22"/>
    <n v="25"/>
    <n v="23467"/>
    <n v="0"/>
    <m/>
    <n v="815"/>
    <s v="CSPB - A"/>
    <s v="A&amp;E"/>
    <s v="Instructors. We run fortnightly guitar lessons - so 5 per term. This gives a 15 lessons per year. Each lesson requires some materials (books, music etc) at a cost of around Â£5 per lesson. This come to a total of Â£75 for the year. We will cover Â£25 from SGI and ask for Â£50 in subsidy."/>
    <s v="Instructors"/>
    <s v="1 - Most Important"/>
    <n v="75"/>
    <n v="0"/>
    <n v="50"/>
    <n v="75"/>
    <n v="50"/>
    <n v="75"/>
    <n v="0"/>
    <s v="Core developmental activity of society, alongside open mic nights. Some contribution from members could occur, but historically has lead to a drop in attendance due to small size of society. Low reach but similarly low cost."/>
    <n v="0"/>
    <n v="0"/>
    <s v="Bit confused, are these group lessons taught by a member? if so, why the annual costs, surely the same books, once bought, will last quite a while (and if not surely a student could buy their own books?"/>
    <n v="0"/>
    <n v="0"/>
    <n v="0"/>
    <n v="0"/>
    <s v="n"/>
    <s v="propose accept"/>
    <n v="0"/>
    <s v="TBH- More info please"/>
  </r>
  <r>
    <x v="51"/>
    <n v="123.9"/>
    <n v="693.22"/>
    <n v="25"/>
    <n v="23462"/>
    <n v="0"/>
    <m/>
    <n v="815"/>
    <s v="CSPB - A"/>
    <s v="A&amp;E"/>
    <s v="Guitar maintenance. We have 6 guitars to keep in working condition. This involves restringing them once per term. So we require 6*3 = 18 sets of strings. Ten sets (bought in bulk) cost Â£60 (excluding VAT). So buying twenty sets (in order to have some spares) comes to Â£120."/>
    <s v="Equipment &amp; Repair"/>
    <s v="1 - Most Important"/>
    <n v="120"/>
    <n v="0"/>
    <n v="120"/>
    <n v="120"/>
    <n v="90"/>
    <n v="120"/>
    <n v="0"/>
    <s v="Regular usage of guitars makes this a core cost"/>
    <n v="0"/>
    <n v="0"/>
    <n v="0"/>
    <n v="0"/>
    <n v="0"/>
    <n v="0"/>
    <n v="0"/>
    <s v="y"/>
    <n v="0"/>
    <n v="0"/>
    <n v="0"/>
  </r>
  <r>
    <x v="52"/>
    <n v="1166.5"/>
    <n v="7714.57"/>
    <n v="32"/>
    <n v="24972"/>
    <n v="0"/>
    <m/>
    <n v="815"/>
    <s v="CSPB - A"/>
    <s v="A&amp;E"/>
    <s v="For the last three academic years the band has employed a professional director who leads the band at each weekly rehearsal, as well as performances. As an ensemble who aim to develop the ensemble playing of our members, this is certainly a large step in the right direction from previous years where the band simply havenâ€™t been able to afford professional direction. Despite director charges commonly falling above Â£120 per session, our director agreed to work for Â£60 per session through the 16-17 academic year. Between the Unionâ€™s Instructors grant, external funding (from the Blyth Centre) and increased membership fees, we have just been able to cover this. For the 16-17 academic year we agreed with our director a price of Â£60 per session. This is estimated to cost a total of Â£2100 (for 35 rehearsals/gigs) by the end of the academic year._x000a__x000a_For the 17-18 academic year, we want to increase this spending to Â£2800 (35 rehearsals/gigs at Â£80 each). This would enable us to pay our director a wage more in line with what they might expect elsewhere, which we think is essential for ensuring their services in the long term. Additionally we would like to explore the opportunity of bringing in acclaimed proffesional jazz musicians to act as guest directors. This is commonplace in other successful student jazz ensembles at other institutions and we think would be hugely beneficial in helping us achieve our objectives: to produce &quot;&quot;music of as high a standard as possible&quot;&quot; and for members to &quot;&quot;improve their improvisational skills&quot;&quot;. For a traget of 4 guest directed rehearsals this would be an additional cost of ~Â£400 and we propose to fund this from SGI. _x000a__x000a_The Blyth Centre have provided funding to the band in previous years to assist with director charges. Following recognition of the value a consistent director provides, the Centre agreed a donation of Â£1,500 for the 16-17 academic year. This is the value we have budgeted for income for 17-18. However, donations are subject to annual renegotiation and are by no means certain for next year. Without this, we would struggle to fund direction sustainably. We draw comparison to other music societies who recieve funding for proffessional direction from the Blyth Centre in full._x000a__x000a_It is not sensible to fund this significantly every year from the SGI as we own a lot of very old equipment (&gt;20 years), and thus there is the risk of breakages coinciding. In view of this we always aim to keep several thousand in the SGI as a buffer in case things go wrong, given that equipment is essential and contingency claims are not guaranteed to be successful. We also currently have to fund equipment maintenance from the SGI as we received no grant to cover this in the 16-17 academic year. We estimate that up to Â£1500 of the instructor costs can be met from the SGI and potential Blyth funds; we therefore ask for Â£1300 to cover our remaining instructor costs."/>
    <s v="Instructors"/>
    <s v="1 - Most Important"/>
    <n v="3200"/>
    <n v="1500"/>
    <n v="1300"/>
    <n v="3200"/>
    <n v="1300"/>
    <n v="3200"/>
    <n v="0"/>
    <s v="Core cost of society - society has expanded in goals and achievement in recent years (e.g. national finals of big band competition), so desire to progress fits with current situation_x000a__x000a_R: Only ICSO and Choir get their conductors paid for in full by the Blyth centre, every other society has to pay for them. It is generally not up to the society how much they pay a conductor because the conductor will quote the amount, and if the society disagrees then the conductor will leave. Finding a new conductor which will charge less than this is practically impossible"/>
    <n v="0"/>
    <n v="0"/>
    <s v="If other societies are recieving director funding in full why isnt this one? I question the need for a wage increase"/>
    <n v="0"/>
    <n v="0"/>
    <n v="0"/>
    <n v="0"/>
    <s v="n"/>
    <s v="propose accept"/>
    <s v="y"/>
    <s v="TBH- #Accept"/>
  </r>
  <r>
    <x v="52"/>
    <n v="1166.5"/>
    <n v="7714.57"/>
    <n v="32"/>
    <n v="24978"/>
    <n v="0"/>
    <m/>
    <n v="815"/>
    <s v="CSPB - A"/>
    <s v="A&amp;E"/>
    <s v="We make use of College printing facilities to print sheet music and other miscellaneous items for internal use, and estimate this to be Â£60 for the 17-18 academic year."/>
    <s v="Printing Costs"/>
    <s v="3 - Average Importance"/>
    <n v="60"/>
    <n v="0"/>
    <n v="60"/>
    <n v="60"/>
    <n v="60"/>
    <n v="60"/>
    <n v="0"/>
    <n v="0"/>
    <n v="0"/>
    <n v="0"/>
    <n v="0"/>
    <n v="0"/>
    <n v="0"/>
    <n v="0"/>
    <n v="0"/>
    <s v="y"/>
    <n v="0"/>
    <n v="0"/>
    <n v="0"/>
  </r>
  <r>
    <x v="52"/>
    <n v="1166.5"/>
    <n v="7714.57"/>
    <n v="32"/>
    <n v="24973"/>
    <n v="0"/>
    <m/>
    <n v="815"/>
    <s v="CSPB - A"/>
    <s v="A&amp;E"/>
    <s v="As a society we aim to &quot;&quot;obtain, rehearse and perform new pieces of varied styles and difficulty&quot;&quot;, and so it is of high importance that the band continues to invest in new material - also to keep interest among members and audience attendance high year on year. Thanks to Union grants and arrangements provided by our director we have been able to build a reasonably large library of music, however due to the age of many of the charts we own, missing or damaged parts make some unplayable and thus redundant._x000a__x000a_This year, we have found the charts we require to typically cost upwards of Â£60 each, and are usually around 5 minutes of music. Gigs are around 2 1/2 hours long so we need a significant quantity of charts to play each term. We aim to buy 4-6 new charts per year. We acknowledge that membership fees should meet some of this cost, however this is arguably the most important expenditure we have, as without charts we have nothing to play. Therefore it is essential that the band can fund the buying of new music in a financially sustainable way. We plan to buy ~5 charts in the 17-18 academic year. These will be paid for out of both grant and SGI."/>
    <s v="Copyright Materials"/>
    <s v="1 - Most Important"/>
    <n v="300"/>
    <n v="0"/>
    <n v="200"/>
    <n v="300"/>
    <n v="200"/>
    <n v="300"/>
    <n v="0"/>
    <n v="0"/>
    <n v="0"/>
    <n v="0"/>
    <n v="0"/>
    <n v="0"/>
    <n v="0"/>
    <n v="0"/>
    <n v="0"/>
    <s v="y"/>
    <n v="0"/>
    <n v="0"/>
    <n v="0"/>
  </r>
  <r>
    <x v="52"/>
    <n v="1166.5"/>
    <n v="7714.57"/>
    <n v="32"/>
    <n v="24974"/>
    <n v="0"/>
    <m/>
    <n v="815"/>
    <s v="CSPB - A"/>
    <s v="A&amp;E"/>
    <s v="As mentioned above, our equipment is very old and becoming faulty. Therefore the prospect of many items breaking at once is not unlikely. Spending in very recent years have involved a service of the bass amp, repair of the guitar amp, a new baritone saxophone case and a new piano. We always keep money in the SGI in case of complete failure of any equipment with a bass amp (~Â£300) and a baritone sax service (~Â£200) looking likely major purchases in the near future. The need to budget for such eventualities is our main reason for maintaining a healthy SGI. Without money in the SGI equipment breakage would be fatal. _x000a__x000a_There are two reasons why we do not want to leave this spending to contingency claims. The first is that they are a slow process with no guarantee of approval. Since our equipment is vital for our running we need a secure a fast way to finance any maintenance. Secondly, maintenance is routine expenditure for the band and we spend money on maintenance every year. It would be somewhat reckless to rely on e.g. ADF to cover such predictable expenditure. We therefore ask for the cost of repairs to be met by Union grant as these are essential running costs necessary to achieve any/all our aims and objectives."/>
    <s v="Equipment &amp; Repair"/>
    <s v="1 - Most Important"/>
    <n v="500"/>
    <n v="0"/>
    <n v="250"/>
    <n v="500"/>
    <n v="250"/>
    <n v="500"/>
    <n v="0"/>
    <n v="0"/>
    <n v="0"/>
    <n v="0"/>
    <n v="0"/>
    <n v="0"/>
    <n v="0"/>
    <n v="0"/>
    <n v="0"/>
    <s v="y"/>
    <n v="0"/>
    <n v="0"/>
    <n v="0"/>
  </r>
  <r>
    <x v="53"/>
    <n v="829.30000000000007"/>
    <n v="16513.05"/>
    <n v="20"/>
    <n v="25199"/>
    <n v="0"/>
    <m/>
    <n v="815"/>
    <s v="CSPB - A"/>
    <s v="A&amp;E"/>
    <s v="Film Consumables_x000a_Although our handling of 35mm film is decreasing, we retain two films on site to ensure that the art of projection is not lost (see aims &amp; objectives). For proper handling, we require fresh film handling gloves, joining tape and marking tape on a yearly basis, for which we estimate a cost of Â£50._x000a__x000a_Since it is essential to our aims &amp; objectives that we retain stock of these, we have requested 20% subsidy, in the knowledge that this benefits primarily staff, whereas digital consumables benefits our entire membership."/>
    <s v="Consumables"/>
    <s v="1 - Most Important"/>
    <n v="50"/>
    <n v="0"/>
    <n v="10"/>
    <n v="50"/>
    <n v="10"/>
    <n v="50"/>
    <n v="0"/>
    <s v="Key historial component of society"/>
    <n v="0"/>
    <n v="0"/>
    <n v="0"/>
    <n v="0"/>
    <n v="0"/>
    <n v="0"/>
    <n v="0"/>
    <s v="y"/>
    <n v="0"/>
    <n v="0"/>
    <n v="0"/>
  </r>
  <r>
    <x v="53"/>
    <n v="829.30000000000007"/>
    <n v="16513.05"/>
    <n v="20"/>
    <n v="25193"/>
    <n v="0"/>
    <m/>
    <n v="815"/>
    <s v="CSPB - A"/>
    <s v="A&amp;E"/>
    <s v="Digital Consumables_x000a_In order to maintain our digital projector, we require fuses, cables, connectors, adaptors, etc._x000a__x000a_We estimate a cost of Â£100 for this - since maintenance of our projection capability is essential to our aims &amp; objectives, we are requesting 30% subsidy."/>
    <s v="Consumables"/>
    <s v="2 - Important"/>
    <n v="100"/>
    <n v="0"/>
    <n v="30"/>
    <n v="100"/>
    <n v="30"/>
    <n v="100"/>
    <n v="0"/>
    <n v="0"/>
    <n v="0"/>
    <n v="0"/>
    <n v="0"/>
    <n v="0"/>
    <n v="0"/>
    <n v="0"/>
    <n v="0"/>
    <s v="y"/>
    <n v="0"/>
    <n v="0"/>
    <n v="0"/>
  </r>
  <r>
    <x v="53"/>
    <n v="829.30000000000007"/>
    <n v="16513.05"/>
    <n v="20"/>
    <n v="25205"/>
    <n v="0"/>
    <m/>
    <n v="815"/>
    <s v="CSPB - A"/>
    <s v="A&amp;E"/>
    <s v="Printing_x000a__x000a_We anticipate spending Â£40 over the course of an academic year on printing that would previously have been done on the SAC system. _x000a__x000a_This covers our weekly displays in both Sherfield and the Union (which are vital to maintaining awareness of the Cinema on a weekly basis, in addition to our term-wide marketing), posters during Welcome Week, Freshers' Fair materials including sign-up sheets for both our What's On mailing list and our Get Involved mailing list, and our All-Nighter marketing. The All-Nighter requires a publicity blitz on our part, and our now-signature white quotes on black backgrounds are a key part of making sure these events are a success. _x000a__x000a_Printing costs will also cover materials printed for administrative purposes such as forms for counting and recording cash from screenings."/>
    <s v="Printing Costs"/>
    <s v="1 - Most Important"/>
    <n v="40"/>
    <n v="40"/>
    <n v="40"/>
    <n v="40"/>
    <n v="40"/>
    <n v="40"/>
    <n v="0"/>
    <n v="0"/>
    <n v="0"/>
    <n v="0"/>
    <s v="Do they want funding for this or is it SGI?"/>
    <n v="3"/>
    <n v="5"/>
    <n v="0"/>
    <n v="0"/>
    <s v="n"/>
    <s v="Fund it"/>
    <s v="y"/>
    <s v="TBH- #fundit"/>
  </r>
  <r>
    <x v="53"/>
    <n v="829.30000000000007"/>
    <n v="16513.05"/>
    <n v="20"/>
    <n v="25187"/>
    <n v="0"/>
    <m/>
    <n v="815"/>
    <s v="CSPB - A"/>
    <s v="A&amp;E"/>
    <s v="Film royalties_x000a_27 films a year (approximately 8-10 a term per our aims &amp; objectives)_x000a__x000a_Expected royalty payments for each film are Â£100, adjusted downwards from our expectation of Â£120 last year._x000a__x000a_Thus 27 * Â£100 = Â£2700, of which we are requesting a 10% subsidy. This subsidy is primarily to safeguard against the event that a film underperforms on expectations. We fund most of our other activities using our film royalties."/>
    <s v="Copyright Materials"/>
    <s v="1 - Most Important"/>
    <n v="2700"/>
    <n v="3110"/>
    <n v="270"/>
    <n v="2700"/>
    <n v="270"/>
    <n v="2700"/>
    <n v="0"/>
    <n v="0"/>
    <n v="0"/>
    <n v="0"/>
    <n v="0"/>
    <n v="0"/>
    <n v="0"/>
    <n v="0"/>
    <n v="0"/>
    <s v="y"/>
    <n v="0"/>
    <n v="0"/>
    <n v="0"/>
  </r>
  <r>
    <x v="53"/>
    <n v="829.30000000000007"/>
    <n v="16513.05"/>
    <n v="20"/>
    <n v="25186"/>
    <n v="0"/>
    <m/>
    <n v="815"/>
    <s v="CSPB - A"/>
    <s v="A&amp;E"/>
    <s v="Carriage (secure film transport)_x000a_In order to receive films to show them (as a core activity), we must hire a FACT accredited courier. NFT continue to be the cheapest, and we still have a monthly contract with them._x000a__x000a_Transport costs are currently Â£146.83 * 12 months, however NFT increase their prices on a yearly basis. Judging by previous years, this increase is likely to be on the order of Â£5, so I am therefore budgeting for Â£146.83 * 6 + Â£151.83 * 6 = Â£1791.96. Note that this increase didn't take place as expected last year, so it might turn out to increase more than expected this year._x000a__x000a_As per last year, we are requesting subsidy of Â£350.00 (which was 20% of last year's total), the rest, including the increase and any variance therein, will be funded from SGI._x000a__x000a_This is filed under Travel Expenditure since Carriage is not a Budget category."/>
    <s v="Travel Expenditure"/>
    <s v="1 - Most Important"/>
    <n v="1791.96"/>
    <n v="0"/>
    <n v="350"/>
    <n v="1791.96"/>
    <n v="350"/>
    <n v="1791.96"/>
    <n v="0"/>
    <s v="Vital for carrying out core activity of society."/>
    <n v="0"/>
    <n v="0"/>
    <n v="0"/>
    <n v="0"/>
    <n v="0"/>
    <n v="0"/>
    <n v="0"/>
    <s v="y"/>
    <n v="0"/>
    <n v="0"/>
    <n v="0"/>
  </r>
  <r>
    <x v="54"/>
    <n v="1600.97"/>
    <n v="1658.33"/>
    <n v="140"/>
    <n v="26350"/>
    <n v="0"/>
    <m/>
    <n v="815"/>
    <s v="CSPB - A"/>
    <s v="A&amp;E"/>
    <s v="Ear plugs_x000a__x000a_Using loud equipment in a small space (such as the practice room) for an extended period_x000a_of time can cause significant damage to hearing. For quieter bands noise protection may_x000a_not be required, but for louder bands (mainly louder rock/metal bands) it is a necessity._x000a_Forcing all members to wear ear protection is not appropriate or feasible. Forcing only_x000a_members which should definitely be wearing ear protection is also not feasible. Instead_x000a_we educate members about the risks and encourage them to use ear protection. For_x000a_education we place prominent posters in the practice room. To encourage as many_x000a_members to use protection we feel it is necessary to make it free and very easy to access._x000a_Since it this is a health and safety requirement we encourage the union to strongly_x000a_subsidise this._x000a_While the practice room has been open usage was three boxes of 200 pairs per term._x000a_Each box is Â£12.79 (excl VAT). 3 boxes/term Ã— 3 terms Ã—Â£12.79 = Â£115.13._x000a_Non-disposable earplugs cost around Â£10 per pair. Purchasing 1 per member would_x000a_therefore cost around Â£1500 (an order of magnitude more) and is therefore not seen as_x000a_viable alternative._x000a_â€”â€”â€”â€”_x000a_Priority - While ear plugs are not essential for the society to run, failure to provide them_x000a_puts our members at risk of permanent health loss. We therefore feel is is justified to_x000a_classify this as category A expenditure._x000a_Merit - Loss of hearing would clearly be a negative impact on the studentâ€™s experience._x000a_Reach - The club averages around 170 members per year. Membership is primarily bought_x000a_due to it being a requirement to book the practice room. However, only one member of a_x000a_band needs to buy membership. Therefore the direct reach of our equipment is far larger_x000a_than this. A very high proportion of these users should be using ear protection, so there_x000a_is a large reach._x000a_Need - The budget is balanced and therefore lack of funding will run the budget into a_x000a_deficit."/>
    <s v="Consumables"/>
    <s v="3 - Average Importance"/>
    <n v="115.13"/>
    <n v="0"/>
    <n v="27.63"/>
    <n v="115.13"/>
    <n v="27.63"/>
    <n v="115.13"/>
    <n v="0"/>
    <s v="Health and safety, innit,"/>
    <n v="0"/>
    <n v="0"/>
    <n v="0"/>
    <n v="0"/>
    <n v="0"/>
    <n v="0"/>
    <n v="0"/>
    <s v="y"/>
    <n v="0"/>
    <n v="0"/>
    <n v="0"/>
  </r>
  <r>
    <x v="54"/>
    <n v="1600.97"/>
    <n v="1658.33"/>
    <n v="140"/>
    <n v="26352"/>
    <n v="0"/>
    <m/>
    <n v="815"/>
    <s v="CSPB - A"/>
    <s v="A&amp;E"/>
    <s v="Cymbals_x000a__x000a_Cymbals are played by hitting them, and after some time they break. Since our practice_x000a_room is open 14 hours a day, 7 days a week, all year long, the cymbals in the practice_x000a_room take quite a beating and so several breakages a year are inevitable. Drummers_x000a_are informed how to best care for cymbals through posters next to the drum kit, and_x000a_occasional spot checks. If someone is seen using cymbals at events they are educated by_x000a_one of the crew members in how and why to take care of the cymbals._x000a_Over the 2009/10 to 2014/15 period the average yearly spend on cymbals was Â£1017.71._x000a_We therefore budget Â£1017.71 for Cymbals._x000a_In the past it has been proposed that â€since they will breakâ€ we should purchase cheaper_x000a_cymbals. Firstly, we disagree that because something is well used it should be afforded_x000a_less value. Secondly, this is a false economy: cheaper cymbals are generally of lower_x000a_build quality and will be less durable, thereby increasing the frequency of breakages and_x000a_so the number of cymbals that have to be purchased. Finally, cheaper cymbals sound_x000a_worse and are unpleasant to listen to._x000a_â€”â€”â€”â€”_x000a_Priority - This expenditure is essential to the running of the club and is therefore category_x000a_A expenditure._x000a_Merit - Jazz&amp;Rock provides the only practice space for drummers and bands outside of_x000a_large clubs groups. This facility is very well used - it needs cymbals to function. The_x000a_cymbals are also used in a large number of events around imperial. In a typical year_x000a_our equipment is used by 20 other societies as well as being used at numerous union_x000a_and college events (Many welcome week events, Winter/Spring/Summer Carnivals, Jazz_x000a_Jams/Cocktail Nights, Battle of the Bands, Summer Ball, Imperial Festival, Imperial_x000a_Fringe)._x000a_Reach - The club averages around 170 members per year. Membership is primarily_x000a_bought due to it being a requirement to book the practice room. However, only one_x000a_member of a band needs to buy membership and some students performing at events_x000a_may not use the practice room. Therefore the direct reach of our cymbals is far larger_x000a_than this. Once the wider reach of the audience at the events the equipment is used at_x000a_we can see that the reach is enormous._x000a_Need - The budget is balanced and therefore lack of funding will run the budget into a_x000a_deficit."/>
    <s v="Equipment &amp; Repair"/>
    <s v="2 - Important"/>
    <n v="1017.71"/>
    <n v="0"/>
    <n v="244.25"/>
    <n v="1017.71"/>
    <n v="244.25"/>
    <n v="1017.72"/>
    <n v="0"/>
    <n v="0"/>
    <n v="0"/>
    <n v="0"/>
    <n v="0"/>
    <n v="0"/>
    <n v="0"/>
    <n v="0"/>
    <n v="0"/>
    <s v="y"/>
    <n v="0"/>
    <n v="0"/>
    <n v="0"/>
  </r>
  <r>
    <x v="54"/>
    <n v="1600.97"/>
    <n v="1658.33"/>
    <n v="140"/>
    <n v="26351"/>
    <n v="0"/>
    <m/>
    <n v="815"/>
    <s v="CSPB - A"/>
    <s v="A&amp;E"/>
    <s v="Equipment Maintenance, Repair and Replacement_x000a__x000a_The societyâ€™s equipment suffers through general use and requires repair or replacement, on average every ten years (a figure which of course varies hugely depending on the_x000a_item in question) The equipment in the practice room is under extreme usage since the_x000a_room is open 14 hours per day 7 days a week all year long and therefore equipment_x000a_breakages are frequent. Many faults can be fixed by our technical officers (sometimes_x000a_requiring parts), some faults require the broken item to be taken to or sent off for repair._x000a_Unfortunately it is sometimes the case that the replacement of the item is the cheapest_x000a_option available._x000a_In this line we exclude items whose useful life is fairly predictable, and as a consequence_x000a_can be budgeted for specifically in other lines (e.g. cymbals and guitar strings)._x000a_We will budget by looking at previous spending on equipment repair and replacement_x000a_(excluding cymbals, etc..) from the years 2009/10 to 2014/15 inclusive._x000a_The average spending per year (excluding Harlington grant) was Â£3883.58._x000a_If we include the Harlington grant, we find the average was Â£5128.69._x000a_Since some of the Harlington grant was, in effect, used to maintain our pre-harlington_x000a_equipment expect expenditure required to maintain our equipment is somewhere between_x000a_these two numbers. Since we now have some more equipment to maintain, we expect_x000a_these costs to increase slightly._x000a_We budget Â£4800 for Equipment Repair and Replacement._x000a_This section also includes minor spending on consumables such as tape and batteries._x000a_Unfortunately, the costs of Equipment Repair and Replacement cannot be covered_x000a_by grants from the Harlington Trust. When equipment is broken it needs to be re-_x000a_paired/replaced as soon as possible, ideally in just a couple of days. However, Harlington_x000a_applications take several months. Furthermore, DPCS (15/16) has suggested that applications_x000a_would be unlikely to be successful since Jazz&amp;Rock was awarded a large Harlington_x000a_grant recently. Therefore this expenditure is not suitable for funding by Harlington_x000a_Trust grants._x000a_It has also been suggested that this funding be covered by applications to the contingency_x000a_fund. This is not suitable due to the fact that this expenditure is clearly a running cost_x000a_rather than an unexpected infrequent cost. There would likely have to be multiple_x000a_applications per term if the fund was used. Also there is the same problem shared with_x000a_Harlington that funding is needed immediately and applications cannot be waited for._x000a_The contingency fund is not suitable for this expenditure._x000a_===== THIS LINE CONTINUES IN THE EXTRA NOTES SECTION =====_x000a_===== THIS LINE CONTINUES IN THE EXTRA NOTES SECTION ====="/>
    <s v="Equipment &amp; Repair"/>
    <s v="1 - Most Important"/>
    <n v="4800"/>
    <n v="0"/>
    <n v="1152"/>
    <n v="4800"/>
    <n v="1152"/>
    <n v="4800"/>
    <n v="0"/>
    <s v="Core part of society activity, high level of equipment usage does mean repairs are necessary. Should be noted that hire income also occurs on some of the equipment, helping to sustain cost of repairs."/>
    <n v="0"/>
    <n v="0"/>
    <n v="0"/>
    <n v="0"/>
    <n v="0"/>
    <n v="0"/>
    <n v="0"/>
    <s v="y"/>
    <n v="0"/>
    <n v="0"/>
    <n v="0"/>
  </r>
  <r>
    <x v="54"/>
    <n v="1600.97"/>
    <n v="1658.33"/>
    <n v="140"/>
    <n v="26361"/>
    <n v="0"/>
    <m/>
    <n v="815"/>
    <s v="CSPB - A"/>
    <s v="A&amp;E"/>
    <s v="Drum Skins_x000a__x000a_Drums have skins on two sides, the batter side (which is hit) and the resonant side_x000a_(which is not hit). Drum skins are also called drum heads. The batter head primarily_x000a_affects attack and ring the drum produces, while the resonant head primarily controls_x000a_resonance, sustain, overtones, and timbre. Skins wear out by stretching due to being_x000a_highly tensioned. This is exacerbated though the vibrations caused through use. The_x000a_resonant heads are thinner and are placed at higher tension than the batter head. How-_x000a_ever, since the batter heads are continuously hit they tend to wear out more quickly than_x000a_resonant heads. Due to wearing out all skins need to be replaced, but the frequency this_x000a_is done depends on the type of skin and how it is used._x000a_Prices are gathered from Thomann and GAK to find the cheapest. We apply educational_x000a_discounts, bulk discounts, and use quoted prices where we have this information available._x000a_Our Gretsch drum kit is used for Jazz Jams. Since the drum kit is used exclusively_x000a_for jazz its skins do not wear out very quickly. Itâ€™s drum skins will only need to be_x000a_replaced once per year._x000a_Snare batter head: Â£8.03_x000a_Snare resonant head: Â£8.28_x000a_Tom batter heads (12â€ and 14â€): Â£7.50 + Â£9.23_x000a_Tom resonant heads (12â€ and 14â€): Â£8.03 + Â£8.28_x000a_Kick batter head: Â£24.52_x000a_Kick resonant head: Â£21.42_x000a_Total cost for Gretsch skins: Â£95.29._x000a_Our Pearl drum kit us used for events in metric and around college. Its batter heads will_x000a_need to be replaced two to three times a year. This year we will budget for two. The_x000a_resonant heads should probably perform okay when replaced only once per year. The_x000a_kick drum heads will only need to be replaced once per year. Due to resonance issues_x000a_in metric and miking the kit, we have found it necessary to buy less resonant skins for_x000a_both the batter and resonant tom skins. These are more specialist so cost slightly more._x000a_Snare batter head: 2 Ã— Â£8.03 = Â£16.06_x000a_Snare resonant head: Â£8.28_x000a_Tom batter heads (10â€, 12â€, 14â€, and 16â€): 2 Ã— (Â£13.89 + Â£15.49 + Â£17.21 + Â£19.66) =_x000a_Â£132.51_x000a_Tom resonant heads (10â€, 12â€, 14â€, and 16â€): Â£12.74 + Â£13.20 + Â£14.85 + Â£17.91 =_x000a_Â£58.70_x000a_Kick batter head: Â£24.68_x000a_Kick resonant head: Â£25.68_x000a_Total cost for Pearl skins: Â£265.91._x000a_Our Sonor drum kit is kept in the practice room and is also used for studio recordings._x000a_Due to the very high use of the drum kit the skins need to be replaced very frequently._x000a_Many practice studios would replace the skins at least once a week. Also, for recording,_x000a_it is not uncommon to replace the skins for every recording. Replacing skins this often_x000a_would not work financially so we have to limit ourselves to 3 or 4 changes per year for_x000a_batter skins and two changes per year for the resonant heads. Since we currently have_x000a_some spare skins we will only budget for only 3 batter changes next year. For the kick_x000a_drum 2 batter changes and 1 resonant per year should suffice._x000a_=== THIS LINE CONTINUES IN THE EXTRA NOTES SECTION ==="/>
    <s v="Consumables"/>
    <s v="1 - Most Important"/>
    <n v="600.1"/>
    <n v="0"/>
    <n v="144.02000000000001"/>
    <n v="600.1"/>
    <n v="144.02000000000001"/>
    <n v="600.1"/>
    <n v="0"/>
    <s v="Inescapable side effect of core activity of society. If you hit things, they will break."/>
    <n v="0"/>
    <n v="0"/>
    <n v="0"/>
    <n v="0"/>
    <n v="0"/>
    <n v="0"/>
    <n v="0"/>
    <s v="y"/>
    <n v="0"/>
    <n v="0"/>
    <n v="0"/>
  </r>
  <r>
    <x v="1"/>
    <n v="699.95"/>
    <n v="2322.36"/>
    <n v="100"/>
    <n v="25424"/>
    <n v="0"/>
    <m/>
    <n v="815"/>
    <s v="CSPB - A"/>
    <s v="A&amp;E"/>
    <s v="Printing:_x000a_For the Fresher's fair we print out a large amount of flyers to hand out. Based on this years Freshers fair this cost around Â£5"/>
    <s v="Printing Costs"/>
    <s v="1 - Most Important"/>
    <n v="5"/>
    <n v="0"/>
    <n v="5"/>
    <n v="5"/>
    <n v="0"/>
    <n v="0"/>
    <n v="0"/>
    <s v="R: publicity"/>
    <n v="0"/>
    <n v="0"/>
    <s v="Question this societies high grant demand considering membership costs are so low, potential raise will increase funding available. Publicity?"/>
    <n v="0"/>
    <n v="0"/>
    <n v="0"/>
    <n v="0"/>
    <s v="n"/>
    <s v="Jack/Tom discuss"/>
    <n v="0"/>
    <n v="0"/>
  </r>
  <r>
    <x v="1"/>
    <n v="699.95"/>
    <n v="2322.36"/>
    <n v="100"/>
    <n v="25422"/>
    <n v="0"/>
    <m/>
    <n v="815"/>
    <s v="CSPB - A"/>
    <s v="A&amp;E"/>
    <s v="Publicity:_x000a_Over the course of the year we spend a small amount of money printing posters to advertise the exhibitions and the art courses."/>
    <s v="Printing Costs"/>
    <s v="2 - Important"/>
    <n v="15"/>
    <n v="0"/>
    <n v="5"/>
    <n v="15"/>
    <n v="0"/>
    <n v="0"/>
    <n v="0"/>
    <s v="Publicity"/>
    <n v="1"/>
    <s v="2,3"/>
    <n v="0"/>
    <n v="0"/>
    <n v="0"/>
    <n v="0"/>
    <n v="0"/>
    <s v="y"/>
    <n v="0"/>
    <n v="0"/>
    <n v="0"/>
  </r>
  <r>
    <x v="1"/>
    <n v="699.95"/>
    <n v="2322.36"/>
    <n v="100"/>
    <n v="25678"/>
    <n v="0"/>
    <m/>
    <n v="815"/>
    <s v="CSPB - A"/>
    <s v="A&amp;E"/>
    <s v="Art Tutors and models for advanced sessions:_x000a__x000a_We provide currently an Intermediate Life Drawing course to cater to our members who want more advanced tuition than what we provide in a typical 'core' life drawing session. The core Monday sessions are designed to be accessible to as many people as possible, so in contrast this course is more serious and it is always in high demand._x000a__x000a_The course is considered to be of secondary importance to our Monday sessions because of its slightly smaller reach, but in reality the turn-up is always great, and can actually be more than some of our less successful core sessions. According to our survey, it's the second biggest reason people buy membership._x000a__x000a_Due to the high quality instructor we hire, the ticket price doesn't cover all the costs we incur, so it is run at a loss. The ticket price is Â£80 per person for the 8 week course. We typically sell 15 tickets which is our maximum. Our instructor is Â£800 for the course, the model fees total Â£320 and the materials including large volumes of paper and charcoal also incur a high cost. The income of a fully sold out course is Â£1000 after VAT so that means a Â£120 loss before materials costs. Over Â£120 has been spent this year already for materials that have been used in the sessions including approximately Â£100 on large packs of A2 paper, over Â£20 of charcoal and masking tape, and over Â£50 on fixative (a cost which we have subsequently reduced now by using a cheaper alternative)._x000a__x000a_We run the course twice, meaning a total income of Â£2000 vs tutor &amp; model fees of Â£2240 and Â£250 of materials._x000a__x000a_Although this is the largest amount of subsidy we are asking for for a single activity, these are serious art sessions for people who want high quality technical training, so the high costs are unavoidable, and we accommodate absolutely as many people as we can._x000a__x000a_Currently the loss that we run at comes out of our members funds, which is not wholly appropriate as it means Monday 'core' session attendees are effectively subsidizing this course, whether they attend or not. For this reason a subsidy for this crucial activity would be of wider benefit of everyone in the society, as it would allow us to allocate the correct amount of members funds for the core sessions._x000a__x000a_In previous years we have received subsidy specifically for materials and instructors separately for this activity, but we feel that a larger subsidy for just the instructors would be more appropriate, for three reasons:_x000a_1. The total cost of the course 'is-what-it-is', so subsidizing one element or another not that significant in this case._x000a_2. The cost of the instructor is predictable and will be more than the grant we will ever likely receive (unless you want to give us Â£1600!), so it will be spent!_x000a_3. Our members have already said directly that the current price is stretching what they would pay for an art course, so raising the price could leave us out of pocket with unsold places."/>
    <s v="Instructors"/>
    <s v="1 - Most Important"/>
    <n v="2490"/>
    <n v="2000"/>
    <n v="490"/>
    <n v="2490"/>
    <n v="490"/>
    <n v="2490"/>
    <n v="0"/>
    <s v="Part of core activity, but targeted at members of higher experience - allows for full range of development of skill within the society. High expense for relatively low reach, but holds great merit for work of society."/>
    <n v="0"/>
    <n v="0"/>
    <s v="Question this societies high grant demand considering membership costs are so low, potential raise will increase funding available"/>
    <n v="0"/>
    <n v="0"/>
    <n v="0"/>
    <n v="0"/>
    <s v="n"/>
    <n v="0"/>
    <n v="0"/>
    <n v="0"/>
  </r>
  <r>
    <x v="55"/>
    <n v="125.4"/>
    <n v="721.92"/>
    <n v="40"/>
    <n v="25667"/>
    <n v="0"/>
    <m/>
    <n v="815"/>
    <s v="CSPB - A"/>
    <s v="A&amp;E"/>
    <s v="Â£300 total based on predicted predicted purchases and usual costs of repair and replacement._x000a_Â£150 miscellaneous equipment replacement. Â£150 miscellaneous equipment repair."/>
    <s v="Equipment &amp; Repair"/>
    <s v="1 - Most Important"/>
    <n v="300"/>
    <n v="0"/>
    <n v="100"/>
    <n v="300"/>
    <n v="100"/>
    <n v="300"/>
    <n v="0"/>
    <s v="Could probably use a little more detail? Is key to core activity, however."/>
    <n v="3"/>
    <n v="4"/>
    <s v="Agree with MG"/>
    <n v="0"/>
    <n v="0"/>
    <n v="0"/>
    <n v="0"/>
    <s v="y"/>
    <n v="0"/>
    <n v="0"/>
    <n v="0"/>
  </r>
  <r>
    <x v="56"/>
    <n v="2649.35"/>
    <n v="3064.82"/>
    <n v="45"/>
    <n v="27653"/>
    <n v="0"/>
    <m/>
    <n v="815"/>
    <s v="CSPB - A"/>
    <s v="A&amp;E"/>
    <s v="Performance Rights and Copyrighted Materials for October Show (Total: Â£650, Subsidy Requested: Â£214.50 ) | Cost breakdown: Royalty Payments (Â£300, Â£100 per show for 3 shows), Score/Libretto Hire (Â£205), Orchestration Hire (Â£110), Postage (Â£45). | Funding Breakdown: Subsidy (Â£214.50) October Show (Â£435.50) | Performance Rights are crucial to the running of the club, allowing us to put on the shows that are the backbone of our activities. Rights allow the club to (legally) produce the shows that we wish to without fear of prosecution. The cost of performance rights are lower for October show than Spring show due to a) Only performing for 3 nights rather than 6 and b) The smaller scale of the show (meaning a smaller cast size &amp; henceforth libretto hire required)."/>
    <s v="Copyright Materials"/>
    <s v="3 - Average Importance"/>
    <n v="650"/>
    <n v="0"/>
    <n v="214.5"/>
    <n v="0"/>
    <n v="0"/>
    <n v="0"/>
    <n v="0"/>
    <s v="Similar to spring - copyright costs unavoidable."/>
    <n v="0"/>
    <n v="0"/>
    <n v="0"/>
    <n v="0"/>
    <n v="0"/>
    <n v="0"/>
    <n v="0"/>
    <s v="y"/>
    <n v="0"/>
    <n v="0"/>
    <n v="0"/>
  </r>
  <r>
    <x v="56"/>
    <n v="2649.35"/>
    <n v="3064.82"/>
    <n v="45"/>
    <n v="27647"/>
    <n v="0"/>
    <m/>
    <n v="815"/>
    <s v="CSPB - A"/>
    <s v="A&amp;E"/>
    <s v="Equipment Purchase for Spring Show (Total: Â£460, Subsidy requested: Â£160) | Cost Breakdown: Properties (Â£200), Costumes (Â£260) | Subsidy Breakdown: 35% of Properties (Â£70), 35% of Costumes (Â£90) | Funding Breakdown: Subsidy (Â£160), Spring Show (Â£300) | A specific set of costumes and properties must be sourced for each show. The society has built up a large and widely used collection of costumes (often used in other union activities) but alterations and new items are required for any show we put on. Properties are required, and stored, in much a similar way, though their cost is usually less. We have asked for a 35% subsidy for the Spring Show because of the insecure nature of having fixed expenditure with only variable income in return."/>
    <s v="Equipment &amp; Repair"/>
    <s v="1 - Most Important"/>
    <n v="460"/>
    <n v="0"/>
    <n v="160"/>
    <n v="460"/>
    <n v="160"/>
    <n v="460"/>
    <n v="0"/>
    <n v="0"/>
    <n v="0"/>
    <n v="0"/>
    <n v="0"/>
    <n v="0"/>
    <n v="0"/>
    <n v="0"/>
    <n v="0"/>
    <s v="y"/>
    <n v="0"/>
    <n v="0"/>
    <n v="0"/>
  </r>
  <r>
    <x v="56"/>
    <n v="2649.35"/>
    <n v="3064.82"/>
    <n v="45"/>
    <n v="27650"/>
    <n v="0"/>
    <m/>
    <n v="815"/>
    <s v="CSPB - A"/>
    <s v="A&amp;E"/>
    <s v="Maintenance of Microphone &amp; Band Equipment for Spring Show (Total: Â£500, Subsidy requested: Â£175) | Cost Breakdown: 45% of Microphones (Â£360), 45% of Band Equipment (Â£140) | Subsidy Breakdown: 35% of 45% of Microphones (Â£125), 35% of 45% of Band Equipment (Â£50) | Funding Breakdown: Subsidy (Â£175), Spring Show (Â£325) | We are required to maintain a large stock of microphone and band equipment (this is as important as show-specific purchases). These capsules cost Â£200 each and have an average lifespan of 6 years. Thus, given our stock of 24 microphones, the replacement of 4 per year is appropriate to maintain our stock. In addition to the equipment we have for performers, we also possess a stage piano (Â£1,700) &amp; amplifier (Â£250) and an electronic drum kit (Â£1,200), to the value of Â£3,150. It is expected that this equipment should last 10 years, and we have therefore allocated a total of Â£315 per year to cover repairs and eventual replacement. Equipment upkeep cost has been split 5:6 between the Spring Show and the Autumn Season, in accordance with the number of performances in each. We have requested 35% of this amount in subsidy, and will fund the remaining Â£325 through Spring Show."/>
    <s v="Equipment &amp; Repair"/>
    <s v="2 - Important"/>
    <n v="500"/>
    <n v="0"/>
    <n v="175"/>
    <n v="500"/>
    <n v="175"/>
    <n v="500"/>
    <n v="0"/>
    <s v="Critical to regular operation of core activities - microphones etc are critical for the musical to be intelligible and so attract/entertain audiences, if nothing else. Equipment also likely to break due to high usage, rolling replacement required."/>
    <n v="0"/>
    <n v="0"/>
    <n v="0"/>
    <n v="0"/>
    <n v="0"/>
    <n v="0"/>
    <n v="0"/>
    <s v="y"/>
    <n v="0"/>
    <n v="0"/>
    <n v="0"/>
  </r>
  <r>
    <x v="56"/>
    <n v="2649.35"/>
    <n v="3064.82"/>
    <n v="45"/>
    <n v="27644"/>
    <n v="0"/>
    <m/>
    <n v="815"/>
    <s v="CSPB - A"/>
    <s v="A&amp;E"/>
    <s v="Consumables for Spring Show (Total: Â£900, Subsidy requested: Â£300) | Cost Breakdown: Set Design and Construction Materials (Â£700) and Basic Supplies (e.g. batteries, tape, make up) (Â£200) | Subsidy Breakdown: 33% of Set Construction (Â£231), 33% of Supplies (Â£66) | Funding Breakdown: Subsidy (Â£300), Spring Show (Â£600) | During any show there is an unavoidable amount of material that is only used once or a few times and then thrown away. This includes the resources needed for set construction (screws, wood, bracketing, etc.) and those items which have a limited or one-time use (batteries, make-up, cleaning products etc.). The budget allocated to this has been increased from recent years to account for an increase in prices and to expanded the scope for our shows. We are aiming to develop the type of shows our society can deliver by experimenting with new types of stage design such as in our current production of RENT, adding new challenges for cast and crew alike and providing new and exciting experiences for our audiences. In keeping with this expansion and development of our societies core activities, the cost of consumables must increase slightly. The remaining Â£600 of this will be paid for by the ticket income from the show."/>
    <s v="Consumables"/>
    <s v="1 - Most Important"/>
    <n v="900"/>
    <n v="0"/>
    <n v="300"/>
    <n v="900"/>
    <n v="300"/>
    <n v="900"/>
    <n v="0"/>
    <n v="0"/>
    <n v="0"/>
    <n v="0"/>
    <n v="0"/>
    <n v="0"/>
    <n v="0"/>
    <n v="0"/>
    <n v="0"/>
    <s v="y"/>
    <n v="0"/>
    <n v="0"/>
    <n v="0"/>
  </r>
  <r>
    <x v="56"/>
    <n v="2649.35"/>
    <n v="3064.82"/>
    <n v="45"/>
    <n v="27646"/>
    <n v="0"/>
    <m/>
    <n v="815"/>
    <s v="CSPB - A"/>
    <s v="A&amp;E"/>
    <s v="Performance Rights and Copyrighted Materials for Spring Show (Total: Â£1200, Subsidy Requested: Â£396.) | Cost breakdown: Royalty Payments (Â£727.50 for 5 shows), Score/Libretto Hire (Â£427.50), Orchestration Hire (Â£185), Postage (Â£45) | Subsidy Breakdown: 33% of Royalty Payments (Â£240), 33% of Score/Libretto Hire (Â£141), 33% of Postage (Â£15) | Funding Breakdown: Subsidy (Â£396), Spring Show (Â£804) | Performance Rights are crucial to the running of the club, allowing us to put on the shows that are the backbone of our activities. Rights allow the club to legally produce the shows that we wish to without fear of prosecution. The costs of rights for our Spring Show are likely to increase from Â£1100 this year (Â£1150 in 2016) to Â£1200 this year in line with inflation. Our Spring Show falls under an amateur production license by most performance rights hire companies. The Spring Show consists only of fixed expenditure, with variable income in return. Although we tend to break even over the year, the income fluctuates from year to year. The remaining Â£804 will be covered by ticket sales."/>
    <s v="Copyright Materials"/>
    <s v="1 - Most Important"/>
    <n v="1200"/>
    <n v="0"/>
    <n v="396"/>
    <n v="1200"/>
    <n v="396"/>
    <n v="1200"/>
    <n v="0"/>
    <s v="Critical to core activity of society - virtually no musical worthy of the name is out of copyright. Inescapable cost."/>
    <n v="0"/>
    <n v="0"/>
    <n v="0"/>
    <n v="0"/>
    <n v="0"/>
    <n v="0"/>
    <n v="0"/>
    <s v="y"/>
    <n v="0"/>
    <n v="0"/>
    <n v="0"/>
  </r>
  <r>
    <x v="56"/>
    <n v="2649.35"/>
    <n v="3064.82"/>
    <n v="45"/>
    <n v="27668"/>
    <n v="0"/>
    <m/>
    <n v="815"/>
    <s v="CSPB - A"/>
    <s v="A&amp;E"/>
    <s v="Printing costs for show printing (scripts/sheet music for cast/orchestral scores for band/crew librettos) = Â£1410.48_x000a_Printing costs for publicity (freshers fair and show programmes) = Â£184_x000a_Please email musical@ic.ac.uk &amp; ae.chair@imperial.ac.uk for a further detailed breakdown of these calculations."/>
    <s v="Printing Costs"/>
    <s v="1 - Most Important"/>
    <n v="1594.48"/>
    <n v="0"/>
    <n v="1594.48"/>
    <n v="1594"/>
    <n v="478.2"/>
    <n v="1594"/>
    <n v="0"/>
    <s v="PRINTING_x000a__x000a_R: shouldn't some of this be under publicity?"/>
    <n v="0"/>
    <n v="0"/>
    <s v="What is this printing...? Do we even fund this. Purchasing performance rights comes bundled with 10+ scripts, the full orchestral score, and 30+ vocal books for cast. There is absolutely no need to print £1600 worth of sheet music. The only reason they'd need to do this is if they were rewriting large amounts of the script and score, which is technically illegal."/>
    <n v="3"/>
    <n v="5"/>
    <n v="0"/>
    <n v="0"/>
    <s v="y"/>
    <n v="0"/>
    <n v="0"/>
    <n v="0"/>
  </r>
  <r>
    <x v="57"/>
    <n v="1581.2"/>
    <n v="18491.71"/>
    <n v="80"/>
    <n v="23459"/>
    <n v="0"/>
    <m/>
    <n v="815"/>
    <s v="CSPB - A"/>
    <s v="A&amp;E"/>
    <s v="All concerts: [PURPOSE] Publicity is vital to advertise these events and has been very successful recently, leading to all concerts selling out in the Autumn terms of both this year and last year. Publicity consists predominantly of flyers and posters, however, ICSO also needs to purchase tickets to sell. We also produce concert programmes for which we pay for printing and then sell to our audience on the night. [COST BREAKDOWN] Flyers approximately Â£50 per concert. Posters approximately Â£50 per concert. Tickets approximately Â£50 per concert. These sum up to Â£450 per year for 3 concerts. Programmes approximately Â£150 per concert and are subsequently sold at Â£2 each. Note that we have lost sponsorships from Bridgewood and Kensington Chimes which used to give us Â£200 in total. [FUNDING BREAKDOWN] Â£250.00 from SGI and MF, including a contribution from ticket and programme sales, Â£200.00 from Grant. Total = Â£450.00"/>
    <s v="Publicity"/>
    <s v="1 - Most Important"/>
    <n v="450"/>
    <n v="250"/>
    <n v="200"/>
    <n v="450"/>
    <n v="0"/>
    <n v="0"/>
    <n v="0"/>
    <s v="Publicity"/>
    <n v="1"/>
    <s v="2,3"/>
    <s v="SGI, what even...."/>
    <n v="7"/>
    <s v="3, 5"/>
    <n v="0"/>
    <n v="0"/>
    <s v="n"/>
    <s v="Jack/Tom discuss"/>
    <n v="0"/>
    <n v="0"/>
  </r>
  <r>
    <x v="57"/>
    <n v="1581.2"/>
    <n v="18491.71"/>
    <n v="80"/>
    <n v="23472"/>
    <n v="0"/>
    <m/>
    <n v="815"/>
    <s v="CSPB - A"/>
    <s v="A&amp;E"/>
    <s v="Percussion: [NEEDS] The percussion section is an indispensable part of the orchestra, and therefore the hire of extra on-site percussion instruments is required for external concerts (Cadogan Hall), since it's cheaper to include the hire as part of the venue rent package than to transport it from the Great Hall. Without this, we would not be able to fulfil our aim of playing a varied and balanced repertoire, since our choice of music would be severely limited, and our entire percussion section would be left out of the most anticipated event of the year. Since we plan to do Cadogan Hall concerts every year, rather than every other year as previously, we are facing regular expenses associated with percussion hire/transport. [COST BREAKDOWN] Timpani hire costs Â£450 - previous quote from company. Cost of other percussion is usually Â£150 - calculated from receipts. Total = Â£600 [FUNDING BREAKDOWN] Â£500 from SGI and MF, Â£100 from Grant."/>
    <s v="Equipment &amp; Repair"/>
    <s v="2 - Important"/>
    <n v="600"/>
    <n v="0"/>
    <n v="100"/>
    <n v="600"/>
    <n v="100"/>
    <n v="600"/>
    <n v="0"/>
    <s v="Key to ensuring all members are involved in flagship concert."/>
    <n v="0"/>
    <n v="0"/>
    <s v="SGI, what even...."/>
    <n v="7"/>
    <s v="3, 5"/>
    <n v="0"/>
    <n v="0"/>
    <s v="n"/>
    <s v="Jack/Tom discuss"/>
    <n v="0"/>
    <n v="0"/>
  </r>
  <r>
    <x v="57"/>
    <n v="1581.2"/>
    <n v="18491.71"/>
    <n v="80"/>
    <n v="23458"/>
    <n v="0"/>
    <m/>
    <n v="815"/>
    <s v="CSPB - A"/>
    <s v="A&amp;E"/>
    <s v="Sectional Tutors: [PURPOSE] A sectional in both the Autumn and Spring terms, with 8 professional tutors at each. This would ensure all sections get individual attention and is one of the incentives for players to join ICSO over other societies. The 8 tutors would be spread as follows: Violin I, Violin II, Viola, Cello, Double Bass, Wind, Brass, Percussion. The tutor provides the chance to meet with, talk to and work with a professional musician, which greatly enriches their overall orchestral experience. The importance of sectionals is clear in that we have 8 rehearsals for our main concert of the year at Cadogan Hall, yet we are devoting a whole rehearsal to sectionals just over a month before the performance. [HISTORICAL COSTS] Average cost of Â£979.05 spent over the last 6 years, ranging from Â£500 in 2012 to Â£1,740 in 2009. In 2016-17 ICSO had/is going to have two sectionals which will cost Â£1,540 (2x(7xÂ£110)), and the same is expected for 2017-2018. [COST BREAKDOWN] Each tutor would be paid Â£110, which is greatly discounted from the normal rates of professional musicians for three hours of work. 8 tutors for 2 sectionals (16 x Â£110 = Â£1,660). Total = Â£1,660. [FUNDING BREAKDOWN] Â£1,000 from SGI and Members Funds (MF) including a contribution from ticket sales, Â£200 from patrons, Â£460 from Grant. Total Â£1,660."/>
    <s v="Instructors"/>
    <s v="1 - Most Important"/>
    <n v="1660"/>
    <n v="200"/>
    <n v="460"/>
    <n v="1660"/>
    <n v="332"/>
    <n v="1660"/>
    <n v="0"/>
    <s v="Ideal for development of members to ensure overall high standard is maintained. However, members could potentially contribute?"/>
    <n v="0"/>
    <n v="0"/>
    <s v="SGI, what even...."/>
    <n v="7"/>
    <s v="3, 5"/>
    <n v="0"/>
    <n v="0"/>
    <s v="n"/>
    <s v="Jack/Tom discuss"/>
    <n v="0"/>
    <n v="0"/>
  </r>
  <r>
    <x v="57"/>
    <n v="1581.2"/>
    <n v="18491.71"/>
    <n v="80"/>
    <n v="23457"/>
    <n v="0"/>
    <m/>
    <n v="815"/>
    <s v="CSPB - A"/>
    <s v="A&amp;E"/>
    <s v="Music: [NEEDS] Termly purchase/hire of music for concerts. Music is ideally sourced through libraries which offer significantly lower rates than publishers. However, a large quantity of repertoire popular among members is not yet available via a music library, so publishers are occasionally used to enable exposure to a wider variety of music. This variety also provides an incentive for high-standard players to join and remain in the orchestra (we have a voting system which allows all members to suggest repertoire). We aim to play exciting and challenging pieces which attract the best musicians and a broader audience, thus helping our society to uphold its reputation of one of the finest university orchestras in the UK. Contribution from the Union would enable us to sustain the quality of our repertoire which is appreciated by our members and audience. In order to extend our reach to all our members, we require music written for larger orchestras; however, these pieces tend to still be in copyright and must be hired from publishers. Soloist pieces are decided by the soloist, and cost is not one of their considerations when choosing them. Ideally, ICSO continues the hire of summer concert music on for tour; however, this year we do not have all sections going on tour due to limited capacity; therefore summer-term music is not suitable for tour and new music costs will be incurred. Fortunately, one of the pieces which ICSO took on tour was already in the inventory; we would like to continue building on our small music collection to allow us to replay pieces every few years without further expenditure and potentially hire them out. ICSO would like to start purchasing a few popular pieces each year, e.g. Stravinsky's Firebird which was performed in both 2010 and 2015. Purchases would be carefully selected based on past repertoire, e.g. ICSO's orchestral set of 'The Magic Flute' by Mozart was taken on tour to Helsinki two years ago. This would be a long-term investment in ICSO. [HISTORICAL COSTS] Average music costs for the last 7 years (from 2009) were Â£1,378.92, ranging from Â£835.64 in 2013 to Â£2,169 in 2012. [COST BREAKDOWN] 3 concerts, 3 or 4 pieces each. Worst case scenario: 2 pieces from publisher (approx. Â£350 each, 2 x Â£350 = Â£700) and 1 piece from library (approx. Â£80). Â£780 per concert, Total for 3 concerts = Â£2,340. Purchasing a piece may not be much more expensive than hiring it (e.g. the Prokofiev Violin Concerto was bough last year for Â£483.32, cheaper than hiring from publishers for about Â£700, and used for both tour and Autumn concert 2014). [FUNDING BREAKDOWN] Â£1,590 from SGI and Members Funds (MF), including a contribution from ticket sales (Â£500), Â£750 from Grant."/>
    <s v="Copyright Materials"/>
    <s v="1 - Most Important"/>
    <n v="2040"/>
    <n v="0"/>
    <n v="750"/>
    <n v="2040"/>
    <n v="408"/>
    <n v="2040"/>
    <n v="0"/>
    <s v="REBECCA (after OT): I guess the SGI should've been questioned here too? Agree that members and sponsorship should contribute; allocated 20% subsidy"/>
    <n v="0"/>
    <n v="0"/>
    <n v="0"/>
    <n v="0"/>
    <n v="0"/>
    <n v="0"/>
    <n v="0"/>
    <s v="y"/>
    <n v="0"/>
    <n v="0"/>
    <n v="0"/>
  </r>
  <r>
    <x v="58"/>
    <n v="2703.15"/>
    <n v="6311.89"/>
    <n v="65"/>
    <n v="25452"/>
    <n v="0"/>
    <m/>
    <n v="815"/>
    <s v="CSPB - A"/>
    <s v="A&amp;E"/>
    <s v="In an effort to reduce costs for our membership and fulfil our aim to perform music we print on average six pieces a year. The cost of these varies, but is usually around Â£20 each. We have specific printing requirements that are currently not provided by college, despite requests, so if possible we would request the allocation in actual grant so that it can be spent at ServicePoint who can staple and use heavier gauge paper - essential for orchestral parts and scores, as well as for score binding which is also not offered by college."/>
    <s v="Printing Costs"/>
    <s v="1 - Most Important"/>
    <n v="120"/>
    <n v="0"/>
    <n v="120"/>
    <n v="120"/>
    <n v="120"/>
    <n v="120"/>
    <n v="0"/>
    <s v="R: see above"/>
    <n v="0"/>
    <n v="0"/>
    <s v="SGI, what even...."/>
    <n v="7"/>
    <s v="3, 9"/>
    <n v="0"/>
    <n v="0"/>
    <s v="n"/>
    <s v="Jack/Tom discuss"/>
    <n v="0"/>
    <n v="0"/>
  </r>
  <r>
    <x v="58"/>
    <n v="2703.15"/>
    <n v="6311.89"/>
    <n v="65"/>
    <n v="25436"/>
    <n v="0"/>
    <m/>
    <n v="815"/>
    <s v="CSPB - A"/>
    <s v="A&amp;E"/>
    <s v="In order to meet our aim to improve the musical level of the orchestra we hire professional coaches to lead sectionals. This enables much more individual coaching for players. We aim to hire coaches for the Autumn and Spring terms at a cost of 2 instructors * 2 terms * Â£100 = Â£400"/>
    <s v="Instructors"/>
    <s v="3 - Average Importance"/>
    <n v="400"/>
    <n v="0"/>
    <n v="200"/>
    <n v="400"/>
    <n v="200"/>
    <n v="400"/>
    <n v="0"/>
    <s v="R: see above"/>
    <n v="0"/>
    <n v="0"/>
    <s v="SGI, what even...."/>
    <n v="7"/>
    <s v="3, 8"/>
    <n v="0"/>
    <n v="0"/>
    <s v="n"/>
    <s v="Jack/Tom discuss"/>
    <n v="0"/>
    <n v="0"/>
  </r>
  <r>
    <x v="58"/>
    <n v="2703.15"/>
    <n v="6311.89"/>
    <n v="65"/>
    <n v="25435"/>
    <n v="0"/>
    <m/>
    <n v="815"/>
    <s v="CSPB - A"/>
    <s v="A&amp;E"/>
    <s v="In each of our concerts we perform around 90 minutes of music. In order to involve all our membership much of the repertoire that we play is either Romantic or 20th Century, this means that for some of our repertoire we are liable for performance rights, for others hire fees. With an average of three pieces per concert we expect to play 7 romantic works and 2 twentieth century works this year. We endeavour to print works to reduce costs, but expect to have to hire 3 romantic works and 2 twentieth century works. This corresponds to (2*Â£300 + 3*Â£70) = Â£810 in hire fees and performance rights. This will be subsidised by ticket sales and by any sponsorship received."/>
    <s v="Copyright Materials"/>
    <s v="1 - Most Important"/>
    <n v="810"/>
    <n v="83.33"/>
    <n v="500"/>
    <n v="810"/>
    <n v="500"/>
    <n v="810"/>
    <n v="0"/>
    <s v="R: see above"/>
    <n v="0"/>
    <n v="0"/>
    <s v="SGI, what even...."/>
    <n v="7"/>
    <s v="3, 7"/>
    <n v="0"/>
    <n v="0"/>
    <s v="n"/>
    <s v="Jack/Tom discuss"/>
    <n v="0"/>
    <n v="0"/>
  </r>
  <r>
    <x v="58"/>
    <n v="2703.15"/>
    <n v="6311.89"/>
    <n v="65"/>
    <n v="25432"/>
    <n v="0"/>
    <m/>
    <n v="815"/>
    <s v="CSPB - A"/>
    <s v="A&amp;E"/>
    <s v="In order to meet the main aims of the society - to perform music and to improve the standard of the members playing - it is vital to hire a professional conductor to lead and coach our members. The rehearsals are charged at Â£115 and the concerts at Â£450. We plan to have 29 rehearsals in AY 2017-2018 (10 in Autumn and Spring Terms, 6 in Summer Term and one extra before each concert). We also hold an annual weekend away which allows more opportunities for individual development and this is charged at Â£300. We then hold a summer tour, where the conductor's fee is Â£1150. This comes to a total cost of Â£6135 (note that last year's total was incorrectly added, we are asking for the same as budgetted last year). The Blyth Centre has generously supported us in the past with Â£1500 annually but there is currently uncertainty as to the availability and level of subsidy in AY 2017-2018. This is also paid for from memberships (Â£1110 at full membership) and ticket income"/>
    <s v="Instructors"/>
    <s v="1 - Most Important"/>
    <n v="6135"/>
    <n v="3635"/>
    <n v="2500"/>
    <n v="6135"/>
    <n v="2500"/>
    <n v="6135"/>
    <n v="0"/>
    <s v="Despite high cost, conductor remains significantly cheaper than would be expected for the quality provided. Critical to functioning of society in its core activity._x000a__x000a_FROM SINFONIETTA;_x000a_Sinfonietta, as an arts society relies very heavily on subsidy to allow us to operate. This means that a large portion of our yearly income comes at the beginning of the year, which is then spent throughout the year._x000a_This year we had a very cheap Christmas concert with no soloists or extra players and only very minimal royalty costs. We used this to subsidise our spring concert in April which will be one of the most expensive concerts we have organised in recent memory._x000a_Our current SGI level represents this intended subsidy, as well as the fact that our instructor's invoices for the spring term have yet to be processed (£1600 or thereabouts). We also have started collecting deposits for our summer tour (£700), which serves to artificially inflate our SGI. When taking these into account we are doing only slightly better than last year._x000a_Our trend graphs for the last five years show increasing SGI for the last three years. This is because a previous tour has neglected to pay all invoices due, causing a huge financial deficit when it was paid in November 2013. This severely impacted our activities in the following years, preventing us from performing music in copyright and impacting our ability to run social events. It was only last year that we returned to a sustainable level of SGI. Therefore arguments that our SGI has been increasing over the last years are shallow and facile, we aim to break even this year and the future._x000a_Full breakdown below:_x000a_Liabilities_x000a_£1065 - William Carslake (conductor of Sinfonietta)_x000a_£230 - Student Conductors_x000a_£115 - Richard Dickins (guest conductor, director of the Blyth Centre)_x000a_£600 - Daniel Capps (cofounder of Sinfonietta &amp; guest conductor) and William Carslake (Concert)_x000a__x000a_Income to be spent_x000a_£700 - Tour Deposit"/>
    <n v="0"/>
    <n v="0"/>
    <s v="SGI, what even...."/>
    <n v="7"/>
    <s v="3, 6"/>
    <n v="0"/>
    <n v="0"/>
    <s v="n"/>
    <s v="Jack/Tom discuss"/>
    <n v="0"/>
    <n v="0"/>
  </r>
  <r>
    <x v="59"/>
    <n v="1863.4400000000003"/>
    <n v="3086.99"/>
    <n v="25"/>
    <n v="25704"/>
    <n v="0"/>
    <m/>
    <n v="815"/>
    <s v="CSPB - A"/>
    <s v="A&amp;E"/>
    <s v="_x000a_Printing sheet music is essential to ICSE as a musical society to function. Our costs estimated are detailed below:_x000a__x000a_3 terms plus Weekend Away (approximately equal to 0.5 term)_x000a_3.5 terms * 20 copies * 5 pieces * 12 pages * Â£0.03 per page = Â"/>
    <s v="Printing Costs"/>
    <s v="1 - Most Important"/>
    <n v="194.4"/>
    <n v="0"/>
    <n v="194.4"/>
    <n v="194.4"/>
    <n v="194.4"/>
    <n v="194.4"/>
    <n v="0"/>
    <n v="0"/>
    <n v="0"/>
    <n v="0"/>
    <n v="0"/>
    <n v="0"/>
    <n v="0"/>
    <n v="0"/>
    <n v="0"/>
    <s v="y"/>
    <n v="0"/>
    <n v="0"/>
    <n v="0"/>
  </r>
  <r>
    <x v="59"/>
    <n v="1863.4400000000003"/>
    <n v="3086.99"/>
    <n v="25"/>
    <n v="25703"/>
    <n v="0"/>
    <m/>
    <n v="815"/>
    <s v="CSPB - A"/>
    <s v="A&amp;E"/>
    <s v="_x000a_We hold sectionals when advised in order to further our main core aims and objectives of improving our membersâ€™ musical ability. Great improvements in the quality is evident in subsequent rehearsals. The orchestra is split into 4 sections"/>
    <s v="Instructors"/>
    <s v="2 - Important"/>
    <n v="420"/>
    <n v="0"/>
    <n v="210"/>
    <n v="420"/>
    <n v="210"/>
    <n v="420"/>
    <n v="0"/>
    <n v="0"/>
    <n v="0"/>
    <n v="0"/>
    <n v="0"/>
    <n v="0"/>
    <n v="0"/>
    <n v="0"/>
    <n v="0"/>
    <s v="y"/>
    <n v="0"/>
    <n v="0"/>
    <n v="0"/>
  </r>
  <r>
    <x v="59"/>
    <n v="1863.4400000000003"/>
    <n v="3086.99"/>
    <n v="25"/>
    <n v="25701"/>
    <n v="0"/>
    <m/>
    <n v="815"/>
    <s v="CSPB - A"/>
    <s v="A&amp;E"/>
    <s v="_x000a__x000a_ICSE holds one main concert at the end of each term, all held in the South Kensington area. Due to the relatively small size of our ensemble, and thus audience, the Great Hall is not usually suitable as a venue for our concerts. The usual"/>
    <s v="Ground Hire"/>
    <s v="1 - Most Important"/>
    <n v="660"/>
    <n v="440"/>
    <n v="220"/>
    <n v="660"/>
    <n v="220"/>
    <n v="660"/>
    <n v="0"/>
    <n v="0"/>
    <n v="0"/>
    <n v="0"/>
    <n v="0"/>
    <n v="0"/>
    <n v="0"/>
    <n v="0"/>
    <n v="0"/>
    <s v="y"/>
    <n v="0"/>
    <n v="0"/>
    <n v="0"/>
  </r>
  <r>
    <x v="59"/>
    <n v="1863.4400000000003"/>
    <n v="3086.99"/>
    <n v="25"/>
    <n v="25702"/>
    <n v="0"/>
    <m/>
    <n v="815"/>
    <s v="CSPB - A"/>
    <s v="A&amp;E"/>
    <s v="_x000a_Sheet music is required to rehearse and perform music, and is therefore essential to fulfilling our primary objective. It is also our aim to provide our members with a diverse musical experience by rehearsing a large variety of repertoire"/>
    <s v="Copyright Materials"/>
    <s v="1 - Most Important"/>
    <n v="450"/>
    <n v="0"/>
    <n v="450"/>
    <n v="450"/>
    <n v="450"/>
    <n v="450"/>
    <n v="0"/>
    <n v="0"/>
    <n v="0"/>
    <n v="0"/>
    <n v="0"/>
    <n v="0"/>
    <n v="0"/>
    <n v="0"/>
    <n v="0"/>
    <s v="y"/>
    <n v="0"/>
    <n v="0"/>
    <n v="0"/>
  </r>
  <r>
    <x v="59"/>
    <n v="1863.4400000000003"/>
    <n v="3086.99"/>
    <n v="25"/>
    <n v="25700"/>
    <n v="0"/>
    <m/>
    <n v="815"/>
    <s v="CSPB - A"/>
    <s v="A&amp;E"/>
    <s v="_x000a_Our conductor, Dan Shilladay, is vital to ICSE as he provide his musical expertise and enables ICSE to fulfil its aim in improving its membersâ€™ musical abilities. As an experienced professional violist, he generously invests a large amount"/>
    <s v="Instructors"/>
    <s v="1 - Most Important"/>
    <n v="2385"/>
    <n v="0"/>
    <n v="2385"/>
    <n v="2385"/>
    <n v="1500"/>
    <n v="2385"/>
    <n v="0"/>
    <s v="Conductor significantly cheaper than would expect. Critical to core activity."/>
    <n v="0"/>
    <n v="0"/>
    <s v="I'd think a contribution from SGI could be used here"/>
    <n v="7"/>
    <n v="4"/>
    <n v="0"/>
    <n v="0"/>
    <s v="n"/>
    <s v="Jack/Tom discuss"/>
    <n v="0"/>
    <n v="0"/>
  </r>
  <r>
    <x v="60"/>
    <n v="583.28"/>
    <n v="3398.66"/>
    <n v="50"/>
    <n v="25008"/>
    <n v="0"/>
    <m/>
    <n v="815"/>
    <s v="CSPB - A"/>
    <s v="A&amp;E"/>
    <s v="MUSIC POSTAGE_x000a__x000a_We participate in the SWOP scheme for music which involves sending large amounts of music to other Universities, in return for the use of their music. This has significant postage costs of approximately Â£50."/>
    <s v="Consumables"/>
    <s v="2 - Important"/>
    <n v="50"/>
    <n v="0"/>
    <n v="50"/>
    <n v="50"/>
    <n v="50"/>
    <n v="50"/>
    <n v="0"/>
    <s v="Offers value for money as is a much lower cost than would otherwise be expended on acquiring music through regular means."/>
    <n v="0"/>
    <n v="0"/>
    <s v="What a great idea, are there any copyright laws in violation here?"/>
    <n v="0"/>
    <n v="0"/>
    <n v="0"/>
    <n v="0"/>
    <s v="y"/>
    <n v="0"/>
    <n v="0"/>
    <n v="0"/>
  </r>
  <r>
    <x v="60"/>
    <n v="583.28"/>
    <n v="3398.66"/>
    <n v="50"/>
    <n v="25010"/>
    <n v="0"/>
    <m/>
    <n v="815"/>
    <s v="CSPB - A"/>
    <s v="A&amp;E"/>
    <s v="MUISIC PRINTING_x000a__x000a_Printing and photocopying is a vital part of our society due to most music we receive only having one copy of a particular part. This means that for all our members to play and practice, we require photocopying of multiple copies. This would be 3 x Â£30 per term."/>
    <s v="Printing Costs"/>
    <s v="1 - Most Important"/>
    <n v="90"/>
    <n v="0"/>
    <n v="90"/>
    <n v="90"/>
    <n v="90"/>
    <n v="90"/>
    <n v="0"/>
    <n v="0"/>
    <n v="0"/>
    <n v="0"/>
    <n v="0"/>
    <n v="0"/>
    <n v="0"/>
    <n v="0"/>
    <n v="0"/>
    <s v="y"/>
    <n v="0"/>
    <n v="0"/>
    <n v="0"/>
  </r>
  <r>
    <x v="60"/>
    <n v="583.28"/>
    <n v="3398.66"/>
    <n v="50"/>
    <n v="24994"/>
    <n v="0"/>
    <m/>
    <n v="815"/>
    <s v="CSPB - A"/>
    <s v="A&amp;E"/>
    <s v="CONDUCTOR_x000a__x000a_Our conductor is an essential part of the band, to maintain the band's progress with a 2 hour rehearsal every week. She is paid for by the College's Music department for the Autumn and Spring terms (total of Â£500) but Wind Band covers her fees for the Summer term of Â£250 (10 weeks with 2 hour rehearsals at Â£12.50 an hour). The corresponding grant for this year has not been used yet, but will be used in the Summer term."/>
    <s v="Instructors"/>
    <s v="1 - Most Important"/>
    <n v="750"/>
    <n v="500"/>
    <n v="150"/>
    <n v="750"/>
    <n v="150"/>
    <n v="750"/>
    <n v="0"/>
    <s v="Relatively low cost for conductor, critical for core activity."/>
    <n v="0"/>
    <n v="0"/>
    <n v="0"/>
    <n v="0"/>
    <n v="0"/>
    <n v="0"/>
    <n v="0"/>
    <s v="y"/>
    <n v="0"/>
    <n v="0"/>
    <n v="0"/>
  </r>
  <r>
    <x v="60"/>
    <n v="583.28"/>
    <n v="3398.66"/>
    <n v="50"/>
    <n v="24996"/>
    <n v="0"/>
    <m/>
    <n v="815"/>
    <s v="CSPB - A"/>
    <s v="A&amp;E"/>
    <s v="PURCHASE SHEET MUSIC_x000a__x000a_Sheet music is essential to existence of the band. New music is important to add variety to our repertoire, which would help in attracting greater audiences to our concerts. The aim is to get 2 new pieces of music for both the Autumn and Spring terms, additionally a new piece for the Swing Band, a subgroup within the band, to play also at the concert. With music at an average of about Â£75 for a full band and about Â£50 for swing band, the estimated overall cost for music is Â£400."/>
    <s v="Copyright Materials"/>
    <s v="1 - Most Important"/>
    <n v="400"/>
    <n v="0"/>
    <n v="200"/>
    <n v="400"/>
    <n v="200"/>
    <n v="400"/>
    <n v="0"/>
    <n v="0"/>
    <n v="0"/>
    <n v="0"/>
    <n v="0"/>
    <n v="0"/>
    <n v="0"/>
    <n v="0"/>
    <n v="0"/>
    <s v="y"/>
    <n v="0"/>
    <n v="0"/>
    <n v="0"/>
  </r>
  <r>
    <x v="60"/>
    <n v="583.28"/>
    <n v="3398.66"/>
    <n v="50"/>
    <n v="24997"/>
    <n v="0"/>
    <m/>
    <n v="815"/>
    <s v="CSPB - A"/>
    <s v="A&amp;E"/>
    <s v="REHEARSAL WEEKEND GROUND HIRE_x000a__x000a_Wind band has a rehearsal weekend away in the Autumn term which is a one night activity and hence does not count as a tour. The activity encourages band members to socialise, especially the newer members, not to mention it greatly improves the quality of playing for the upcoming concert and encourages members to sell more tickets. For a group of 40, overnight accommodation including an evening meal and breakfast at a youth hostel costs Â£32 x 40 = Â£1280. We provide food for lunch coming to an estimate of Â£250. This year due to the large number of members we required a larger rehearsal space, as previous years the small space we had in the hostel was free of charge, therefore we received the ADF for Â£160 to hire the music hall at Oxford High School. To keep up the great momentum (we had 50% more people on weekend away this year compared to last year) then this cost needs to be accounted for in the budget. Not including travel this gives us an income of Â£1040 if 40 people pay Â£26 for accommodation and meals. Our total expenditure would be Â£1690."/>
    <s v="Ground Hire"/>
    <s v="1 - Most Important"/>
    <n v="1690"/>
    <n v="1040"/>
    <n v="650"/>
    <n v="1690"/>
    <n v="250"/>
    <n v="650"/>
    <n v="0"/>
    <s v="Written after QA: Yeah, splitting the line seems sensible."/>
    <n v="0"/>
    <n v="0"/>
    <s v="Realistically the Ground hire for this line is £650, all other costs are hospitality and accomodation, recommend a subsidy to be set at appropriately level of 650 (approx 250)"/>
    <s v="1, 7"/>
    <n v="4"/>
    <n v="0"/>
    <n v="0"/>
    <s v="y"/>
    <n v="0"/>
    <n v="0"/>
    <n v="0"/>
  </r>
  <r>
    <x v="61"/>
    <n v="3378.4800000000005"/>
    <n v="2152.09"/>
    <n v="50"/>
    <n v="27188"/>
    <n v="0"/>
    <m/>
    <n v="810"/>
    <s v="CSPB - A"/>
    <s v="ACC"/>
    <s v="Crew of 4 referees for 4 home games. The cost is Â£255 per game. Total for the year = 1020. With 1% price increase we will get a cost of Â£1030.20. For matches players are charged a match fee which is split to pay for referees, ambulances and coaches. The match fee price depends on if you pay for them in bulk or buy them individually but on average people pay Â£11.20 for them. For an average game we have 30 players playing this year, giving a total game income of Â£336. Of this Â£100 is put towards referees for a home game. Considering exclusively home game match fees, Â£100 * 4 = 400. We then use 10% of membership to subsidise the referees, 4000* 0.10 = 400. Asking for 1030.2 - 400 - 400 = 230.2"/>
    <s v="Referees"/>
    <s v="1 - Most Important"/>
    <n v="1030.2"/>
    <n v="800"/>
    <n v="230.2"/>
    <n v="1030.2"/>
    <n v="230.2"/>
    <n v="1030.2"/>
    <n v="0"/>
    <n v="0"/>
    <n v="9"/>
    <n v="0"/>
    <n v="0"/>
    <n v="0"/>
    <n v="0"/>
    <n v="0"/>
    <n v="0"/>
    <s v="y"/>
    <n v="0"/>
    <n v="0"/>
    <n v="0"/>
  </r>
  <r>
    <x v="61"/>
    <n v="3378.4800000000005"/>
    <n v="2152.09"/>
    <n v="50"/>
    <n v="27194"/>
    <n v="0"/>
    <m/>
    <n v="810"/>
    <s v="CSPB - A"/>
    <s v="ACC"/>
    <s v="Ambulances for 4 home games as required by the league. The cost is Â£345 per game plus 5% increase next year = 362.25. (We used 5% here as this seems to be the amount they have increased the last few years) Total for the year = 362.25*4 = 1449.Â _x000a_As for the medics we have 100 of player generated income for each home game towards the referees, giving an income of 4*100 = 400. We then use 13.5% of membership to subsidise this = 540. Asking for Â£1449 - 400 - 540 = 509"/>
    <s v="Ground Hire"/>
    <s v="1 - Most Important"/>
    <n v="1449"/>
    <n v="940"/>
    <n v="509"/>
    <n v="1449"/>
    <n v="509"/>
    <n v="1449"/>
    <n v="0"/>
    <s v="League Requirement - they need to provide medics on the scene at every match. Health and Safety"/>
    <n v="9"/>
    <n v="0"/>
    <n v="0"/>
    <n v="0"/>
    <n v="0"/>
    <n v="0"/>
    <n v="0"/>
    <s v="y"/>
    <n v="0"/>
    <n v="0"/>
    <n v="0"/>
  </r>
  <r>
    <x v="61"/>
    <n v="3378.4800000000005"/>
    <n v="2152.09"/>
    <n v="50"/>
    <n v="27198"/>
    <n v="0"/>
    <m/>
    <n v="810"/>
    <s v="CSPB - A"/>
    <s v="ACC"/>
    <s v="Coaches for 4 away games. This year we used the service of London united Busways, the costs this year were Â£395 (Kent), Â£550 (UEA), and to be charged Â£550 for Cambridge and Â£550 for Royal Holloway. If we do get promoted to the premiership south, last yearâ€™s coach quotes (when we in this league) was a total of Â£2400 (including recently promoted Swansea and most likely to be demoted, Bath), assuming that we will get promoted (being top of the league at the moment, this is likely) we will go with the premiership bus quotes adjusted for inflation of 1% will be a total of 2400*1.01=Â£2424. For home games, this year we used the unionâ€™s minibuses (1 per game) which costs Â£100 per bus. Therefore, this brings a total (with added 1% inflation) to 4*100*1.01 + 2424 = Â£2828. For the four home games from the match fees we have Â£136 per game (After refs and ambulance costs removed). For the away games we have the full income amount of Â£336 from match fees. 136*4 + 336* 4 = 1888. We then use Â£193.92 of our membership income (4.85%) to subsidise the costs. We ask for 2828 â€“ 1888 â€“ 193.92= 746.08"/>
    <s v="Travel Expenditure"/>
    <s v="1 - Most Important"/>
    <n v="2828"/>
    <n v="2081.92"/>
    <n v="746.08"/>
    <n v="2828"/>
    <n v="746.08"/>
    <n v="2828"/>
    <n v="0"/>
    <n v="0"/>
    <n v="9"/>
    <n v="0"/>
    <s v="Basing next years quotes on the assumption they get promoted? Suggest we subsidies at this years rates, if promoted, apply to adf for more"/>
    <n v="3"/>
    <n v="4"/>
    <n v="0"/>
    <n v="0"/>
    <s v="n"/>
    <s v="If they are the top of the league there is a high chance of promotion so they should budget for that, no point adding extra strain on ADF before year even starts, suggest accept"/>
    <s v="TBH- but what if they dont get promoted?_x000a__x000a_EW- further discussion is probably needed here"/>
    <n v="0"/>
  </r>
  <r>
    <x v="61"/>
    <n v="3378.4800000000005"/>
    <n v="2152.09"/>
    <n v="50"/>
    <n v="27206"/>
    <n v="0"/>
    <m/>
    <n v="810"/>
    <s v="CSPB - A"/>
    <s v="ACC"/>
    <s v="Minibus hire for 2 buses for 25 training sessions at Â£52.00 per bus per session = Â£2600.Â _x000a_Fuel is Â£0.28 per mile. Harlington is 30 mile round trip. 54 journeys total (2 minibuses for 25 training sessions and 4 for home matches) . Total cost = 0.28 * 30 * 54 = Â£453.60Â _x000a_Total with inflation= 2600 + 453.60 = 3053.60*1.01 = Â£3084.14._x000a_Charge members 5 pounds per journey and average 20 paying members on the minibuses per training (drivers do not pay) gives 20*5*25 = 2500. We therefore ask for, 3084.14-2500 = Â£584.14."/>
    <s v="Travel Expenditure"/>
    <s v="2 - Important"/>
    <n v="3084.14"/>
    <n v="2500"/>
    <n v="584.14"/>
    <n v="3084.14"/>
    <n v="584.14"/>
    <n v="3084.14"/>
    <n v="0"/>
    <n v="0"/>
    <n v="9"/>
    <n v="0"/>
    <n v="0"/>
    <n v="0"/>
    <n v="0"/>
    <n v="0"/>
    <n v="0"/>
    <s v="y"/>
    <n v="0"/>
    <n v="0"/>
    <n v="0"/>
  </r>
  <r>
    <x v="61"/>
    <n v="3378.4800000000005"/>
    <n v="2152.09"/>
    <n v="50"/>
    <n v="27211"/>
    <n v="0"/>
    <m/>
    <n v="810"/>
    <s v="CSPB - A"/>
    <s v="ACC"/>
    <s v="Entrance to BUCS competition, (96 plus 1% increase = 96.96). Subsidised by 1.818% of membership, Â£72.72. Asking for 96.96 - 72.72= 24.24"/>
    <s v="Competitions"/>
    <s v="1 - Most Important"/>
    <n v="96.96"/>
    <n v="72.72"/>
    <n v="24.24"/>
    <n v="96.96"/>
    <n v="24.24"/>
    <n v="96.96"/>
    <n v="0"/>
    <s v="Competition Entry - Core Activity"/>
    <n v="9"/>
    <n v="0"/>
    <n v="0"/>
    <n v="0"/>
    <n v="0"/>
    <n v="0"/>
    <n v="0"/>
    <s v="y"/>
    <n v="0"/>
    <n v="0"/>
    <n v="0"/>
  </r>
  <r>
    <x v="61"/>
    <n v="3378.4800000000005"/>
    <n v="2152.09"/>
    <n v="50"/>
    <n v="27215"/>
    <n v="0"/>
    <m/>
    <n v="810"/>
    <s v="CSPB - A"/>
    <s v="ACC"/>
    <s v="BUCS player and coach registration fees. The registration fee for this year is Â£20 for players and Â£58.50 for coaches. Adding inflation to this we get Â£20.20 for players and Â£59.09 for coaches So, 20.20*50 members + 59.09*6 coaches = 1364.54. Subsidised by 25.585% of membership = Â£1023.40. We ask for 1364.54 â€“ 1023.40 = Â£341.14"/>
    <s v="Affiliation Fees"/>
    <s v="1 - Most Important"/>
    <n v="1364.54"/>
    <n v="1023.4"/>
    <n v="341.14"/>
    <n v="1364.54"/>
    <n v="341.14"/>
    <n v="1364.54"/>
    <n v="0"/>
    <s v="Affiliation Fees"/>
    <n v="9"/>
    <n v="0"/>
    <n v="0"/>
    <n v="0"/>
    <n v="0"/>
    <n v="0"/>
    <n v="0"/>
    <s v="y"/>
    <n v="0"/>
    <n v="0"/>
    <n v="0"/>
  </r>
  <r>
    <x v="61"/>
    <n v="3378.4800000000005"/>
    <n v="2152.09"/>
    <n v="50"/>
    <n v="27217"/>
    <n v="0"/>
    <m/>
    <n v="810"/>
    <s v="CSPB - A"/>
    <s v="ACC"/>
    <s v="Game Balls. We have to buy 5 new match balls each year, at a cost of Â£63.24 each, for a total of Â£316.20. Without new game balls we canâ€™t play matches. We also expect to buy more practice balls this year which will be fully covered by our sponsorship money. However, the game balls for next year will be paid for with 6.08675% of membership income = Â£243.47 and we ask for 316.2 â€“ 243.27 = Â£72.73"/>
    <s v="Equipment &amp; Repair"/>
    <s v="1 - Most Important"/>
    <n v="316.2"/>
    <n v="243.47"/>
    <n v="72.73"/>
    <n v="316.2"/>
    <n v="72.73"/>
    <n v="316.2"/>
    <n v="0"/>
    <s v="New Equipment - match balls needed every year"/>
    <n v="9"/>
    <n v="0"/>
    <n v="0"/>
    <n v="0"/>
    <n v="0"/>
    <n v="0"/>
    <n v="0"/>
    <s v="y"/>
    <n v="0"/>
    <n v="0"/>
    <n v="0"/>
  </r>
  <r>
    <x v="61"/>
    <n v="3378.4800000000005"/>
    <n v="2152.09"/>
    <n v="50"/>
    <n v="27219"/>
    <n v="0"/>
    <m/>
    <n v="810"/>
    <s v="CSPB - A"/>
    <s v="ACC"/>
    <s v="Coaches Expenses. We subsidise for their Christmas and annual dinner tickets. The projected final cost for this year is Â£400. We expect to pay a similar amount next year. This is paid for with 7.7% of membership = Â£308. We then ask for the remaining Â£92 as subsidy."/>
    <s v="Instructors"/>
    <s v="1 - Most Important"/>
    <n v="400"/>
    <n v="308"/>
    <n v="92"/>
    <n v="400"/>
    <n v="92"/>
    <n v="400"/>
    <n v="0"/>
    <s v="Coaching - instructors. The comment about susbidsing christmas and annual dinner ticket is irrelevant in the subsidy calculation"/>
    <n v="9"/>
    <n v="0"/>
    <n v="0"/>
    <n v="0"/>
    <n v="0"/>
    <n v="0"/>
    <n v="0"/>
    <s v="y"/>
    <n v="0"/>
    <n v="0"/>
    <n v="0"/>
  </r>
  <r>
    <x v="61"/>
    <n v="3378.4800000000005"/>
    <n v="2152.09"/>
    <n v="50"/>
    <n v="27269"/>
    <n v="0"/>
    <m/>
    <n v="810"/>
    <s v="CSPB - A"/>
    <s v="ACC"/>
    <s v="Match day personnel. This year, we found it particularly hard to get 5 people to each game to do match day tasks such as chain crewing and managing game balls. Without these personnel, the team gets heavily penalised. We used our sponsorship money this year to pay for some people to come out and help but we would like to allocate Â£300 to next yearâ€™s personnel costs. This will include, Â£15 per person for 4 games. We will use 6% of our membership income to pay for this (Â£240) and we ask for 300-240 = Â£60."/>
    <s v="Ground Hire"/>
    <s v="2 - Important"/>
    <n v="300"/>
    <n v="240"/>
    <n v="60"/>
    <n v="300"/>
    <n v="60"/>
    <n v="300"/>
    <n v="0"/>
    <s v="Match Day tasks - league requirement to provide these non-players on the side-line - BUCS points penalised"/>
    <n v="9"/>
    <n v="0"/>
    <n v="0"/>
    <n v="0"/>
    <n v="0"/>
    <n v="0"/>
    <n v="0"/>
    <s v="y"/>
    <n v="0"/>
    <n v="0"/>
    <n v="0"/>
  </r>
  <r>
    <x v="62"/>
    <n v="3844.3400000000006"/>
    <n v="7.5"/>
    <n v="90"/>
    <n v="27450"/>
    <n v="0"/>
    <m/>
    <n v="810"/>
    <s v="CSPB - A"/>
    <s v="ACC"/>
    <s v="The club requires two affiliations, one with Archery GB and the other with a county. For Archery GB, the cost was Â£140 this year. Due to the increases in price over the past several years (Â£120 in 12-13, Â£125 in 13-14, Â£130 in 14-15, Â£140 in 15-16) we believe this cost will project to Â£145 for next year. Our county affiliation is to Middlesex. The cost this year was Â£37 and we assume an increase of 5% next year. The total cost of affiliations will then be Â£145+(Â£37*1.05) = Â£183.85"/>
    <s v="Affiliation Fees"/>
    <s v="1 - Most Important"/>
    <n v="183.85"/>
    <n v="91.93"/>
    <n v="91.93"/>
    <n v="183.85"/>
    <n v="91.93"/>
    <n v="183.85"/>
    <n v="0"/>
    <n v="0"/>
    <n v="9"/>
    <n v="0"/>
    <n v="0"/>
    <n v="0"/>
    <n v="0"/>
    <n v="0"/>
    <n v="0"/>
    <s v="y"/>
    <n v="0"/>
    <n v="0"/>
    <n v="0"/>
  </r>
  <r>
    <x v="62"/>
    <n v="3844.3400000000006"/>
    <n v="7.5"/>
    <n v="90"/>
    <n v="27452"/>
    <n v="0"/>
    <m/>
    <n v="810"/>
    <s v="CSPB - A"/>
    <s v="ACC"/>
    <s v="During the autumn and spring term the club shoots at Ethos. This year we were able to shoot 6 hours a week, Next year we are planning to have 8 hours a week at ETHOS enabling us to expand our membership again. We had to limit membership this year due to the numbers becoming unsustainable last year. Crowding 100+ people into Ethos sports hall to shoot has been very difficult to organise and it was near impossible to monitor each novice individually. With more room for training the risks involved are immediately minimised. This would be for a total of 22 weeks. Cost of Ethos hall hire is currently Â£48.50 per hour next yearâ€™s predicted cost is Â£49.00 per hour based on rises in the past two years. This gives us a predicted cost of (Â£49*8hours*22weeks = Â£8624). For the outdoor season (summer term), we have to affiliate with another club, as we have no outdoor grounds of our own. The cost for ground hire will be covered by a combination of membership fees and grant."/>
    <s v="Ground Hire"/>
    <s v="1 - Most Important"/>
    <n v="8624"/>
    <n v="4312"/>
    <n v="4312"/>
    <n v="8624"/>
    <n v="3449.6"/>
    <n v="8624"/>
    <n v="0"/>
    <n v="0"/>
    <n v="9"/>
    <n v="0"/>
    <n v="0"/>
    <n v="0"/>
    <n v="0"/>
    <n v="0"/>
    <n v="0"/>
    <s v="y"/>
    <n v="0"/>
    <n v="0"/>
    <n v="0"/>
  </r>
  <r>
    <x v="62"/>
    <n v="3844.3400000000006"/>
    <n v="7.5"/>
    <n v="90"/>
    <n v="27454"/>
    <n v="0"/>
    <m/>
    <n v="810"/>
    <s v="CSPB - A"/>
    <s v="ACC"/>
    <s v="The format of BUCS indoors has changed this year and the price has increased to Â£23.50 per person. Teams are made up of groups of 4 and we aim to take 3 teams totalling 12 people. As this is one of the largest competitions of the year the club will be fully subsidising entry of Â£282.00. BUCS outdoors is held at the end of the academic year. Entry is Â£30.00 per archer and again we aim to take our top 12 at a total cost of Â£360. Together the total cost is Â£642."/>
    <s v="Competitions"/>
    <s v="1 - Most Important"/>
    <n v="642"/>
    <n v="321"/>
    <n v="321"/>
    <n v="642"/>
    <n v="256.8"/>
    <n v="642"/>
    <n v="0"/>
    <n v="0"/>
    <n v="9"/>
    <n v="0"/>
    <n v="0"/>
    <n v="0"/>
    <n v="0"/>
    <n v="0"/>
    <n v="0"/>
    <s v="y"/>
    <n v="0"/>
    <n v="0"/>
    <n v="0"/>
  </r>
  <r>
    <x v="62"/>
    <n v="3844.3400000000006"/>
    <n v="7.5"/>
    <n v="90"/>
    <n v="27458"/>
    <n v="0"/>
    <m/>
    <n v="810"/>
    <s v="CSPB - A"/>
    <s v="ACC"/>
    <s v="Setting up next yearâ€™s beginnerâ€™s course, arm guards and finger tabs must be worn whilst shooting, required in order to maintain the physical safety of all members of the club if these are not worn, archers will not be permitted to shoot due to the risks involved. We will need to buy 65 arm guards (Â£5.75 each) and 65 finger tabs (Â£0.55 each) for next yearâ€™s beginnerâ€™s course. Total cost of Â£409.00. An additional 3 dozen arrows will also be required to optimise training times as arrows are lost throughout the course and throughout the year due to damage. This will cost Â£180. In total we will need to spend Â£589.00 to set up the beginnerâ€™s course next year. The beginnerâ€™s course will be charged at Â£25 per person with the aim of having around 70 people take the course. This provides us with an income of Â£1750. Some of this will be used to fund these set up costs with the remainder being used for the servicing of equipment and ground hire."/>
    <s v="Equipment &amp; Repair"/>
    <s v="1 - Most Important"/>
    <n v="589"/>
    <n v="295"/>
    <n v="294"/>
    <n v="589.5"/>
    <n v="235.8"/>
    <n v="589.5"/>
    <n v="0"/>
    <s v="Predicted Income Calculated Wrong - 589 to 589.50"/>
    <n v="0"/>
    <n v="0"/>
    <s v="Is there no scope for asking members to contribute £6 for guards?"/>
    <n v="0"/>
    <n v="0"/>
    <n v="0"/>
    <n v="0"/>
    <s v="n"/>
    <s v="Safety equipment should be provided for by the club for beginners rather than from the members, suggest accept (and also harlington applications to make it easier on them in future)"/>
    <s v="y"/>
    <n v="0"/>
  </r>
  <r>
    <x v="62"/>
    <n v="3844.3400000000006"/>
    <n v="7.5"/>
    <n v="90"/>
    <n v="27461"/>
    <n v="0"/>
    <m/>
    <n v="810"/>
    <s v="CSPB - A"/>
    <s v="ACC"/>
    <s v="Due to the damage inflicted, arrows, straw bosses, target sheets these need to be replaced regularly. On average, we buy 4 straw targets per year at Â£150 each (total: 4*Â£150 = Â£600) and 50 target sheets per year at Â£0.60 each (total: Â£0.60*50 = Â£30) with assorted sundries needed for maintenance, amounting to a further Ã‚Â£20. We will need to replace around 4 dozen arrows which are broken throughout the year. At Â£5 an arrow this comes to Â£240. We will also spend around Â£150 on fletches and nocks to fix damaged arrows. Bows also require maintenance throughout the year. We predict that this will cost around Â£400 based on expenses from last year and the year before. Our total for equipment maintenance and replacement is therefore Â£600+Â£30+Â£240+Â£150+Â£400 = Â£1420. The cost for equipment maintenance and consumables will be covered by a combination of membership fees, grant and beginner's course ticket sales."/>
    <s v="Equipment &amp; Repair"/>
    <s v="2 - Important"/>
    <n v="1420"/>
    <n v="710"/>
    <n v="710"/>
    <n v="1420"/>
    <n v="568"/>
    <n v="1420"/>
    <n v="0"/>
    <n v="0"/>
    <n v="9"/>
    <n v="0"/>
    <n v="0"/>
    <n v="0"/>
    <n v="0"/>
    <n v="0"/>
    <n v="0"/>
    <s v="y"/>
    <n v="0"/>
    <n v="0"/>
    <n v="0"/>
  </r>
  <r>
    <x v="63"/>
    <n v="3893.9699999999993"/>
    <n v="3248.85"/>
    <n v="165"/>
    <n v="25079"/>
    <n v="0"/>
    <m/>
    <n v="810"/>
    <s v="CSPB - A"/>
    <s v="ACC"/>
    <s v="Fresherâ€™s Fair: _x000a__x000a_We spent Â£30 on printing. Â£15 on a banner, Â£10 sweets and chocolate, Â£5 on balloons. _x000a__x000a_Total Cost: Â£60_x000a__x000a_Income generated from 0.3% of subscription fees Subsidy Requesting: Â£36.80"/>
    <s v="Printing Costs"/>
    <s v="1 - Most Important"/>
    <n v="60"/>
    <n v="23.19"/>
    <n v="36.799999999999997"/>
    <n v="30"/>
    <n v="10"/>
    <n v="0"/>
    <n v="0"/>
    <s v="Do not subsidise food, balloons or banners - will subsidise 10 on printing costs - needs further discussion on"/>
    <n v="0"/>
    <n v="0"/>
    <s v="Printing is not core. Publicity - not essential to club functioning"/>
    <n v="1"/>
    <s v="2,3"/>
    <n v="0"/>
    <n v="0"/>
    <s v="n"/>
    <s v="Printing not core, move to B"/>
    <s v="TBH- C? EW- agree with Tom, C"/>
    <n v="0"/>
  </r>
  <r>
    <x v="63"/>
    <n v="3893.9699999999993"/>
    <n v="3248.85"/>
    <n v="165"/>
    <n v="25072"/>
    <n v="0"/>
    <m/>
    <n v="810"/>
    <s v="CSPB - A"/>
    <s v="ACC"/>
    <s v="COURTS _x000a__x000a_Team Courts: Team courts for training (Ethos and Little Venice): Â£47.56/hr on Saturdays (Ethos), Â£38.10/hr on Thursdays (LV). _x000a__x000a_Each Term: 11 weeks: 3 Courts for 2 hrs on Thursdays, 4 Courts for 2 hrs on Saturdays. Training Fee for 1 term = (Â£47.56Ã—2Ã—11)+(Â£38.10Ã—2Ã—11)= Â£1884.52._x000a__x000a_Team trainings only in first 2 terms, yielding a total cost of: Â£1884.52 x 2=Â£3769.04_x000a__x000a_Club Courts: ETHOS courts (Â£11.89 per court per hour) for members: Mondays 1.5 hrs for 3 Courts, Thursdays 2hrs for 4 Courts, _x000a_St. John Boscos courts (Â£12.50 per court per hour) for members: Every other Tuesday 2 hrs for 4 courts._x000a__x000a_Autumn and Spring Term: 22 weeks _x000a__x000a_Fee for 1 &amp; 2 term = 22 x (Â£11.89 x 12.5 + Â£12.50 x 4) = Â£4369.75 _x000a__x000a_Summer Term: Ethos (Â£11.89 per court per hour): Thursday 2 hrs for 9 weeks = Â£11.89 x 8 x 9 = Â£856.08_x000a__x000a_Extra match time courts were required to accommodate all the mixed matches. In total we used an extra 6 bookings. We booked 3 courts in St John Bosco for 2 hours. (Â£12.50 x 2 x 3 x 6 = Â£450)_x000a__x000a_Total cost of 3 terms (including 5% inflation): (Â£4369.75+Â£3769.04+Â£856.08)x1.05 = Â£9917.11_x000a__x000a_We are expecting an income of Â£49x165x0.95 = Â£7680.75 from subscription fee Income for ground hire generated from 50% of subscription fees. This leaves a difference between costs and income of Â£(9917.11 â€“ 3832.18) = Â£6084.93, and this is the subsidy we are requesting."/>
    <s v="Ground Hire"/>
    <s v="1 - Most Important"/>
    <n v="9917.11"/>
    <n v="3832.18"/>
    <n v="6084.93"/>
    <n v="9917.11"/>
    <n v="3966.8440000000001"/>
    <n v="9917.11"/>
    <n v="0"/>
    <n v="0"/>
    <n v="9"/>
    <n v="0"/>
    <n v="0"/>
    <n v="0"/>
    <n v="0"/>
    <n v="0"/>
    <n v="0"/>
    <s v="y"/>
    <n v="0"/>
    <n v="0"/>
    <n v="0"/>
  </r>
  <r>
    <x v="63"/>
    <n v="3893.9699999999993"/>
    <n v="3248.85"/>
    <n v="165"/>
    <n v="25073"/>
    <n v="0"/>
    <m/>
    <n v="810"/>
    <s v="CSPB - A"/>
    <s v="ACC"/>
    <s v="Affiliation: _x000a__x000a_Affiliation with BUCS for each team this year was Â£91/team, predicted 1% inflation: Â£91 x 1.01 = Â£91.91 per team, giving a total number of Â£91.91 x 3 = Â£275.73 in the year 2016-17. _x000a__x000a_Income generated from 1.4% of subscription fees _x000a_Subsidy Requesting: Â£169.18"/>
    <s v="Affiliation Fees"/>
    <s v="1 - Most Important"/>
    <n v="275.73"/>
    <n v="106.55"/>
    <n v="169.18"/>
    <n v="275.73"/>
    <n v="137.86500000000001"/>
    <n v="275.73"/>
    <n v="0"/>
    <n v="0"/>
    <n v="9"/>
    <n v="0"/>
    <n v="0"/>
    <n v="0"/>
    <n v="0"/>
    <n v="0"/>
    <n v="0"/>
    <s v="y"/>
    <n v="0"/>
    <n v="0"/>
    <n v="0"/>
  </r>
  <r>
    <x v="63"/>
    <n v="3893.9699999999993"/>
    <n v="3248.85"/>
    <n v="165"/>
    <n v="25074"/>
    <n v="0"/>
    <m/>
    <n v="810"/>
    <s v="CSPB - A"/>
    <s v="ACC"/>
    <s v="Shuttlecocks:_x000a__x000a_This year the club used the same quality shuttlecocks throughout the society. Chao Pai Special Grade which costs Â£14.50_x000a__x000a_Each week the club sessions used 3 tubes per session in Ethos and 2 tubes in St. John Boscos. Team sessions used 2 tubes per session_x000a__x000a_Club: (Â£14.50 x 3 x 2 + Â£14.50 x 1 = Â£101.50 per week)._x000a__x000a_Team: (Â£14.50 x 2 x 2 = Â£58 per week)._x000a__x000a_Therefore in the first 2 terms: 22 x (Â£58 + 101.50) = Â£3509 for training and club sessions_x000a__x000a_Matches: 3 BUCS and 2 LUSL team plays 5 home matches each. Each match uses 4 tubes. Therefore (3 + 2) x 5 x 4 x Â£14.50 = Â£1450_x000a__x000a_Total cost with predicted 3% inflation = (Â£1450 + Â£3509) x 1.03 = Â£5107.77_x000a__x000a_Income generated from 26% of subscription fees Subsidy Requesting: Â£3134.02"/>
    <s v="Consumables"/>
    <s v="1 - Most Important"/>
    <n v="5107.7700000000004"/>
    <n v="1973.75"/>
    <n v="3134.02"/>
    <n v="3828"/>
    <n v="1531.2"/>
    <n v="3828"/>
    <n v="0"/>
    <s v="Incorrect Calcuation done for predicted cost_x000a_Club: (Â£14.50 x 3 x 2 + Â£14.50 x 2 = Â£116 per week)._x000a__x000a_Team: (Â£14.50 x 2 x 2 = Â£58 per week)._x000a__x000a_Therefore in the first 2 terms: 22 x (Â£58 + 116) = Â£3828 for training and club sessions"/>
    <n v="0"/>
    <n v="0"/>
    <n v="0"/>
    <s v="4 tubes of shuttles per match seems excessive. Thought 2 was more standard?"/>
    <n v="0"/>
    <n v="0"/>
    <n v="0"/>
    <s v="n"/>
    <s v="Had lots of chats with ACC Badminton, they go through an incredible amount of shuttles, suggest accept"/>
    <s v="EW-y - they definitely need this amount of shuttles, TBH- ICSM (and BUCS) only require 2"/>
    <n v="0"/>
  </r>
  <r>
    <x v="63"/>
    <n v="3893.9699999999993"/>
    <n v="3248.85"/>
    <n v="165"/>
    <n v="25076"/>
    <n v="0"/>
    <m/>
    <n v="810"/>
    <s v="CSPB - A"/>
    <s v="ACC"/>
    <s v="Tournament Entry fees: _x000a__x000a_BUCS Entry Fee: Â£63.00/team. Not expecting increase in price. Total 3 BUCS teams (Mens 1st + 2nd and Ladies), total cost: Â£63.00x3=Â£189.00 _x000a_LUSL Entry Fee: Â£82.00/team. Not expecting increase in price. _x000a__x000a_Total 2 LUSL team (Mixed) = Â£164.00 _x000a__x000a_Total cost: Â£189.00 + Â£164.00 = Â£353.00 _x000a__x000a_Income generated from 1.8% of subscription fees Subsidy Requesting: Â£216.59"/>
    <s v="Competitions"/>
    <s v="1 - Most Important"/>
    <n v="353"/>
    <n v="136.41"/>
    <n v="216.59"/>
    <n v="353"/>
    <n v="141.19999999999999"/>
    <n v="353"/>
    <n v="0"/>
    <n v="0"/>
    <n v="9"/>
    <n v="0"/>
    <n v="0"/>
    <n v="0"/>
    <n v="0"/>
    <n v="0"/>
    <n v="0"/>
    <s v="y"/>
    <n v="0"/>
    <n v="0"/>
    <n v="0"/>
  </r>
  <r>
    <x v="63"/>
    <n v="3893.9699999999993"/>
    <n v="3248.85"/>
    <n v="165"/>
    <n v="25077"/>
    <n v="0"/>
    <m/>
    <n v="810"/>
    <s v="CSPB - A"/>
    <s v="ACC"/>
    <s v="Instructor Fee:_x000a__x000a_Â£40 per hour, 2 hrs/week, 11 weeks/term._x000a__x000a_Total Fee for 2 terms = Â£40 x 2 x 11 x 2 = Â£1760_x000a__x000a_Income generated from 8.9% of subscription fees Subsidy Requesting: Â£1079.90"/>
    <s v="Instructors"/>
    <s v="1 - Most Important"/>
    <n v="1760"/>
    <n v="680.1"/>
    <n v="1079.9000000000001"/>
    <n v="1760"/>
    <n v="704"/>
    <n v="1760"/>
    <n v="0"/>
    <n v="0"/>
    <n v="9"/>
    <n v="0"/>
    <n v="0"/>
    <n v="0"/>
    <n v="0"/>
    <n v="0"/>
    <n v="0"/>
    <s v="y"/>
    <n v="0"/>
    <n v="0"/>
    <n v="0"/>
  </r>
  <r>
    <x v="63"/>
    <n v="3893.9699999999993"/>
    <n v="3248.85"/>
    <n v="165"/>
    <n v="25078"/>
    <n v="0"/>
    <m/>
    <n v="810"/>
    <s v="CSPB - A"/>
    <s v="ACC"/>
    <s v="Travel:_x000a__x000a_Projected traveling fee of the 5 teams varied as the locations and time were different every year. Our projected costs were derived from research of travel costs._x000a__x000a_This year Menâ€™s 1st travelled to: Bath, Southampton, Oxford, Kingâ€™s College London, Hertfordshire. Projection: Â£474_x000a__x000a_This year Menâ€™s 2nd travelled to: Chichester, Kingston, Brunel, Surrey, Brighton. Projection: Â£328_x000a__x000a_This year Womenâ€™s 1st travelled to: Bristol, Southampton, Exeter, Bath, University College London. Projection: Â£1313_x000a__x000a_This year Mixed 1st travelled to: London School of Economics, Kings College London, University College London, Queen Mary University, St Georgeâ€™s University, Royal Holloway University, Goldsmiths University, St. Bartâ€™s &amp; Royal University. Projection: Â£144_x000a__x000a_This year Mixed 2nd travelled to: London South Bank University, St. Maryâ€™s University, London Metropolitan University, Roehampton University, Birkbeck University, Kingston University, Greenwich University. Projection: Â£144_x000a__x000a_Total Cost: Â£2403_x000a__x000a_Income generated from 12% of subscription fees Subsidy Requesting: Â£1474.43"/>
    <s v="Travel Expenditure"/>
    <s v="1 - Most Important"/>
    <n v="2403"/>
    <n v="928.57"/>
    <n v="1474.43"/>
    <n v="2403"/>
    <n v="961.2"/>
    <n v="2403"/>
    <n v="0"/>
    <n v="0"/>
    <n v="9"/>
    <n v="0"/>
    <n v="0"/>
    <n v="0"/>
    <n v="0"/>
    <n v="0"/>
    <n v="0"/>
    <s v="y"/>
    <n v="0"/>
    <n v="0"/>
    <n v="0"/>
  </r>
  <r>
    <x v="63"/>
    <n v="3893.9699999999993"/>
    <n v="3248.85"/>
    <n v="165"/>
    <n v="26250"/>
    <n v="0"/>
    <m/>
    <n v="810"/>
    <s v="CSPB - A"/>
    <s v="ACC"/>
    <s v="BUCS individuals:_x000a_Plan on sending 7 players for BUCS individuals_x000a_singles: 3xÂ£24 = Â£72_x000a_Doubles: 4xÂ£33.75 = Â£135_x000a__x000a_Travelling: 8xÂ£45 = Â£350_x000a_Accomodation 8*60 = Â£480_x000a_Players play for their own accomodations = Â£480_x000a__x000a_Total costs = Â£72 + Â£135 + Â£350 + Â£420-Â£420 = Â£557_x000a__x000a_Income generated from 3.4% of subscription fees_x000a_Subsidy Requesting: Â£300"/>
    <s v="Competitions"/>
    <s v="3 - Average Importance"/>
    <n v="577"/>
    <n v="180"/>
    <n v="300"/>
    <n v="942"/>
    <n v="184.8"/>
    <n v="942"/>
    <n v="0"/>
    <s v="Only 7 players so in predicted cost for travel/accomodation should be for 7 players not 8 - players are paying for accomodation"/>
    <n v="0"/>
    <n v="0"/>
    <n v="0"/>
    <n v="0"/>
    <n v="0"/>
    <n v="0"/>
    <n v="0"/>
    <s v="y"/>
    <n v="0"/>
    <n v="0"/>
    <n v="0"/>
  </r>
  <r>
    <x v="64"/>
    <n v="788.24000000000012"/>
    <n v="693.9"/>
    <n v="25"/>
    <n v="26685"/>
    <n v="0"/>
    <m/>
    <n v="810"/>
    <s v="CSPB - A"/>
    <s v="ACC"/>
    <s v="Travel Costs: Minibus Hire (15-Seat) _x000a_1. NUBL League games and Friendly Matches: Â£101.00 (6-12 hrs) plus 40 miles per trip at Â£0.28 per mile is Â£11.20. With a total of Â£112.20 per trip, and 6 trips per year the total is Â£673.20 _x000a_We try to host the majority, so we travel only 6x per year for friendlies and games in the South of England League. More friendly matches promote participation in the community and has been a great source of recruiting for us. _x000a_2. National Level NUBC Tournaments (Slough): Â£287.90 (Weekend) plus 100miles per weekend at Â£0.28 per mile. With a total of Â£315.90 per Tournament, and 4 Tournaments per year the total is Â£1,263.60. _x000a_The key tournaments for Baseball and Softball in the UK allow us to demonstrate our abilities and to reclaim our title. _x000a_3. M1ST Tournament (Loughborough): Â£287.90 (Weekend) plus 250 miles per trip at Â£0.28 per mile. The total for the tournament is Â£357.90. _x000a_An up-and-coming tournament for the big UK Teams. Several former IC players who graduated like to come back and play during this tournament. _x000a__x000a_Funding: _x000a_1. Membership Funds: 25 players x Â£23.81 (VAT deducted) x 37.1% = Â£220.81_x000a_2. Charges: Â£4 per Player per Day. Â£4 x 15 x 16 = Â£960 (Any discrepancy will be covered by Club SGI). _x000a__x000a_Total Travel Cost: Â£673.20 + 1263.60 + 357.90 - 220.81 - 960 = Â£1,113.89 _x000a_Total Subsidy Requested: Â£1,113.89"/>
    <s v="Travel Expenditure"/>
    <s v="1 - Most Important"/>
    <n v="2294.6999999999998"/>
    <n v="1180.81"/>
    <n v="1113.8900000000001"/>
    <n v="2294.6999999999998"/>
    <n v="917.88"/>
    <n v="2294.6999999999998"/>
    <n v="0"/>
    <n v="0"/>
    <n v="9"/>
    <n v="0"/>
    <n v="0"/>
    <n v="0"/>
    <n v="0"/>
    <n v="0"/>
    <n v="0"/>
    <s v="y"/>
    <n v="0"/>
    <n v="0"/>
    <n v="0"/>
  </r>
  <r>
    <x v="64"/>
    <n v="788.24000000000012"/>
    <n v="693.9"/>
    <n v="25"/>
    <n v="26687"/>
    <n v="0"/>
    <m/>
    <n v="810"/>
    <s v="CSPB - A"/>
    <s v="ACC"/>
    <s v="Tournament Fees: _x000a_1. NUBC Tournaments (x2): Baseball â€“ Entry is Â£75 per tournament, thus totalling Â£150 for the year. _x000a_More information on: http://www.baseballsoftballuk.com/ universitychampionships _x000a_2. NUBC Tournaments (x2): Softball â€“ Entry is Â£50 per tournament, thus totalling Â£100 for the year. _x000a_More information on: http://www.baseballsoftballuk.com/ universitychampionships _x000a_3. M1ST Loughborough Tournament (x1): Entrance fee is expected to remain at Â£50. _x000a_4. NUBL (x6): Free_x000a__x000a_Funding: _x000a_1. Membership Funds: 25 players x Â£23.81 (VAT deducted) x 20% = Â£119.05_x000a__x000a_Total Tournament Cost: Â£150 + 100 + 50 â€“ 119.05 = Â£180.95 _x000a_Total Subsidy Requested: Â£180.95_x000a__x000a_Justification: We are a competitive sport and want to continue representing Imperial in National level competitions. Support from the ICU subsidy would greatly help us."/>
    <s v="Competitions"/>
    <s v="1 - Most Important"/>
    <n v="300"/>
    <n v="119.05"/>
    <n v="180.95"/>
    <n v="300"/>
    <n v="120"/>
    <n v="300"/>
    <n v="0"/>
    <n v="0"/>
    <n v="9"/>
    <n v="0"/>
    <n v="0"/>
    <n v="0"/>
    <n v="0"/>
    <n v="0"/>
    <n v="0"/>
    <s v="y"/>
    <n v="0"/>
    <n v="0"/>
    <n v="0"/>
  </r>
  <r>
    <x v="64"/>
    <n v="788.24000000000012"/>
    <n v="693.9"/>
    <n v="25"/>
    <n v="26688"/>
    <n v="0"/>
    <m/>
    <n v="810"/>
    <s v="CSPB - A"/>
    <s v="ACC"/>
    <s v="Equipment Cost: Replacement of Spent/Broken Equipment. All items we wish to replace have been used for over 5 years. _x000a_1. Baseball Safety Net: Â£61 x 1 _x000a_2. Helmet: Â£13 x 1_x000a_3. Baseball Bat: Â£60 x 1 _x000a__x000a_Funding: _x000a_1. Membership Funds: 25 players x Â£23.81 (VAT deducted) x 12.9% = Â£76.79_x000a__x000a_Total Equipment Cost: Â£ 61 + 13 + 60 â€“ 76.79 = Â£ 57.21_x000a_Total Subsidy Requested: Â£57.21"/>
    <s v="Equipment &amp; Repair"/>
    <s v="1 - Most Important"/>
    <n v="134"/>
    <n v="76.790000000000006"/>
    <n v="57.21"/>
    <n v="134"/>
    <n v="57.21"/>
    <n v="134"/>
    <n v="0"/>
    <n v="0"/>
    <n v="9"/>
    <n v="0"/>
    <n v="0"/>
    <n v="0"/>
    <n v="0"/>
    <n v="0"/>
    <n v="0"/>
    <s v="y"/>
    <n v="0"/>
    <n v="0"/>
    <n v="0"/>
  </r>
  <r>
    <x v="64"/>
    <n v="788.24000000000012"/>
    <n v="693.9"/>
    <n v="25"/>
    <n v="26689"/>
    <n v="0"/>
    <m/>
    <n v="810"/>
    <s v="CSPB - A"/>
    <s v="ACC"/>
    <s v="Ground hire: Batting Cages for training. _x000a_As hitting baseballs in Hyde park is dangerous to the public, we cannot conduct proper hitting training in Hyde park. Going to batting cages is an efficient way to improve hitting skills for both beginners and experienced players. As hitting is a big part of the game, it is necessary to go to the batting cages at least twice a term._x000a_Batting Cage Hire: Two batting cages are needed for a turn up of 15 people. For a 2-hour training session, the cost would be Â£90. So the total cost for 4 sessions would be Â£360._x000a_More information found at: http://playgolf-london.com/play-baseball-london-softball-baseball-cages-softball-batting-cages-northwick-park-harrow-american-style-pitching-machines/ _x000a__x000a_Funding: _x000a_1. Membership Funds: 25 players x Â£23.81 (VAT deducted) x 30% = Â£178.58_x000a__x000a_Total Hire Cost: Â£360.00 â€“ 178.58 = Â£181.43_x000a_Total Subsidy Requested: Â£181.43"/>
    <s v="Ground Hire"/>
    <s v="1 - Most Important"/>
    <n v="360"/>
    <n v="178.58"/>
    <n v="181.43"/>
    <n v="360"/>
    <n v="144"/>
    <n v="360"/>
    <n v="0"/>
    <n v="0"/>
    <n v="9"/>
    <n v="0"/>
    <n v="0"/>
    <n v="0"/>
    <n v="0"/>
    <n v="0"/>
    <n v="0"/>
    <s v="y"/>
    <n v="0"/>
    <n v="0"/>
    <n v="0"/>
  </r>
  <r>
    <x v="65"/>
    <n v="5613.8099999999995"/>
    <n v="13354.43"/>
    <n v="120"/>
    <n v="27272"/>
    <n v="0"/>
    <m/>
    <n v="810"/>
    <s v="CSPB - A"/>
    <s v="ACC"/>
    <s v="Printing for Fresher's fair"/>
    <s v="Printing Costs"/>
    <s v="3 - Average Importance"/>
    <n v="10"/>
    <n v="0"/>
    <n v="10"/>
    <n v="10"/>
    <n v="10"/>
    <n v="0"/>
    <n v="0"/>
    <s v="Priority Change - most important"/>
    <n v="0"/>
    <n v="0"/>
    <s v="Publicity"/>
    <n v="1"/>
    <s v="2, 3"/>
    <n v="0"/>
    <n v="0"/>
    <s v="n"/>
    <s v="Move to B"/>
    <s v="y"/>
    <n v="0"/>
  </r>
  <r>
    <x v="65"/>
    <n v="5613.8099999999995"/>
    <n v="13354.43"/>
    <n v="120"/>
    <n v="27253"/>
    <n v="0"/>
    <m/>
    <n v="810"/>
    <s v="CSPB - A"/>
    <s v="ACC"/>
    <s v="Court Hire (Training and Competition)_x000a_We aim for 13.5h of weekly training, split up between 4 teams competing in BUCS and LUSL and one team competing in LUSL only as well as a recreational development session. All teams competing in BUCS and LUSL (Men's 1, 2 &amp; 3, Women's 1) will receive 2 trainings, one full-court training of 1.5h and one half-court training of 2h (=2.5 court hours). The only LUSL women's 2nd team will receive one full-court training of 1.5h to play their games and train. The development session will be 2h long. This gives 4*2.5 + 1.5 + 2 = 13.5 hours. On average we pay Â£50 per hour for training in Ethos, City of Westminster College, Kensington Algridge Academy and Westminster academy, giving a total of Â£675/week and Â£14,850 for 22 term weeks. We have entered 4 teams in BUCS, which will play home games in Ethos or Heston. Game courts are reserved for 2 hours, and every team has on average 7 home games (5 league + 2 cup). Based on this year's game assignments, we will play 6 games in Heston (Â£12.5/hour) and 22 games in Ethos (Â£48/hour). This gives a total of Â£2,262 for game courts, and a total charge for court hire of (Â£2,262 + Â£14,850) Â£17,112."/>
    <s v="Ground Hire"/>
    <s v="1 - Most Important"/>
    <n v="17112"/>
    <n v="8839.2000000000007"/>
    <n v="8272.7999999999993"/>
    <n v="17106"/>
    <n v="6842.4"/>
    <n v="17106"/>
    <n v="0"/>
    <s v="Heston Indoors is only 12 pounds per hour not 12.50"/>
    <n v="0"/>
    <n v="0"/>
    <s v="SGI?"/>
    <n v="0"/>
    <n v="0"/>
    <n v="0"/>
    <n v="0"/>
    <s v="n"/>
    <s v="Accept"/>
    <s v="y"/>
    <n v="0"/>
  </r>
  <r>
    <x v="65"/>
    <n v="5613.8099999999995"/>
    <n v="13354.43"/>
    <n v="120"/>
    <n v="27263"/>
    <n v="0"/>
    <m/>
    <n v="810"/>
    <s v="CSPB - A"/>
    <s v="ACC"/>
    <s v="We require Referees both for BUCS and LUSL games. BUCS games require two referees, which are each paid Â£30/game, and we have approx. 28 home games as explained above, giving a total of Â£1,680. Additionally, Women's first team and Men's first team will need two qualified table officials at their games, which are paid Â£20/game each. For the 14 home games of these two teams this makes (2*20*14) Â£560. We will have 5 teams registered to play LUSL, which are each playing an average of 5 home games. LUSL requires one ref for Â£40/game, giving a total of (5*5*40) Â£1,000. This makes a total of Â£3240 for referees and table officials_x000a__x000a_Income Explanation_x000a_Taking a contribution of Â£8 per LUSL training pass and Â£10 per BUCS pass, we receive (60*Â£10*2+30*Â£8*2= Â£1680."/>
    <s v="Referees"/>
    <s v="1 - Most Important"/>
    <n v="3240"/>
    <n v="1680"/>
    <n v="1560"/>
    <n v="3240"/>
    <n v="1296"/>
    <n v="3240"/>
    <n v="0"/>
    <n v="0"/>
    <n v="9"/>
    <n v="0"/>
    <n v="0"/>
    <n v="0"/>
    <n v="0"/>
    <n v="0"/>
    <n v="0"/>
    <s v="y"/>
    <n v="0"/>
    <n v="0"/>
    <n v="0"/>
  </r>
  <r>
    <x v="65"/>
    <n v="5613.8099999999995"/>
    <n v="13354.43"/>
    <n v="120"/>
    <n v="27264"/>
    <n v="0"/>
    <m/>
    <n v="810"/>
    <s v="CSPB - A"/>
    <s v="ACC"/>
    <s v="England Basketball requires all players playing in BUCS to be registered. It costs Â£50 to affiliate the club. It costs Â£20 to affiliate one team to BUCS, and since we have 4 BUCS teams, the cost is (4*Â£20) Â£80. Registration cost is Â£10 per player. With 60 players in total, it will cost (60*Â£10) Â£600. The total cost is Â£50+Â£80+Â£600=Â£730. Additionally, there are competition entry charges for BUCS AND LUSL entry, which amounted to Â£268 for BUCS and Â£320 for LUSL, giving a total of (268+362+730) Â£1,360 for registration fees._x000a__x000a_Income Explanation_x000a_Taking a contribution of Â£6 per BUCS pass, we receive (60*Â£6*2) Â£720."/>
    <s v="Affiliation Fees"/>
    <s v="1 - Most Important"/>
    <n v="1360"/>
    <n v="720"/>
    <n v="640"/>
    <n v="1318"/>
    <n v="640"/>
    <n v="1318"/>
    <n v="0"/>
    <s v="Could probably split up into 2 lines, both CSPB-A (Affiliation Fees - 1 and Competition Entry Fees - 1)_x000a__x000a_Miscalculation for total registration fees"/>
    <n v="0"/>
    <n v="0"/>
    <n v="0"/>
    <n v="0"/>
    <n v="0"/>
    <n v="0"/>
    <n v="0"/>
    <s v="y"/>
    <n v="0"/>
    <n v="0"/>
    <n v="0"/>
  </r>
  <r>
    <x v="65"/>
    <n v="5613.8099999999995"/>
    <n v="13354.43"/>
    <n v="120"/>
    <n v="27268"/>
    <n v="0"/>
    <m/>
    <n v="810"/>
    <s v="CSPB - A"/>
    <s v="ACC"/>
    <s v="After the partnership with the London Lions ended we have reached out to find new coaches for Men's 1st and 2nd team in order to maintain the capability to compete in BUCS levels. We are paying each coach a fee of Â£2,000 per year (which amounts to around Â£13/hour) plus travel expenses to away games which amount to around Â£100 per coach, giving a total of Â£4,200. _x000a__x000a_Income Explanation_x000a_Taking a contribution of Â£6 per BUCS pass, we receive (60*Â£6*2) Â£720. We further host two tournaments yearly which give us a profit of Â£150 each. We further raise funds by offering people an opportunity to pay single-session passes for our development session (if they are non-members), which abounted to Â£175. We are seeking to find a sponsorship or some other funding of at least Â£1000 to subsidise the coaching further. In total this gives an income of (720+2*150+175+1000) Â£2,005."/>
    <s v="Instructors"/>
    <s v="1 - Most Important"/>
    <n v="4200"/>
    <n v="2005"/>
    <n v="2195"/>
    <n v="4200"/>
    <n v="1680"/>
    <n v="4200"/>
    <n v="0"/>
    <n v="0"/>
    <n v="9"/>
    <n v="0"/>
    <n v="0"/>
    <n v="0"/>
    <n v="0"/>
    <n v="0"/>
    <n v="0"/>
    <s v="y"/>
    <n v="0"/>
    <n v="0"/>
    <n v="0"/>
  </r>
  <r>
    <x v="2"/>
    <n v="6680.1100000000006"/>
    <n v="2714.51"/>
    <n v="90"/>
    <n v="27341"/>
    <n v="0"/>
    <m/>
    <n v="810"/>
    <s v="CSPB - A"/>
    <s v="ACC"/>
    <s v="PRINTING COSTS"/>
    <s v="Printing Costs"/>
    <s v="3 - Average Importance"/>
    <n v="10"/>
    <n v="0"/>
    <n v="10"/>
    <n v="10"/>
    <n v="10"/>
    <n v="0"/>
    <n v="0"/>
    <s v="Priority move to 1-Most Important"/>
    <n v="0"/>
    <n v="0"/>
    <s v="Publicity (i assume)"/>
    <n v="1"/>
    <s v="2,3"/>
    <n v="0"/>
    <n v="0"/>
    <s v="n"/>
    <s v="C"/>
    <s v="y"/>
    <n v="0"/>
  </r>
  <r>
    <x v="66"/>
    <n v="964.17"/>
    <e v="#N/A"/>
    <e v="#N/A"/>
    <n v="23456"/>
    <n v="0"/>
    <m/>
    <n v="810"/>
    <s v="CSPB - A"/>
    <s v="ACC"/>
    <s v="Cost for Caius Boxing Gym_x000a_Fees for a professional boxing instructor - George Burton in the Caius Boxing Gym_x000a__x000a_(Two 2 hours session per week)_x000a_2 session per week (2 hours per session) _x000a_Cost: Â£150 per week (2 sessions) * 20 weeks = Â£3,000_x000a__x000a_Income from Caius Boxing Gym Sessions: _x000a_(Assume 15 people per session and 2 training sessions per week)_x000a_30 people per week * Â£2 per session * 20 weeks = Â£1200_x000a__x000a_Income from Union Gym Sessions:_x000a_(Assume 10 people per session and 3 training sessions per week)_x000a_30 people per week*Â£2 per session *20 weeks = Â£1200_x000a__x000a_Income from membership: (assume meet target)_x000a_120* Â£20 = Â£2400_x000a_Total Income: Â£4,800"/>
    <s v="Instructors"/>
    <s v="1 - Most Important"/>
    <n v="3000"/>
    <n v="4800"/>
    <n v="1000"/>
    <n v="3000"/>
    <n v="1000"/>
    <n v="3000"/>
    <n v="0"/>
    <n v="0"/>
    <n v="0"/>
    <n v="0"/>
    <n v="0"/>
    <n v="0"/>
    <n v="0"/>
    <n v="0"/>
    <n v="0"/>
    <s v="y"/>
    <n v="0"/>
    <n v="0"/>
    <n v="0"/>
  </r>
  <r>
    <x v="66"/>
    <n v="964.17"/>
    <e v="#N/A"/>
    <e v="#N/A"/>
    <n v="23479"/>
    <n v="0"/>
    <m/>
    <n v="810"/>
    <s v="CSPB - A"/>
    <s v="ACC"/>
    <s v="An estimate of Â£50 for printing costs mainly for posters and flyers"/>
    <s v="Printing Costs"/>
    <s v="1 - Most Important"/>
    <n v="50"/>
    <n v="0"/>
    <n v="0"/>
    <n v="50"/>
    <n v="10"/>
    <n v="50"/>
    <n v="0"/>
    <s v="Printing can be susbsidised at £10"/>
    <n v="0"/>
    <n v="0"/>
    <s v="Publicity"/>
    <n v="1"/>
    <s v="2,3"/>
    <n v="0"/>
    <n v="0"/>
    <s v="n"/>
    <s v="C"/>
    <s v="y"/>
    <n v="0"/>
  </r>
  <r>
    <x v="66"/>
    <n v="964.17"/>
    <e v="#N/A"/>
    <e v="#N/A"/>
    <n v="23500"/>
    <n v="0"/>
    <m/>
    <n v="810"/>
    <s v="CSPB - A"/>
    <s v="ACC"/>
    <s v="Affiliation to the Amateur Boxing Association (ABA)_x000a_It is necessary to enter boxers into fights._x000a_The cost is Â£220 for 2016- 2017"/>
    <s v="Affiliation Fees"/>
    <s v="1 - Most Important"/>
    <n v="220"/>
    <n v="0"/>
    <n v="220"/>
    <n v="220"/>
    <n v="110"/>
    <n v="220"/>
    <n v="0"/>
    <n v="0"/>
    <n v="0"/>
    <n v="0"/>
    <n v="0"/>
    <n v="0"/>
    <n v="0"/>
    <n v="0"/>
    <n v="0"/>
    <s v="y"/>
    <n v="0"/>
    <n v="0"/>
    <n v="0"/>
  </r>
  <r>
    <x v="66"/>
    <n v="964.17"/>
    <e v="#N/A"/>
    <e v="#N/A"/>
    <n v="23501"/>
    <n v="0"/>
    <m/>
    <n v="810"/>
    <s v="CSPB - A"/>
    <s v="ACC"/>
    <s v="Affiliation to the Amateur Boxing Association (ABA) level 1 coaching course._x000a_It is necessary to have a new coach for the Union Gym training sessions for next year, as the current one is graduating. _x000a_The cost is Â£125"/>
    <s v="Instructors"/>
    <s v="2 - Important"/>
    <n v="125"/>
    <n v="0"/>
    <n v="125"/>
    <n v="125"/>
    <n v="50"/>
    <n v="125"/>
    <n v="0"/>
    <n v="0"/>
    <n v="0"/>
    <n v="0"/>
    <n v="0"/>
    <n v="0"/>
    <n v="0"/>
    <n v="0"/>
    <n v="0"/>
    <s v="y"/>
    <n v="0"/>
    <n v="0"/>
    <n v="0"/>
  </r>
  <r>
    <x v="67"/>
    <n v="2024.1599999999999"/>
    <n v="2880.58"/>
    <n v="40"/>
    <n v="24906"/>
    <n v="0"/>
    <m/>
    <n v="810"/>
    <s v="CSPB - A"/>
    <s v="ACC"/>
    <s v="British Cheerleading Association Nationals Competition entry fees. _x000a_University division: Â£30 * 30 competitors = Â£900_x000a__x000a_This is the main competition the club attends annually and as such, is of the highest priority in terms of subsidy. _x000a__x000a_Legacy Cheer and Dance Regional Competition entry fees. _x000a_All Star Cheer division: Â£34 * 30 competitors = Â£1020_x000a_Following on from our success at National competition last year, we have decided to attend a second, earlier competition this year. This is a regional competition in London, and has been picked for the lack of travel and accommodation costs. We expect to continue to attend this second competition every year. _x000a__x000a_In total, we request a 30% subsidy for competitions, as they are our core activity. The total cost is Â£1920, so the subsidy request is Â£576"/>
    <s v="Competitions"/>
    <s v="1 - Most Important"/>
    <n v="1920"/>
    <n v="1344"/>
    <n v="576"/>
    <n v="1920"/>
    <n v="576"/>
    <n v="1920"/>
    <n v="0"/>
    <n v="0"/>
    <n v="0"/>
    <n v="0"/>
    <n v="0"/>
    <n v="0"/>
    <n v="0"/>
    <n v="0"/>
    <n v="0"/>
    <s v="y"/>
    <n v="0"/>
    <n v="0"/>
    <n v="0"/>
  </r>
  <r>
    <x v="67"/>
    <n v="2024.1599999999999"/>
    <n v="2880.58"/>
    <n v="40"/>
    <n v="24908"/>
    <n v="0"/>
    <m/>
    <n v="810"/>
    <s v="CSPB - A"/>
    <s v="ACC"/>
    <s v="Accommodation fees for National competition. 1 night * approx. Â£40 per competitor = Â£1200. We expect every competitor to contribute to this cost. _x000a_In total, we request a 30% subsidy of Â£360"/>
    <s v="Accommodation"/>
    <s v="1 - Most Important"/>
    <n v="1200"/>
    <n v="840"/>
    <n v="360"/>
    <n v="1200"/>
    <n v="0"/>
    <n v="1200"/>
    <n v="0"/>
    <n v="1"/>
    <n v="3"/>
    <n v="0"/>
    <s v="Do we fund this?"/>
    <n v="0"/>
    <n v="0"/>
    <n v="0"/>
    <n v="0"/>
    <s v="n"/>
    <s v="Why wouldn't we help subsidise costs to do activity at competition"/>
    <s v="y"/>
    <n v="0"/>
  </r>
  <r>
    <x v="67"/>
    <n v="2024.1599999999999"/>
    <n v="2880.58"/>
    <n v="40"/>
    <n v="24909"/>
    <n v="0"/>
    <m/>
    <n v="810"/>
    <s v="CSPB - A"/>
    <s v="ACC"/>
    <s v="Travel to competition from London to Telford and back. The cheapest coach quote obtained is usually Â£1,200. Since members have contributed to accommodation costs, we will use our SGI to cover some of this cost, and request a subsidy for the rest."/>
    <s v="Travel Expenditure"/>
    <s v="1 - Most Important"/>
    <n v="1200"/>
    <n v="840"/>
    <n v="360"/>
    <n v="1200"/>
    <n v="360"/>
    <n v="1200"/>
    <n v="0"/>
    <n v="0"/>
    <n v="0"/>
    <n v="0"/>
    <n v="0"/>
    <n v="0"/>
    <n v="0"/>
    <n v="0"/>
    <n v="0"/>
    <s v="y"/>
    <n v="0"/>
    <n v="0"/>
    <n v="0"/>
  </r>
  <r>
    <x v="67"/>
    <n v="2024.1599999999999"/>
    <n v="2880.58"/>
    <n v="40"/>
    <n v="24912"/>
    <n v="0"/>
    <m/>
    <n v="810"/>
    <s v="CSPB - A"/>
    <s v="ACC"/>
    <s v="Coaching: We have one paid head coach who is qualified under numerous Cheerleading bodies to coach at all required levels for competition. She has choreographed the majority of our routine and taught us stunting techniques. The use of proper techniques in stunting help avoid injuries as athletes are taught how to suitably catch their flyers if stunts go wrong._x000a_The hourly rate for coaching is Â£30 over 2 terms of regular 3-hour sessions, and some extra trainings before competition. _x000a__x000a_In January we have a dance camp led by a qualified Cheerleading coach in which we learn and rehearse the choreography for the dance section of our competition routine. This camp cost Â£10 per competitor, so Â£300 in total. _x000a__x000a_Thus the total cost of coaching is around Â£2500 annually. _x000a_We will use the income from the Save the Cheerleader event (Â£1000), Non-BUCS funding (Â£200), and some SGI to pay for 75% of this, and thus still require a subsidy of Â£625."/>
    <s v="Instructors"/>
    <s v="1 - Most Important"/>
    <n v="2500"/>
    <n v="1875"/>
    <n v="625"/>
    <n v="2500"/>
    <n v="625"/>
    <n v="2500"/>
    <n v="0"/>
    <n v="0"/>
    <n v="0"/>
    <n v="0"/>
    <n v="0"/>
    <n v="0"/>
    <n v="0"/>
    <n v="0"/>
    <n v="0"/>
    <s v="y"/>
    <n v="0"/>
    <n v="0"/>
    <n v="0"/>
  </r>
  <r>
    <x v="67"/>
    <n v="2024.1599999999999"/>
    <n v="2880.58"/>
    <n v="40"/>
    <n v="24913"/>
    <n v="0"/>
    <m/>
    <n v="810"/>
    <s v="CSPB - A"/>
    <s v="ACC"/>
    <s v="Competition Music. Cheerleading music is to be bought from a company specialising in custom routine soundtracks._x000a_All routines must be performed to a specific Cheer music format to qualify for competition. This usually costs Â£250. We will pay for 75% of this using SGI and thus require a subsidy of Â£62.50"/>
    <s v="Copyright Materials"/>
    <s v="1 - Most Important"/>
    <n v="250"/>
    <n v="187.5"/>
    <n v="62.5"/>
    <n v="250"/>
    <n v="62.5"/>
    <n v="250"/>
    <n v="0"/>
    <n v="0"/>
    <n v="0"/>
    <n v="0"/>
    <n v="0"/>
    <n v="0"/>
    <n v="0"/>
    <n v="0"/>
    <n v="0"/>
    <s v="y"/>
    <n v="0"/>
    <n v="0"/>
    <n v="0"/>
  </r>
  <r>
    <x v="67"/>
    <n v="2024.1599999999999"/>
    <n v="2880.58"/>
    <n v="40"/>
    <n v="24914"/>
    <n v="0"/>
    <m/>
    <n v="810"/>
    <s v="CSPB - A"/>
    <s v="ACC"/>
    <s v="Sprung floor gymnasium hire. For competition rehearsals, we require a full-size, half-sprung Cheerleading mat in order to accustom the team members to the performance space. We intend to have 2 rehearsals on sprung floors. One such rental has been secured free of charge through our coach, except for an individual cost to members of Â£5 each for insurance purposes. The second rehearsal, before Nationals, will be at Talent Central, where a 2 hour rental costs Â£100. As members pay for their own use of the first rehearsal space, we request a subsidy for Talent Central, and request 25% of the total cost of Â£250, which is Â£62.50."/>
    <s v="Ground Hire"/>
    <s v="1 - Most Important"/>
    <n v="250"/>
    <n v="187.5"/>
    <n v="62.5"/>
    <n v="250"/>
    <n v="62.5"/>
    <n v="250"/>
    <n v="0"/>
    <n v="0"/>
    <n v="0"/>
    <n v="0"/>
    <n v="0"/>
    <n v="0"/>
    <n v="0"/>
    <n v="0"/>
    <n v="0"/>
    <s v="y"/>
    <n v="0"/>
    <n v="0"/>
    <n v="0"/>
  </r>
  <r>
    <x v="67"/>
    <n v="2024.1599999999999"/>
    <n v="2880.58"/>
    <n v="40"/>
    <n v="24915"/>
    <n v="0"/>
    <m/>
    <n v="810"/>
    <s v="CSPB - A"/>
    <s v="ACC"/>
    <s v="Uniform payment for the new squad members._x000a_There are usually around 20 new competing members * Â£80 per uniform = Â£1600. It is compulsory for each competitor to have their own uniform that matches the rest of the squad. We expect members to pay the bulk of the cost for their uniforms as they will be used for multiple competitions, and charge new members Â£60. Thus we ask for a subsidy of 25%."/>
    <s v="Equipment &amp; Repair"/>
    <s v="1 - Most Important"/>
    <n v="1600"/>
    <n v="1200"/>
    <n v="400"/>
    <n v="1600"/>
    <n v="400"/>
    <n v="1600"/>
    <n v="0"/>
    <n v="0"/>
    <n v="0"/>
    <n v="0"/>
    <n v="0"/>
    <n v="0"/>
    <n v="0"/>
    <n v="0"/>
    <n v="0"/>
    <s v="y"/>
    <n v="0"/>
    <n v="0"/>
    <n v="0"/>
  </r>
  <r>
    <x v="67"/>
    <n v="2024.1599999999999"/>
    <n v="2880.58"/>
    <n v="40"/>
    <n v="24919"/>
    <n v="0"/>
    <m/>
    <n v="810"/>
    <s v="CSPB - A"/>
    <s v="ACC"/>
    <s v="Printing for Fresher's fair"/>
    <s v="Printing Costs"/>
    <s v="1 - Most Important"/>
    <n v="10"/>
    <n v="0"/>
    <n v="10"/>
    <n v="10"/>
    <n v="10"/>
    <n v="10"/>
    <n v="0"/>
    <n v="0"/>
    <n v="0"/>
    <n v="0"/>
    <s v="Publicity"/>
    <n v="1"/>
    <s v="2,3"/>
    <n v="0"/>
    <n v="0"/>
    <s v="n"/>
    <s v="C"/>
    <s v="y"/>
    <n v="0"/>
  </r>
  <r>
    <x v="68"/>
    <n v="1339.98"/>
    <n v="2242.6999999999998"/>
    <n v="65"/>
    <n v="24758"/>
    <n v="0"/>
    <m/>
    <n v="810"/>
    <s v="CSPB - A"/>
    <s v="ACC"/>
    <s v="Affiliation Paid to BUCS for the Club Affiliation. The income we are expecting to use for this is Â£100 from our membership income. Therefore, the subsidy required is Â£(350 -100) = Â£250"/>
    <s v="Affiliation Fees"/>
    <s v="1 - Most Important"/>
    <n v="350"/>
    <n v="100"/>
    <n v="250"/>
    <n v="350"/>
    <n v="175"/>
    <n v="350"/>
    <n v="0"/>
    <n v="0"/>
    <n v="0"/>
    <n v="0"/>
    <n v="0"/>
    <n v="0"/>
    <n v="0"/>
    <n v="0"/>
    <n v="0"/>
    <s v="y"/>
    <n v="0"/>
    <n v="0"/>
    <n v="0"/>
  </r>
  <r>
    <x v="68"/>
    <n v="1339.98"/>
    <n v="2242.6999999999998"/>
    <n v="65"/>
    <n v="24759"/>
    <n v="0"/>
    <m/>
    <n v="810"/>
    <s v="CSPB - A"/>
    <s v="ACC"/>
    <s v="Entrance Fee for 2 BUCS indoor team at Â£288 per team. We intend to use Â£200 from membership income. Hence the subsidy require is Â£(576 - 200) = Â£376"/>
    <s v="Competitions"/>
    <s v="2 - Important"/>
    <n v="576"/>
    <n v="200"/>
    <n v="376"/>
    <n v="576"/>
    <n v="230.4"/>
    <n v="576"/>
    <n v="0"/>
    <n v="0"/>
    <n v="0"/>
    <n v="0"/>
    <n v="0"/>
    <n v="0"/>
    <n v="0"/>
    <n v="0"/>
    <n v="0"/>
    <s v="y"/>
    <n v="0"/>
    <n v="0"/>
    <n v="0"/>
  </r>
  <r>
    <x v="68"/>
    <n v="1339.98"/>
    <n v="2242.6999999999998"/>
    <n v="65"/>
    <n v="24760"/>
    <n v="0"/>
    <m/>
    <n v="810"/>
    <s v="CSPB - A"/>
    <s v="ACC"/>
    <s v="Entrance Fee for BUCS outdoor tournament for 2 men's teams, Â£70 per team, our most important tournament. Hence total cost is 2 x Â£65 = Â£130 (50%) , of which we will use membership fees to subsidise half."/>
    <s v="Competitions"/>
    <s v="1 - Most Important"/>
    <n v="130"/>
    <n v="65"/>
    <n v="65"/>
    <n v="130"/>
    <n v="52"/>
    <n v="130"/>
    <n v="0"/>
    <s v="Typo - competition entry is predicted at £65 per team not £70"/>
    <n v="0"/>
    <n v="0"/>
    <n v="0"/>
    <n v="0"/>
    <n v="0"/>
    <n v="0"/>
    <n v="0"/>
    <s v="y"/>
    <n v="0"/>
    <n v="0"/>
    <n v="0"/>
  </r>
  <r>
    <x v="68"/>
    <n v="1339.98"/>
    <n v="2242.6999999999998"/>
    <n v="65"/>
    <n v="24761"/>
    <n v="0"/>
    <m/>
    <n v="810"/>
    <s v="CSPB - A"/>
    <s v="ACC"/>
    <s v="Entrance Fee for LUSL outdoor tournament, 2 mens team, Â£88 per team. Thus total cost is 2 x Â£88 = Â£176. We intend to use Â£68 from membership income. Thus the subsidy required is Â£176 - Â£ = Â£100"/>
    <s v="Competitions"/>
    <s v="3 - Average Importance"/>
    <n v="176"/>
    <n v="100"/>
    <n v="76"/>
    <n v="176"/>
    <n v="70.400000000000006"/>
    <n v="176"/>
    <n v="0"/>
    <n v="0"/>
    <n v="0"/>
    <n v="0"/>
    <n v="0"/>
    <n v="0"/>
    <n v="0"/>
    <n v="0"/>
    <n v="0"/>
    <s v="y"/>
    <n v="0"/>
    <n v="0"/>
    <n v="0"/>
  </r>
  <r>
    <x v="68"/>
    <n v="1339.98"/>
    <n v="2242.6999999999998"/>
    <n v="65"/>
    <n v="24766"/>
    <n v="0"/>
    <m/>
    <n v="810"/>
    <s v="CSPB - A"/>
    <s v="ACC"/>
    <s v="We require 2 balls for each of our 8 BUCS home game and 1 balls for each of our 8 LUSL home games. Therefore, we require a total of (2 x 8) + 8 = 24 balls which will cost 24 x Â£16 = Â£384. 300 will be covered by membership income, so we require a subsidy of 84"/>
    <s v="Equipment &amp; Repair"/>
    <s v="1 - Most Important"/>
    <n v="384"/>
    <n v="300"/>
    <n v="84"/>
    <n v="384"/>
    <n v="84"/>
    <n v="384"/>
    <n v="0"/>
    <n v="0"/>
    <n v="0"/>
    <n v="0"/>
    <n v="0"/>
    <n v="0"/>
    <n v="0"/>
    <n v="0"/>
    <n v="0"/>
    <s v="y"/>
    <n v="0"/>
    <n v="0"/>
    <n v="0"/>
  </r>
  <r>
    <x v="68"/>
    <n v="1339.98"/>
    <n v="2242.6999999999998"/>
    <n v="65"/>
    <n v="24768"/>
    <n v="0"/>
    <m/>
    <n v="810"/>
    <s v="CSPB - A"/>
    <s v="ACC"/>
    <s v="Lords Indoor Nets Training. 5 nets are hired per week, 3 on Tuesday (peak hours) and 2 on Wednesday (off-peak hours). This comes up to a total cost of (3 x Â£55 + 2 x Â£50 = Â£265 per week. Over 20 weeks (2 terms), the total cost is Â£265 x 20 = Â£5300. Each net can hold 6 members and 5 nets are run per week. Members are each charged Â£4 per session, except for new members at their first session. On average, 80% of the attendees at each net session are not having their first net. Therefore, we receive a total of (Â£4 x 6 x 5 x 0.8) = Â£96 per week from net fees. Thus over 20 weeks we receive (Â£96 x 20) =Â£1920 in net fees. We intend to use Â£ 975 (Â£ 15/ member) from our membership income. Hence, the subsidy required is Â£(5300 - 1920 - 975) = Â£2405. It is essential that training sessions are held at Lords since there is no other venue in London that provides the same quality nets. Ethos nets' quality is very poor. Safety is of paramount concern as other net facilities are either on hard ground or on astro mats laid over hard ground. These do not provide adequate grip for bowlers and hence can lead to slippage and serious ankle/knee/back injuries. Furthermore, low quality net facilities lead to uneven bounce which is dangerous for batsmen, increasing the risk of head and neck injuries. Therefore, it is vital that we receive the necessary subsidy in this category to ensure that we can train at Lords, which offers the safest and highest quality nets in London."/>
    <s v="Ground Hire"/>
    <s v="1 - Most Important"/>
    <n v="5300"/>
    <n v="2895"/>
    <n v="2405"/>
    <n v="5300"/>
    <n v="2120"/>
    <n v="5300"/>
    <n v="0"/>
    <n v="0"/>
    <n v="0"/>
    <n v="0"/>
    <s v="Comparative price: ICSM Cricket get 2 nets for £36,80 per session. This is a much more realistic amoun that ACC should be asking for, and means that the money taken from members will more than cover the cost (total of 5 nets per week for 20 weeks =1840, money made from members =1920)"/>
    <n v="3"/>
    <n v="3"/>
    <n v="0"/>
    <n v="0"/>
    <s v="y"/>
    <n v="0"/>
    <n v="0"/>
    <n v="0"/>
  </r>
  <r>
    <x v="68"/>
    <n v="1339.98"/>
    <n v="2242.6999999999998"/>
    <n v="65"/>
    <n v="24770"/>
    <n v="0"/>
    <m/>
    <n v="810"/>
    <s v="CSPB - A"/>
    <s v="ACC"/>
    <s v="BUCS Umpires - 2 umpires per game for 8 estimated home games in BUCS at Â£40 per umpire. Hence the total cost is 2 x 8 x Â£40 = Â£640. We charge each player Â£5 match fees for each home match at Heston, and hence receive 8 x 11 x Â£5 = Â£440 for all the home matches. We will use Â£104 of our membership income. Thus, the subsidy required is Â£(640-440-104) = Â£96"/>
    <s v="Referees"/>
    <s v="1 - Most Important"/>
    <n v="640"/>
    <n v="544"/>
    <n v="96"/>
    <n v="640"/>
    <n v="96"/>
    <n v="640"/>
    <n v="0"/>
    <n v="0"/>
    <n v="0"/>
    <n v="0"/>
    <n v="0"/>
    <n v="0"/>
    <n v="0"/>
    <n v="0"/>
    <n v="0"/>
    <s v="y"/>
    <n v="0"/>
    <n v="0"/>
    <n v="0"/>
  </r>
  <r>
    <x v="68"/>
    <n v="1339.98"/>
    <n v="2242.6999999999998"/>
    <n v="65"/>
    <n v="24771"/>
    <n v="0"/>
    <m/>
    <n v="810"/>
    <s v="CSPB - A"/>
    <s v="ACC"/>
    <s v="LUSL Umpires - 1 umpires per game for 8 estimated home games in LUSL at Â£60 per umpire. When only one umpire is used, it costs us Â£60 per umpire. Hence the total cost is 8 x Â£60 = Â£480. We charge each player Â£4 match fees for each home match at Heston, and hence receive 8 x 11 x Â£4 = Â£352 for all the home matches. We will use Â£48 of our membership income. Thus, the subsidy required is Â£480 - Â£400 = Â£80."/>
    <s v="Referees"/>
    <s v="2 - Important"/>
    <n v="480"/>
    <n v="400"/>
    <n v="80"/>
    <n v="480"/>
    <n v="80"/>
    <n v="480"/>
    <n v="0"/>
    <n v="0"/>
    <n v="0"/>
    <n v="0"/>
    <n v="0"/>
    <n v="0"/>
    <n v="0"/>
    <n v="0"/>
    <n v="0"/>
    <s v="y"/>
    <n v="0"/>
    <n v="0"/>
    <n v="0"/>
  </r>
  <r>
    <x v="3"/>
    <n v="3524.2999999999997"/>
    <n v="6043.37"/>
    <n v="130"/>
    <n v="25719"/>
    <n v="0"/>
    <m/>
    <n v="810"/>
    <s v="CSPB - A"/>
    <s v="ACC"/>
    <s v="Competition Entry Fees:_x000a_BUCS Cross Country (~Â£600 50entries Â£12ea)_x000a_London Colleges Cross Country League (Â£150)_x000a_LUCA outdoor series - 3 events (Â£450 - Â£30 flat cost + 60 event entries (Â£2ea) per event)_x000a_BUCS Indoors (Â£207.50 15 entries at Â£12.25 and one relay team at Â£23.75) _x000a_BUCS Outdoors (Â£207.50 same as BUCS indoors)_x000a_Brighton 10km (Â£500 50 entries @ Â£10ea)_x000a_Teddy Hall Relays (Â£175 7 teams@ Â£25ea)_x000a_LUCA Indoor Championships (Â£150 same as LUCA outdoor event),_x000a_SESSA (Â£70 10 entries @ Â£7ea)_x000a_Spring Half Marathon (~Â£900 30entries@ Â£30ea)_x000a_BUCS Orienteering (Â£240 12 individual@Â£12ea + 4teams@Â£24ea)_x000a_Might Contain Nuts Trail Series (~Â£600 20entries@Â£30ea)_x000a_Surrey Hills Orienteering (~Â£80 20entries@Â£4ea)_x000a_South London Street/Night Orienteering series (Â£40 20entries Â£2 ea)_x000a_Met League Cross Country League(Â£0 as through Thames Valley Harriers)_x000a_Southern Athletics League (Â£0 as through Thames Valley Harriers)_x000a__x000a_All prices are dependent on the exact number of teams/individuals entered, and entry prices may be different from previous years. Over the last few years we have made a particular effort to improve athletics participation, and race participation has increased across all events. This year we had spent all our allocated grant for competition entry before Christmas._x000a__x000a_Justifications: These are the competitions we are planning to enter next year. As our main aim is to enable and encourage participation in competitions and races for all club members we endeavour to subsidise them as much as possible, we consider this our most important expenditure and so are applying to CSPB-A; It is the core purpose of the club's activities._x000a__x000a_Total Cost: Â£4370_x000a_Subsidy: Â£1750_x000a_Membership Funds Â£870_x000a_Ticket Sales + Members own funds Â£1750"/>
    <s v="Competitions"/>
    <s v="1 - Most Important"/>
    <n v="4462"/>
    <n v="2620"/>
    <n v="1962"/>
    <n v="4462"/>
    <n v="1784.8"/>
    <n v="1784.8"/>
    <n v="0"/>
    <n v="0"/>
    <n v="0"/>
    <n v="0"/>
    <n v="0"/>
    <n v="0"/>
    <n v="0"/>
    <n v="0"/>
    <n v="0"/>
    <s v="y"/>
    <n v="0"/>
    <n v="0"/>
    <n v="0"/>
  </r>
  <r>
    <x v="3"/>
    <n v="3524.2999999999997"/>
    <n v="6043.37"/>
    <n v="130"/>
    <n v="25720"/>
    <n v="0"/>
    <m/>
    <n v="810"/>
    <s v="CSPB - A"/>
    <s v="ACC"/>
    <s v="Travel for Competitions:_x000a_Coach for BUCS Cross country: Â£1500 (based on last 4 yrs) (location and participation changes each year)_x000a_Trains for BUCS Indoors (Return to Sheffield) (train fares: 15 super off peak return w/ railcard@Â£50.50ea Â£757.50)_x000a_Trains for BUCS Outdoors (Return to Bedford) (train fares: 15 off peak return w/ railcard @Â£15.25ea Â£228.75)_x000a_Travel for Brighton 10Km (train fares: 50 @ Â£12.20ea Â£610)_x000a_Teddy Hall Relays (Oxford Tube return ticket): (28@ Â£14ea Â£392)_x000a_Taxis to Lee Valley for LUCA Indoor Champs; SESSA (3 there and back each time): 12 x Â£13 = Â£156. (cheaper than train)_x000a_LCL Tube Fares (~Â£5 per entry 100entries (25people x 5races) Â£625)_x000a_Half Marathon Minibus (weekend + fuel Â£2865+ Â£120 = Â£405)_x000a_LCAS Tube Fares (~Â£5 per entry x 60 entrants = Â£300)_x000a_Surrey Hills Train Fares (20 people x Â£7 = Â£140)_x000a_Might Contain Nuts Trail Series (2 x Hire Cars @ Â£125 + Â£50 petrol each = Â£350 + 1 weekend 15 seater minibus Â£285 + Â£120 fuel = Â£755)_x000a_BUCS Orienteering (15 seater minibus weekend Â£285 + Â£120 fuel = Â£405)_x000a__x000a_Justification: Similarly to above it is important that we can bring the largest teams possible to represent Imperial at the events we attend across the country, so subsidising travel expenditure for our members as much as possible is vital. As this is directly involved with our core aims we have put this in CSPB - A_x000a__x000a_Total Cost: Â£6274.25_x000a_Subsidy: Â£2509.70_x000a_Membership Funds: Â£1254.85_x000a_Ticket Sales and Members own funds: Â£2509.70"/>
    <s v="Travel Expenditure"/>
    <s v="2 - Important"/>
    <n v="6274"/>
    <n v="3764.55"/>
    <n v="2509.6999999999998"/>
    <n v="6274.25"/>
    <n v="2509.6999999999998"/>
    <n v="2509.6999999999998"/>
    <n v="0"/>
    <n v="0"/>
    <n v="0"/>
    <n v="0"/>
    <n v="0"/>
    <n v="0"/>
    <n v="0"/>
    <n v="0"/>
    <n v="0"/>
    <s v="y"/>
    <n v="0"/>
    <n v="0"/>
    <n v="0"/>
  </r>
  <r>
    <x v="3"/>
    <n v="3524.2999999999997"/>
    <n v="6043.37"/>
    <n v="130"/>
    <n v="25725"/>
    <n v="0"/>
    <m/>
    <n v="810"/>
    <s v="CSPB - A"/>
    <s v="ACC"/>
    <s v="Track Hire:_x000a_Yearly association with Thames Valley Harriers (free track access for all members &amp; experienced coaching Â£500). Hire of the track and it's associated benefits for our members is vital to the club. A track and its facilities are vital for training track &amp; field athletics events and also form a crucial part of training for other disciplines of running. As the University itself does not have a track, this is the next best thing and means it is far more likely that we will attract students into the sport.This arrangement also allows members to attend Thames Valley Harriers training sessions, gaining the benefits of their coaching, and compete for them in cross country races and athletics competitions, providing further opportunities for members. Arranging to pay for track hire as a club drastically reduces costs for members as paying for use of the track on individual occasions or joining another club as individual members would hugely outstrip this cost._x000a_Exclusive Hire of Track for Athletics Varsity (Â£220)_x000a__x000a_Justification: This is an important expenditure as it funds training and access to competitions which are the core activities of the club, however we have received some support over the last 3 years from Sport Imperial into paying the costs of the yearly association with Thames Valley Harriers (Â£500 of the total line) so it is less important that it is funded by the union. This funding from sport imperial is not guaranteed and we have to apply for it each year. _x000a_If not funded we will need to spend SGI and apply for Sport Imperial funding to cover this without funding from either the union or sport imperial this would be very difficult to fund._x000a__x000a_Ideal Situation_x000a_Cost Â£720_x000a_Subsidy Â£288_x000a_Scholarship Â£250_x000a_Membership funds Â£182"/>
    <s v="Ground Hire"/>
    <s v="4 - Minimal Importance"/>
    <n v="720"/>
    <n v="432"/>
    <n v="288"/>
    <n v="720"/>
    <n v="288"/>
    <n v="288"/>
    <n v="0"/>
    <n v="0"/>
    <n v="0"/>
    <n v="0"/>
    <n v="0"/>
    <n v="0"/>
    <n v="0"/>
    <n v="0"/>
    <n v="0"/>
    <s v="y"/>
    <n v="0"/>
    <n v="0"/>
    <n v="0"/>
  </r>
  <r>
    <x v="3"/>
    <n v="3524.2999999999997"/>
    <n v="6043.37"/>
    <n v="130"/>
    <n v="25794"/>
    <n v="0"/>
    <m/>
    <n v="810"/>
    <s v="CSPB - A"/>
    <s v="ACC"/>
    <s v="Accommodation:_x000a_BUCS XC 50people 1 nights ~Â£20ea = Â£1000 (it could be one or two nights depending on location but is usually 1)_x000a_BUCS Indoors 15x2nights Â£20ea =Â£600_x000a_BUCS Outdoors (same as BUCS indoors) Â£600_x000a_Might Contain Nuts Trails Races Â£14pppn x2nights x20people = Â£560_x000a__x000a_Justification: Accommodation is key to the participation in BUCS events and other multiday events that the club attend. Along with entries and travel these costs can become very large, so we endeavour to provide as much subsidy as possible to enable participation. These are core activities for the club, hence the classification as CSPB - A_x000a__x000a_Total Cost: Â£2760_x000a_Subsidy: Â£1104_x000a_Membership Funds Â£552_x000a_Ticket Costs: Â£1104"/>
    <s v="Accommodation"/>
    <s v="3 - Average Importance"/>
    <n v="2760"/>
    <n v="1656"/>
    <n v="1104"/>
    <n v="2760"/>
    <n v="1104"/>
    <n v="1104"/>
    <n v="0"/>
    <n v="0"/>
    <n v="0"/>
    <n v="0"/>
    <n v="0"/>
    <n v="0"/>
    <n v="0"/>
    <n v="0"/>
    <n v="0"/>
    <s v="y"/>
    <n v="0"/>
    <n v="0"/>
    <n v="0"/>
  </r>
  <r>
    <x v="3"/>
    <n v="3524.2999999999997"/>
    <n v="6043.37"/>
    <n v="130"/>
    <n v="25796"/>
    <n v="0"/>
    <m/>
    <n v="810"/>
    <s v="CSPB - A"/>
    <s v="ACC"/>
    <s v="Affiliation to England Athletics - This is vital for the reputability of our club, as all athletics clubs within the UK have to be registered under this body. Without affiliation the club cannot compete in major competitions. It also means our members are insured for road races and so get discounted entries into these. As this is an important fee to pay we have put it in CSPB - A._x000a__x000a_Total Cost: Â£75_x000a_Subsidy: Â£30_x000a_Members funds: Â£45"/>
    <s v="Affiliation Fees"/>
    <s v="6 - Spare"/>
    <n v="75"/>
    <n v="45"/>
    <n v="30"/>
    <n v="75"/>
    <n v="30"/>
    <n v="30"/>
    <n v="0"/>
    <n v="0"/>
    <n v="0"/>
    <n v="0"/>
    <n v="0"/>
    <n v="0"/>
    <n v="0"/>
    <n v="0"/>
    <n v="0"/>
    <s v="y"/>
    <n v="0"/>
    <n v="0"/>
    <n v="0"/>
  </r>
  <r>
    <x v="3"/>
    <n v="3524.2999999999997"/>
    <n v="6043.37"/>
    <n v="130"/>
    <n v="25799"/>
    <n v="0"/>
    <m/>
    <n v="810"/>
    <s v="CSPB - A"/>
    <s v="ACC"/>
    <s v="Food for Breakfast Runs (2 breakfasts per week 25 Weeks@Â£40perweek Â£1000)_x000a_We do 2 breakfasts each weekend, one for athletics and one for endurance runners (incl. cross country, road running, long distance athletics and trail/fell running), both after training sessions, and these cannot be merged as they are at different times, and have become integral to both training sessions. All members are welcome at either. This is important to increase the sense of community within the club and encourage attendance to the longer Sunday runs which are very important to training._x000a__x000a_Providing food after long or hard training is essential for maintaining the healthy lifestyle of our members which is part of our main aims, and so we are applying for funding under CSPB-A. Despite careful budgeting we have seen a large increase in this cost due to increased participation this year._x000a__x000a_Total Cost: Â£1000_x000a_Subsidy: Â£250_x000a_Members funds: Â£750_x000a__x000a_After subsidy, this cost is covered by SGI from memberships."/>
    <s v="Hospitality"/>
    <s v="7 - Spare"/>
    <n v="1000"/>
    <n v="750"/>
    <n v="250"/>
    <n v="1000"/>
    <n v="0"/>
    <n v="0"/>
    <n v="0"/>
    <s v="Hospitality - union does not subsidise food - not a core objective - CSPB-C"/>
    <n v="2"/>
    <n v="2"/>
    <n v="8"/>
    <n v="0"/>
    <n v="0"/>
    <n v="0"/>
    <n v="0"/>
    <s v="y"/>
    <n v="0"/>
    <n v="0"/>
    <n v="0"/>
  </r>
  <r>
    <x v="69"/>
    <n v="547.20999999999992"/>
    <n v="750.04999999999984"/>
    <n v="40"/>
    <n v="27486"/>
    <n v="0"/>
    <m/>
    <n v="810"/>
    <s v="CSPB - A"/>
    <s v="ACC"/>
    <s v="Travel to races._x000a_There are 5 BUCS cycling events that we compete in: Hill Climb, Time Trials (10, 25 mile, team) &amp; road/circuit race._x000a_Road/circuit race is over 2 days, the rest are 1 day each. The destination varies from Oxford/Cambridge to York, and Stirling Scotland. We ideally use a 9 seater minibus as these provide seats and bike storage._x000a_Cost is estimated as: 4 * 1 day weekend hire + 1 * 2 day weekend hire + 5 * Â£60 average fuel expense._x000a_We propose not to charge members to compete in BUCS, to get the largest possible entry numbers."/>
    <s v="Travel Expenditure"/>
    <s v="1 - Most Important"/>
    <n v="1000"/>
    <n v="0"/>
    <n v="1000"/>
    <n v="1045.7"/>
    <n v="418.28"/>
    <n v="1045.7"/>
    <n v="0"/>
    <s v="Travel Costs not Calculated properly_x000a__x000a_1 day 9-seat minibus 4x123.30 = 493.2_x000a_2 day 9-seat minibus 1x252.50 = 252.50_x000a_fuel: 5x60 = 300_x000a__x000a_Total = £1045.70"/>
    <n v="0"/>
    <n v="0"/>
    <n v="0"/>
    <n v="0"/>
    <n v="0"/>
    <n v="0"/>
    <n v="0"/>
    <s v="y"/>
    <n v="0"/>
    <n v="0"/>
    <n v="0"/>
  </r>
  <r>
    <x v="70"/>
    <n v="5510.55"/>
    <n v="7478.95"/>
    <n v="200"/>
    <n v="27008"/>
    <n v="0"/>
    <m/>
    <n v="810"/>
    <s v="CSPB - A"/>
    <s v="ACC"/>
    <s v="Printing for freshers fair_x000a_This covers printing of flyers and posters to be handed out at freshers fair, this year cost Â£35"/>
    <s v="Printing Costs"/>
    <s v="1 - Most Important"/>
    <n v="35"/>
    <n v="0"/>
    <n v="20"/>
    <n v="35"/>
    <n v="10"/>
    <n v="0"/>
    <n v="0"/>
    <n v="0"/>
    <n v="0"/>
    <n v="0"/>
    <s v="Publicity"/>
    <n v="1"/>
    <s v="2,3"/>
    <n v="0"/>
    <n v="0"/>
    <s v="y"/>
    <n v="0"/>
    <n v="0"/>
    <n v="0"/>
  </r>
  <r>
    <x v="70"/>
    <n v="5510.55"/>
    <n v="7478.95"/>
    <n v="200"/>
    <n v="26985"/>
    <n v="0"/>
    <m/>
    <n v="810"/>
    <s v="CSPB - A"/>
    <s v="ACC"/>
    <s v="Instructors_x000a__x000a_We currently employ 7 professional coaches for Latin (1), Ballroom (2), Salsa (1), Bachata (1), Casual/Medal classes (1) and Swing (1). These instructors are core to the Clubâ€™s aims, as they prepare our competitive teams for annual inter-varsity dance competitions across the UK, as well as provide the more casual members with social dance skills that can be used universally._x000a__x000a_Salsa:_x000a_We schedule 84 1-hour social Salsa classes (beginner, intermediate and advanced) , 18 2-hour Salsa performance classes and 48 2-hour Salsa Team classes each year. Social Salsa is charged at Â£38/hr, whilst any competitive classes (performance and team) are charged at Â£42/hr: _x000a_84hrs*Â£38/hr + 132hrs*Â£42/hr = Â£8736_x000a__x000a_Casual/Medal Ballroom and Latin:_x000a_Ballroom and Latin classes are run on a weekly basis, with no split in level; we schedule 28 1-hour session per style each year._x000a_56hrs*Â£35/hr = Â£1960_x000a__x000a_Swing:_x000a_Swing classes are also run on a weekly basis, with a level split of Beginners and Improvers, 1hr of each per week_x000a_56hrs*Â£35/hr = Â£1960_x000a__x000a_Bachata:_x000a_New this year, Bachata also runs on a weekly basis with Beginners and Intermediate levels. If there is a demand for a third level (Advanced) to be introduced, this will happen midway through the spring term, and will run for 6 weeks:_x000a_56hrs*Â£35/hr + 6hrs*Â£35/hr= Â£2170_x000a__x000a_Beginner's team Ballroom and Latin:_x000a_We provide 3hrs of coach-led Beginners classes per week in the autumn and spring terms (24 weeks), providing training for beginners joining the Dancesport team._x000a_7hrs*Â£46.67/hr = Â£3360.24_x000a__x000a_Main Team Ballroom and Latin:_x000a_This year there are 6 Main team classes and coach-led practice hours a week, again run in the autumn and spring terms._x000a_144hrs*Â£46.67/hr = Â£6720.48_x000a__x000a__x000a_Trial Classes:_x000a_A total of 4 Trial Classes are need each year in order to select the couple arrangement which will be part of the Dancesport Team._x000a_4hrs*Â£46.67/hr = Â£186.67_x000a__x000a__x000a_Total cost of classes: Â£25,093.39_x000a__x000a_*Note that all these classes are inclusive of taster (fully subsidised) classes."/>
    <s v="Instructors"/>
    <s v="1 - Most Important"/>
    <n v="25093.39"/>
    <n v="22000"/>
    <n v="3000"/>
    <n v="25093.39"/>
    <n v="3000"/>
    <n v="25093.39"/>
    <n v="0"/>
    <n v="0"/>
    <n v="0"/>
    <n v="0"/>
    <s v="SGI"/>
    <n v="0"/>
    <n v="0"/>
    <n v="0"/>
    <n v="0"/>
    <s v="y"/>
    <n v="0"/>
    <n v="0"/>
    <n v="0"/>
  </r>
  <r>
    <x v="70"/>
    <n v="5510.55"/>
    <n v="7478.95"/>
    <n v="200"/>
    <n v="26986"/>
    <n v="0"/>
    <m/>
    <n v="810"/>
    <s v="CSPB - A"/>
    <s v="ACC"/>
    <s v="Transport_x000a__x000a_Coaches to and from the competitions which the dance teams compete in for the College, the main ones being Nottingham, South England (location varies) and Blackpool for the Dancesport team, and Loughborough, Birmingham and Reading for the Salsa team. These cater for both competitors and supporting members of the club._x000a__x000a_Breakdown (Actual value for Nottingham and Loughborough; others from 15/16):_x000a_- Nottingham: Â£1750_x000a_- Loughborough: Â£760_x000a_- South England (SUDA): Â£890_x000a_- Blackpool (IVDA): Â£2081_x000a_- Birmingham: Unknown: new competition attendance this year, estimated Â£700_x000a_- Reading: Â£500_x000a__x000a_Total = Â£6681"/>
    <s v="Travel Expenditure"/>
    <s v="1 - Most Important"/>
    <n v="6681"/>
    <n v="4000"/>
    <n v="2500"/>
    <n v="6681"/>
    <n v="2500"/>
    <n v="6681"/>
    <n v="0"/>
    <n v="0"/>
    <n v="0"/>
    <n v="0"/>
    <n v="0"/>
    <n v="0"/>
    <n v="0"/>
    <n v="0"/>
    <n v="0"/>
    <s v="y"/>
    <n v="0"/>
    <n v="0"/>
    <n v="0"/>
  </r>
  <r>
    <x v="70"/>
    <n v="5510.55"/>
    <n v="7478.95"/>
    <n v="200"/>
    <n v="26988"/>
    <n v="0"/>
    <m/>
    <n v="810"/>
    <s v="CSPB - A"/>
    <s v="ACC"/>
    <s v="Entrance fees_x000a_Entrance fees for Imperialâ€™s dance team to compete in the 6 main annual university competitions._x000a__x000a_Breakdown (Actual value for Nottingham; others from 15/16):_x000a_- Nottingham: Â£1040_x000a_- South England (SUDA): Â£457_x000a_- Blackpool (IVDA): Â£985_x000a_- Birmingham: Unknown: new competition attendance this year, estimated Â£300_x000a_- Reading: Â£296_x000a_(Loughborough entry was paid directly by members this year)_x000a__x000a_Total = Â£3078"/>
    <s v="Competitions"/>
    <s v="1 - Most Important"/>
    <n v="3078"/>
    <n v="2000"/>
    <n v="1078"/>
    <n v="3078"/>
    <n v="1078"/>
    <n v="3078"/>
    <n v="0"/>
    <n v="0"/>
    <n v="0"/>
    <n v="0"/>
    <n v="0"/>
    <n v="0"/>
    <n v="0"/>
    <n v="0"/>
    <n v="0"/>
    <s v="y"/>
    <n v="0"/>
    <n v="0"/>
    <n v="0"/>
  </r>
  <r>
    <x v="71"/>
    <n v="1196.9799999999998"/>
    <n v="-315.29000000000002"/>
    <n v="40"/>
    <n v="26542"/>
    <n v="0"/>
    <m/>
    <n v="810"/>
    <s v="CSPB - A"/>
    <s v="ACC"/>
    <s v="Printing Costs_x000a_Printing off flyers for Freshers Fair"/>
    <s v="Printing Costs"/>
    <s v="1 - Most Important"/>
    <n v="10"/>
    <n v="0"/>
    <n v="10"/>
    <n v="10"/>
    <n v="10"/>
    <n v="0"/>
    <n v="0"/>
    <n v="0"/>
    <n v="0"/>
    <n v="0"/>
    <s v="Publicity"/>
    <n v="1"/>
    <s v="2,3"/>
    <n v="0"/>
    <n v="0"/>
    <s v="n"/>
    <s v="C"/>
    <s v="y"/>
    <n v="0"/>
  </r>
  <r>
    <x v="71"/>
    <n v="1196.9799999999998"/>
    <n v="-315.29000000000002"/>
    <n v="40"/>
    <n v="26517"/>
    <n v="0"/>
    <m/>
    <n v="810"/>
    <s v="CSPB - A"/>
    <s v="ACC"/>
    <s v="Ethos Sports Hall Hire_x000a_We would need to train in Ethos Sports Hall for at least 2 hours a week in terms one and two. The option of having two training sessions that people can attend is instrumental in helping to gain members as there are many people that canâ€™t make one session, but can make the other, so it allows for flexibility. A total of 44 hours (2 hours a week, 22 weeks) at the cost of Â£48 an hour, so a total cost of Â£2112._x000a__x000a_Term 1: 48 * 2 *11 = 1056_x000a__x000a_Term 2: 48 * 2 * 11 = 1056_x000a__x000a_Total cost = Â£2112_x000a__x000a_Using the training payment scheme that weâ€™re using this year and based on the projected income from this year, we expect that the predicted SGI from training charges will be approximately Â£550. This will go towards the payment of ground hire. This will bring the cost down to 2112 â€“ 550 = Â£1562._x000a__x000a_We expect SGI to be Â£1050 (N.B. Â£950 from membership fees and Â£100 from tie sales, there will be other sources of SGI, but this is the SGI that will be split among other expenditures). The remaining SGI after being used for affiliations will be 1050 â€“ 352.5 = Â£697.5. This will be split proportionally between Ground Hire and Competition Entry. So, for Ground Hire we shall use:_x000a__x000a_(1562/(1562+1080)) * 697.5 = Â£412.38 (the figure of 1080 comes from competition entry fees)_x000a__x000a_of the remaining SGI. So we ask for a subsidy of 1562 â€“ 412.38 = Â£1149.62."/>
    <s v="Ground Hire"/>
    <s v="1 - Most Important"/>
    <n v="2112"/>
    <n v="962.38"/>
    <n v="1149.6199999999999"/>
    <n v="2122"/>
    <n v="844.8"/>
    <n v="2122"/>
    <n v="0"/>
    <n v="0"/>
    <n v="0"/>
    <n v="0"/>
    <n v="0"/>
    <n v="0"/>
    <n v="0"/>
    <n v="0"/>
    <n v="0"/>
    <s v="y"/>
    <n v="0"/>
    <n v="0"/>
    <n v="0"/>
  </r>
  <r>
    <x v="71"/>
    <n v="1196.9799999999998"/>
    <n v="-315.29000000000002"/>
    <n v="40"/>
    <n v="26519"/>
    <n v="0"/>
    <m/>
    <n v="810"/>
    <s v="CSPB - A"/>
    <s v="ACC"/>
    <s v="UKDBA Club Affiliation_x000a_It costs Â£25 to affiliate as Imperial College London with the UKDBA every year, cost not expected to change. We shall cover Â£12.50 with SGI and so request a subsidy of Â£12.50."/>
    <s v="Affiliation Fees"/>
    <s v="2 - Important"/>
    <n v="25"/>
    <n v="12.5"/>
    <n v="12.5"/>
    <n v="25"/>
    <n v="12.5"/>
    <n v="25"/>
    <n v="0"/>
    <n v="0"/>
    <n v="0"/>
    <n v="0"/>
    <n v="0"/>
    <n v="0"/>
    <n v="0"/>
    <n v="0"/>
    <n v="0"/>
    <s v="y"/>
    <n v="0"/>
    <n v="0"/>
    <n v="0"/>
  </r>
  <r>
    <x v="71"/>
    <n v="1196.9799999999998"/>
    <n v="-315.29000000000002"/>
    <n v="40"/>
    <n v="26521"/>
    <n v="0"/>
    <m/>
    <n v="810"/>
    <s v="CSPB - A"/>
    <s v="ACC"/>
    <s v="UKDBA League Affiliation Fees_x000a_Cost of entering two teams into the UKDBA University National League 1 South at the cost of Â£350 per team. Hence total league entry cost is Â£700. We shall cover Â£250 with SGI, so ask for a subsidy of Â£450 here."/>
    <s v="Affiliation Fees"/>
    <s v="1 - Most Important"/>
    <n v="700"/>
    <n v="250"/>
    <n v="450"/>
    <n v="700"/>
    <n v="350"/>
    <n v="700"/>
    <n v="0"/>
    <n v="0"/>
    <n v="0"/>
    <n v="0"/>
    <n v="0"/>
    <n v="0"/>
    <n v="0"/>
    <n v="0"/>
    <n v="0"/>
    <s v="y"/>
    <n v="0"/>
    <n v="0"/>
    <n v="0"/>
  </r>
  <r>
    <x v="71"/>
    <n v="1196.9799999999998"/>
    <n v="-315.29000000000002"/>
    <n v="40"/>
    <n v="26525"/>
    <n v="0"/>
    <m/>
    <n v="810"/>
    <s v="CSPB - A"/>
    <s v="ACC"/>
    <s v="UKDBA Competition Entry Fees_x000a_London Open â€“ 1 team _x000a_West Midlands Tournament â€“ 1 team_x000a_Uni Open â€“ 2 teams_x000a_Uni Champs - 3 teams_x000a_London Tournament â€“ 2 teams_x000a_English Open â€“ 2 teams_x000a_South West Tournament â€“ 1 team_x000a_Fresherâ€™s Champs â€“ 1 team_x000a_East Midlands Tournament â€“ 1 team_x000a_Essex Tournament â€“ 1 team_x000a_Uni Spring Open â€“ 2 teams_x000a_South England Champs â€“ 1 team_x000a_7 league fixtures â€“ 2 teams_x000a__x000a_The cost of entering 18 teams into open tournaments (not league fixtures) throughout the year. Team entry costs Â£60 per team._x000a__x000a_Total = 18 * 60 = Â£1080_x000a__x000a_We expect SGI to be Â£1050 (N.B. Â£950 from membership fees and Â£100 from tie sales, there will be other sources of SGI, but this is the SGI that will be split among other expenditures). The remaining SGI after being used for affiliations will be 1050 â€“ 352.5 = Â£697.5. This will be split proportionally between Ground Hire and Competition Entry. So, for Competition Entry we shall use:_x000a__x000a_(1080/(1562+1080)) * 697.5 = Â£285.12_x000a__x000a_of the remaining SGI. So we ask for a subsidy of 1080 â€“ 285.12 = Â£794.88."/>
    <s v="Competitions"/>
    <s v="1 - Most Important"/>
    <n v="1080"/>
    <n v="285.12"/>
    <n v="794.88"/>
    <n v="1080"/>
    <n v="432"/>
    <n v="1080"/>
    <n v="0"/>
    <n v="0"/>
    <n v="0"/>
    <n v="0"/>
    <n v="0"/>
    <n v="0"/>
    <n v="0"/>
    <n v="0"/>
    <n v="0"/>
    <s v="y"/>
    <n v="0"/>
    <n v="0"/>
    <n v="0"/>
  </r>
  <r>
    <x v="71"/>
    <n v="1196.9799999999998"/>
    <n v="-315.29000000000002"/>
    <n v="40"/>
    <n v="26528"/>
    <n v="0"/>
    <m/>
    <n v="810"/>
    <s v="CSPB - A"/>
    <s v="ACC"/>
    <s v="Travel to Tournaments_x000a_We predict that we will need to hire the 15-seater minibus 18 times next year for travel to tournaments and to league fixtures. So, initial flat minibus hire cost should be: 18 * 100 = Â£1800. (Cost to hire minibus for 6-12 hours = Â£100, as stated in the minibus cost matrix.)_x000a__x000a_Based on fuel expenditure this year for use of minibus to the regular locations of tournaments and league fixtures (Birmingham and Leicester), we estimate that fuel cost per minibus hire will be around Â£45. With 18 minibuses being hired throughout the year, this means fuel costs should be around: 18 * 45 = Â£810._x000a__x000a_Therefore, minibus and total fuel cost should be: 1800 + 810 = Â£2610._x000a__x000a_Based on the number of team entries for tournaments and league entries throughout the year we estimate we will send 32 teams out next year. Each team has 6 players in it. Therefore, we estimate that there will be 32 * 6 = 192 players attending tournaments next year. There is usually one tournament that is held in London where we try to send out two teams (12 players) and a minibus will not be needed for that. Therefore, there will be 180 players paying for the minibus hire through the year._x000a_This gives an average cost per person per tournament for travel fees of 2610/180 = Â£14.50. These travel costs can add up very quickly, especially for regular team members, so can quickly become a burden. We do not want financial factors to be a limitation on anyoneâ€™s ability to get more involved in our club. Therefore, we wish to subsidise and cap all travel costs to Â£9.50 per tournament._x000a__x000a_Total income from attending players = 9.50 * 180 = 1710_x000a__x000a_Therefore, subsidy required = 2610 â€“ 1710 = Â£900."/>
    <s v="Travel Expenditure"/>
    <s v="1 - Most Important"/>
    <n v="2610"/>
    <n v="1710"/>
    <n v="900"/>
    <n v="2628"/>
    <n v="1051.2"/>
    <n v="2628"/>
    <n v="0"/>
    <s v="Calculation Error - cost of 15 seater minbus for 6-12 hours is £101 not £100 so predicted cost is incorrect"/>
    <n v="0"/>
    <n v="0"/>
    <n v="0"/>
    <n v="0"/>
    <n v="0"/>
    <n v="0"/>
    <n v="0"/>
    <s v="y"/>
    <n v="0"/>
    <n v="0"/>
    <n v="0"/>
  </r>
  <r>
    <x v="71"/>
    <n v="1196.9799999999998"/>
    <n v="-315.29000000000002"/>
    <n v="40"/>
    <n v="26529"/>
    <n v="0"/>
    <m/>
    <n v="810"/>
    <s v="CSPB - A"/>
    <s v="ACC"/>
    <s v="Player Affiliation Fees_x000a_15 league player affiliations at the cost of Â£18 per person, for each affiliation Â£6 will be covered by the player and we wish to ask for a subsidy for the remaining Â£12. So of the total Â£270, Â£90 will be covered by the players, and we are asking for a subsidy for the remaining Â£180._x000a_15 non-league player affiliations at the cost of Â£6 per person. The total Â£90 for this shall be covered by the SGI._x000a__x000a_So total cost of Â£360. Â£90 shall be covered by the players, Â£90 shall be covered by SGI and to cover the rest we ask for a subsidy of Â£180."/>
    <s v="Affiliation Fees"/>
    <s v="3 - Average Importance"/>
    <n v="360"/>
    <n v="180"/>
    <n v="180"/>
    <n v="360"/>
    <n v="180"/>
    <n v="360"/>
    <n v="0"/>
    <n v="0"/>
    <n v="0"/>
    <n v="0"/>
    <s v="as with other clubs, individual member affiliations are covered by the indiviual."/>
    <n v="1"/>
    <n v="3"/>
    <n v="0"/>
    <n v="0"/>
    <s v="n"/>
    <s v="Not a problem in my eyes to subsidise individual affiliations"/>
    <s v="TBH- Due to the benefits an individual can gain from this (not just the club) I'm still convinced this should be funded_x000a__x000a_EW- But the individual members need affiliation to play (different than other clubs)"/>
    <n v="0"/>
  </r>
  <r>
    <x v="72"/>
    <n v="1274.5999999999999"/>
    <e v="#N/A"/>
    <e v="#N/A"/>
    <n v="27797"/>
    <n v="0"/>
    <m/>
    <n v="810"/>
    <s v="CSPB - A"/>
    <s v="ACC"/>
    <s v="Transport for Freshers Trials: 6 coaches, costing £350 per coach with London United = £2100"/>
    <s v="Travel Expenditure"/>
    <n v="0"/>
    <n v="2100"/>
    <n v="0"/>
    <n v="2100"/>
    <n v="2100"/>
    <n v="2100"/>
    <n v="2100"/>
    <n v="0"/>
    <n v="0"/>
    <n v="0"/>
    <n v="0"/>
    <n v="0"/>
    <n v="0"/>
    <n v="0"/>
    <n v="0"/>
    <n v="0"/>
    <n v="0"/>
    <n v="0"/>
    <n v="0"/>
    <n v="0"/>
  </r>
  <r>
    <x v="73"/>
    <n v="3425.03"/>
    <n v="7492.36"/>
    <n v="90"/>
    <n v="25556"/>
    <n v="0"/>
    <m/>
    <n v="810"/>
    <s v="CSPB - A"/>
    <s v="ACC"/>
    <s v="Printing for Fresher's Fair"/>
    <s v="Printing Costs"/>
    <s v="3 - Average Importance"/>
    <n v="10"/>
    <n v="0"/>
    <n v="10"/>
    <n v="10"/>
    <n v="10"/>
    <n v="0"/>
    <n v="0"/>
    <n v="0"/>
    <n v="0"/>
    <n v="0"/>
    <s v="Publicity"/>
    <n v="1"/>
    <s v="2,3"/>
    <n v="0"/>
    <n v="0"/>
    <s v="n"/>
    <s v="C"/>
    <s v="y"/>
    <n v="0"/>
  </r>
  <r>
    <x v="73"/>
    <n v="3425.03"/>
    <n v="7492.36"/>
    <n v="90"/>
    <n v="24739"/>
    <n v="0"/>
    <m/>
    <n v="810"/>
    <s v="CSPB - A"/>
    <s v="ACC"/>
    <s v="Ethos hall hire:_x000a__x000a_This is our most important expenditure, all our social fencing &amp; team training activities take place here. _x000a_Current cost of badminton courts @ Â£11.5/hr at Ethos Gym. Final figure will include a 5% increase to inflation._x000a_We intend to book the same hours as this year which include-_x000a__x000a_Autumn &amp; Spring Terms:_x000a_2 Badminton Courts on Monday for 6-8pm (Training &amp; Practice session) 2 x 2 x Â£11.5 = Â£46_x000a_1 Badminton Court on Tuesday for 8-10pm (Training &amp; Practice session) 1 x 2 xÂ£11.5 = 23Â£_x000a_2 Badminton Courts on Friday 5-8pm 2 x 3 x Â£11.5 = Â£69_x000a_Total Cost of Autumn and Spring Terms over 22 weeks = (Â£46 + Â£69 + Â£23) x 22 = Â£3 036_x000a__x000a_Summer Term:_x000a_2 Badminton Courts on Friday for 2h Summer Term 2 x 2 x Â£11.5 = Â£46_x000a_Total Cost of Summer Term over 9 Weeks = Â£46 x 9 = Â£414_x000a__x000a_Total Annual Hall Hire Cost for training sessions, accounting for 5% inflation = (Â£3 036 + Â£414) * 1.05 = Â£3622.5_x000a__x000a_We charge a Â£2.5 session fee per member on Monday and Tuesday sessions; Â£4 on Fridays; Â£2 on Sundays. After the Autumn Term, we are owed around Â£1000. Based on this income, we can expect a total of Â£1800 for the year (attendance generally drops drastically after the first term). However, this is assuming we can continue to book the Union halls on Sundays free of charge. Assuming we can maintain this trend for the coming year:_x000a__x000a_Total Cost for training sessions: Â£3622.5_x000a_Session Fee Contribution: Â£1800 (49.69%)_x000a_Membership Fee Contribution: Â£500 (13.8%)_x000a_Subsidy Requested for training sessions: Â£1322.5 (36.51%)_x000a__x000a_---------_x000a__x000a_The club now has to pay for BUCS fixtures held at home. _x000a__x000a_The Men's 1st, Men's 2nd, Women's 2nd, and Men's 3rd teams have each had 4-5 home BUCS League fixtures this league. Depending on their success in progressing through their respective Cup competitions, we expect them to have 1-3 more home matches, depending on scheduling. _x000a_We anticipate that next year's fixtures will have a similar arrangement. Each home fixture requires 3 court hours, so we expect these to total to:_x000a__x000a_4 x (13 + 4) = 51 hours._x000a__x000a_In the past years, the 1st teams, have had home fixtures in the form of 1 shared Premiership Weekend (5 courts for 12 hours on each day), 1-2 Home league matches each, and 1-2 Cup Matches each. The total home court hours for these two teams is:_x000a__x000a_(2 x 12 x 5 + 4 x 3 + 3 x 3) = 141 hours._x000a__x000a_However, this has not happened during 2016/17, but we would like to budget it for next year, in likely event that Men's 1st will get promoted back to Premiership League._x000a__x000a_Together this comes to (51+141) = 192 hours. The total cost will be (192 court hours) * (Â£11.5 per court hour) = Â£2208. With a 5% increase due to inflation this becomes Â£2318.4._x000a__x000a_If the club is responsible for paying for this next year, we are requesting the full Â£2318.4 in subsidy._x000a__x000a_This brings the total cost to Â£5940.9, and the total requested subsidy to Â£3640.9."/>
    <s v="Ground Hire"/>
    <s v="1 - Most Important"/>
    <n v="5940.9"/>
    <n v="0"/>
    <n v="3640.9"/>
    <n v="5992.56"/>
    <n v="2397.02"/>
    <n v="5992.56"/>
    <n v="0"/>
    <s v="All costs are calculated using the badminton court hire in ethos at 11.50. For 2016-2017 these costs have increased to 11.60 to MG predicted cost is calculated using this value"/>
    <n v="0"/>
    <n v="0"/>
    <s v="SGI"/>
    <n v="0"/>
    <n v="0"/>
    <n v="0"/>
    <n v="0"/>
    <s v="y"/>
    <n v="0"/>
    <n v="0"/>
    <n v="0"/>
  </r>
  <r>
    <x v="73"/>
    <n v="3425.03"/>
    <n v="7492.36"/>
    <n v="90"/>
    <n v="24740"/>
    <n v="0"/>
    <m/>
    <n v="810"/>
    <s v="CSPB - A"/>
    <s v="ACC"/>
    <s v="We have 3 coaches who run the Friday session and also the novice course. Two coaches are currently paid Â£35 an hour, the Novices coach is payed Â£25. _x000a__x000a_Autumn term hours coached this year:_x000a_Coach 1, Gabor Hadalin - 27 hrs (3 hrs each Friday)_x000a_Coach 2, Jean Christophe - 18 hrs (2 hrs each Friday)_x000a_Coach 3, Carys Moller - 21 hrs (2hrs on Mondays)_x000a__x000a_Some weeks had coaches missing a session. We can therefore expect the lessons to number around 65 hours in a term. _x000a__x000a_We charge Â£4 per person on Friday sessions, as these sessions are led by our 2 coaches (Gabor and Jean Christophe). We also charge for the novice and intermediate courses that are run by Carys. We charge Â£20 for the novice course and Â£28 for the intermediate course (which includes an epee body wire for each person at Â£8 per wire, for a total Â£160). So far this year we have taken Â£800 in novice fees and Â£466.6 in intermediate fees. For the Friday session, we expect to receive approximately Â£600 over the first term. Therefore, in total we expect our contributions to be: _x000a__x000a_Â£800+ Â£466.6 - Â£160 + (Â£600 x 2terms) = Â£2306.6_x000a__x000a_With the current situation, we will aim to maintain the affordability and accessibility of the lessons and courses. The courses are a key source of new members for the club, and are therefore critical. _x000a__x000a_Expected Cost for 2017/18_x000a_Total hours: 130 (65 hrs a term * 2)_x000a_Total cost: Â£4150 (45 x Â£35 x 2 + 20 x Â£25 x 2) _x000a_Friday sessions and course fee contribution: Â£2306.6 (55.6%)_x000a_Membership fee contribution: Â£1000 (24.1%)_x000a_Subsidy requested: Â£843.4 (20.3%)"/>
    <s v="Instructors"/>
    <s v="1 - Most Important"/>
    <n v="4150"/>
    <n v="0"/>
    <n v="843.4"/>
    <n v="4150"/>
    <n v="843.4"/>
    <n v="4150"/>
    <n v="0"/>
    <n v="0"/>
    <n v="0"/>
    <n v="0"/>
    <n v="0"/>
    <n v="0"/>
    <n v="0"/>
    <n v="0"/>
    <n v="0"/>
    <s v="y"/>
    <n v="0"/>
    <n v="0"/>
    <n v="0"/>
  </r>
  <r>
    <x v="73"/>
    <n v="3425.03"/>
    <n v="7492.36"/>
    <n v="90"/>
    <n v="25018"/>
    <n v="0"/>
    <m/>
    <n v="810"/>
    <s v="CSPB - A"/>
    <s v="ACC"/>
    <s v="BUCS Entrance Fees:_x000a__x000a_Individual's Entrance Fee based on entering 30 (max 6 fencers per discipline, 3 weapons, 2 genders: 6 x 3 x 2 = 36 fencers, but that maximum will not be reached)_x000a_Price: Â£27.75 per entrant (2017 price)_x000a_Total: Â£999 . Expect 5% increase: Â£1048.95_x000a__x000a_Team Entrance Fee 2016/17 season for 5 teams was Â£335.00 (DS (270001)). We are entering the same teams for 2017/2018 and don't expect the price to change significantly. _x000a__x000a_Both our individual fencers and teams place very highly in their BUCS competitions and earn a significant number of BUCS points for the Imperial College._x000a__x000a_We aim to source these costs from the union._x000a_Overall Total Â£1383.95_x000a_Subsidy: Â£1383.95"/>
    <s v="Competitions"/>
    <s v="1 - Most Important"/>
    <n v="1383.95"/>
    <n v="0"/>
    <n v="1383.95"/>
    <n v="1383.95"/>
    <n v="553.58000000000004"/>
    <n v="1383.95"/>
    <n v="0"/>
    <n v="0"/>
    <n v="0"/>
    <n v="0"/>
    <n v="0"/>
    <n v="0"/>
    <n v="0"/>
    <n v="0"/>
    <n v="0"/>
    <s v="y"/>
    <n v="0"/>
    <n v="0"/>
    <n v="0"/>
  </r>
  <r>
    <x v="73"/>
    <n v="3425.03"/>
    <n v="7492.36"/>
    <n v="90"/>
    <n v="25019"/>
    <n v="0"/>
    <m/>
    <n v="810"/>
    <s v="CSPB - A"/>
    <s v="ACC"/>
    <s v="Core Affiliation Fees_x000a__x000a_BUCS Affiliation Fees for 5 Teams is required to participate in BUCS Team League competition and also required to participate in BUCS Championship, Trophy and Conference Cup matches._x000a_Entrance Fee, based on entering 5 teams @ Â£79.54 per team: Â£397.7 in 2016/17. We expect it to rise by 5% for 2017/18._x000a__x000a_Â£397.7x 1.05 â‰ˆ Â£417.58_x000a__x000a_Total Affiliation Fees: Â£417.58_x000a_Membership Fee Contribution: Â£277.7(66.5%)_x000a_Subsidy requested: Â£139.9 (33.5%)"/>
    <s v="Affiliation Fees"/>
    <s v="1 - Most Important"/>
    <n v="417.58"/>
    <n v="0"/>
    <n v="277.7"/>
    <n v="417.58"/>
    <n v="208.79"/>
    <n v="417.58"/>
    <n v="0"/>
    <n v="0"/>
    <n v="0"/>
    <n v="0"/>
    <n v="0"/>
    <n v="0"/>
    <n v="0"/>
    <n v="0"/>
    <n v="0"/>
    <s v="y"/>
    <n v="0"/>
    <n v="0"/>
    <n v="0"/>
  </r>
  <r>
    <x v="73"/>
    <n v="3425.03"/>
    <n v="7492.36"/>
    <n v="90"/>
    <n v="25020"/>
    <n v="0"/>
    <m/>
    <n v="810"/>
    <s v="CSPB - A"/>
    <s v="ACC"/>
    <s v="Travel Expenditure:_x000a__x000a_The following costs include expenditure for all Men's &amp; Women's first team away matches, travel for BUCS Individual Championships in Sheffield (where a large portion of our BUCS Points are awarded) and BUCS Trophy &amp; Championship expenses according to previous year's figures (they have not occurred yet this year)._x000a__x000a_Minibus Hire Fees for BUCS individuals (from Imperial website):_x000a_Two 15 Seat Minibuses are required for 2 days each:_x000a_Minibus 1= weekend fee: Â£285 _x000a_Minibus 2 = 1 week day fee + 1 weekend day fee: Â£129 +Â£143= Â£272_x000a_Total hire cost: Â£557_x000a__x000a_Fuel Costs:_x000a_Sheffield travel distance = 166 x 2 miles + additional 20 miles for travel within Sheffield = 332 miles_x000a_Minibus consumption of 25 mpg requires 13.28 gallons = 60.37 litres. Current cost of Â£1.22/litre gives Â£73.64 fuel cost. So for two minibuses total is Â£147.28_x000a__x000a_Over the first term, the first team travels have cost: Â£362.9 (CF 34879 (276391), 268380)._x000a_The second term should cost a similar amount (another Â£350), and accounting for the additional traveling for specific expensive matches we can estimate this to cost:_x000a_Â£1000._x000a__x000a_BUCS Team Championships - Costs depend on success of team in the competition. Last year's budget expenses prediction were Â£667.67 (2602). Nothing has yet happened for this segment, which makes a more recent estimation unavailable. In 2015/16 travel for the team championships costed in the region of Â£500. Based on averages and inflation, we estimate it to be: Â£525._x000a__x000a_While in previous years there was some grant from Sport Imperial, we can't guarantee this source of funding for the coming year. _x000a__x000a_Estimated travel expenditure based on last year: Â£1249.28_x000a_Subsidy requested: Â£1249.28 (100%)"/>
    <s v="Travel Expenditure"/>
    <s v="1 - Most Important"/>
    <n v="1249.28"/>
    <n v="0"/>
    <n v="1249.28"/>
    <n v="1273.6199999999999"/>
    <n v="509.45"/>
    <n v="1273.6199999999999"/>
    <n v="0"/>
    <s v="Minibus Rates quoted using the 15-16 budgeting policy not 16-17. _x000a__x000a_MG predicted cost calculation done using 15 seater minibus_x000a_1 weekend fee - 287.90_x000a_1 weekday fee - 130.30_x000a_1 weekend fee - 144.50_x000a__x000a_Fuel Calculated - 332 miles x 0.28 = 185.92_x000a__x000a_BUCS team championship travel - 525_x000a__x000a_Total - £1273.62"/>
    <n v="0"/>
    <n v="0"/>
    <n v="0"/>
    <n v="0"/>
    <n v="0"/>
    <n v="0"/>
    <n v="0"/>
    <s v="y"/>
    <n v="0"/>
    <n v="0"/>
    <n v="0"/>
  </r>
  <r>
    <x v="74"/>
    <n v="6999.7300000000005"/>
    <e v="#N/A"/>
    <e v="#N/A"/>
    <n v="27470"/>
    <n v="0"/>
    <m/>
    <n v="810"/>
    <s v="CSPB - A"/>
    <s v="ACC"/>
    <s v="Transport expenditure in 2017-18:_x000a_Coach and minibus hire for journeys to trainings and matches._x000a__x000a_Expenditure: _x000a_Coaches (x33) = Â£12,170_x000a_Training Minibuses = 4*16*(Â£52.60+Â£9.50) = Â£3,974_x000a_Matchday Minibuses = 94*(Â£79.80 + Â£9.50) + (2*4+2)*(Â£21.20 + Â£30) = Â£8,906_x000a_Total = Â£25,050_x000a__x000a_Income:_x000a_Travel Fees = Â£11,715_x000a_Membership Fees = Â£3,448_x000a_Sponsorship Fees = Â£406_x000a_Total = Â£15,570_x000a__x000a_Further details and justification available in extra notes for management PDF"/>
    <s v="Travel Expenditure"/>
    <s v="1 - Most Important"/>
    <n v="25050"/>
    <n v="15570"/>
    <n v="9480"/>
    <n v="25050"/>
    <n v="9480"/>
    <n v="25050"/>
    <n v="0"/>
    <n v="0"/>
    <n v="0"/>
    <n v="0"/>
    <n v="0"/>
    <n v="0"/>
    <n v="0"/>
    <n v="0"/>
    <n v="0"/>
    <s v="y"/>
    <n v="0"/>
    <n v="0"/>
    <n v="0"/>
  </r>
  <r>
    <x v="74"/>
    <n v="6999.7300000000005"/>
    <e v="#N/A"/>
    <e v="#N/A"/>
    <n v="27688"/>
    <n v="0"/>
    <m/>
    <n v="810"/>
    <s v="CSPB - A"/>
    <s v="ACC"/>
    <s v="Printing - fair"/>
    <s v="Printing Costs"/>
    <s v="1 - Most Important"/>
    <n v="10"/>
    <n v="0"/>
    <n v="10"/>
    <n v="10"/>
    <n v="10"/>
    <n v="0"/>
    <n v="0"/>
    <n v="0"/>
    <n v="0"/>
    <n v="0"/>
    <s v="Publicity"/>
    <n v="1"/>
    <s v="2,3"/>
    <n v="0"/>
    <n v="0"/>
    <s v="n"/>
    <s v="C"/>
    <s v="y"/>
    <n v="0"/>
  </r>
  <r>
    <x v="74"/>
    <n v="6999.7300000000005"/>
    <e v="#N/A"/>
    <e v="#N/A"/>
    <n v="27678"/>
    <n v="0"/>
    <m/>
    <n v="810"/>
    <s v="CSPB - A"/>
    <s v="ACC"/>
    <s v="Referee expenditure in 2017-18:_x000a__x000a_Payment to both football and futsal referees for all home fixtures:_x000a__x000a_Expenditure:_x000a_Futsal referees = 6*Â£50 = Â£300_x000a_Football referees = 80*Â£35 = Â£2,800_x000a_Total = Â£3,100_x000a__x000a_Income:_x000a_Membership Fees = Â£1,853_x000a_Sponsorship Fees = Â£285_x000a_Total = Â£2,015_x000a__x000a_Further details and justification available in extra notes for management PDF"/>
    <s v="Referees"/>
    <s v="1 - Most Important"/>
    <n v="3100"/>
    <n v="2015"/>
    <n v="1085"/>
    <n v="3100"/>
    <n v="1085"/>
    <n v="3100"/>
    <n v="0"/>
    <n v="0"/>
    <n v="0"/>
    <n v="0"/>
    <n v="0"/>
    <n v="0"/>
    <n v="0"/>
    <n v="0"/>
    <n v="0"/>
    <s v="y"/>
    <n v="0"/>
    <n v="0"/>
    <n v="0"/>
  </r>
  <r>
    <x v="74"/>
    <n v="6999.7300000000005"/>
    <e v="#N/A"/>
    <e v="#N/A"/>
    <n v="27679"/>
    <n v="0"/>
    <m/>
    <n v="810"/>
    <s v="CSPB - A"/>
    <s v="ACC"/>
    <s v="Affiliation and Competition Entry expenditure in 2017-18:_x000a__x000a_Payments to affiliate the club to AFA and BUCS. _x000a__x000a_Expenditure:_x000a_Affiliation to the Amateur Football Alliance = Â£383_x000a_BUCS Affiliation = Â£318_x000a_BUCS Affilliation for Futsal = Â£79_x000a_BUCS Entry Fee = Â£268 _x000a_BUCS Entry Fee Futsal = Â£67 _x000a_LUSL Entry Fee = Â£905_x000a__x000a_Total = Â£2,020_x000a__x000a_Income:_x000a_Membership Fees = Â£741_x000a_Sponsorship = Â£488_x000a_Total = Â£1229_x000a__x000a_Further details and justification available in extra notes for management PDF"/>
    <s v="Affiliation Fees"/>
    <s v="1 - Most Important"/>
    <n v="2020"/>
    <n v="1229"/>
    <n v="791"/>
    <n v="2020"/>
    <n v="791"/>
    <n v="2020"/>
    <n v="0"/>
    <n v="0"/>
    <n v="0"/>
    <n v="0"/>
    <n v="0"/>
    <n v="0"/>
    <n v="0"/>
    <n v="0"/>
    <n v="0"/>
    <s v="y"/>
    <n v="0"/>
    <n v="0"/>
    <n v="0"/>
  </r>
  <r>
    <x v="74"/>
    <n v="6999.7300000000005"/>
    <e v="#N/A"/>
    <e v="#N/A"/>
    <n v="27680"/>
    <n v="0"/>
    <m/>
    <n v="810"/>
    <s v="CSPB - A"/>
    <s v="ACC"/>
    <s v="Futsal Court Hire expenditure in 2017-18:_x000a__x000a_Hire of the Ethos Sports Hall for Futsal training (22 sessions) and Futsal matches (6 matches) at Â£97 per session (2 hour blocks)._x000a__x000a_Expenditure:_x000a_Sports Hall Hire = (22+5)*Â£97 = Â£2,716_x000a_Total = Â£2,716_x000a__x000a_Income:_x000a_Training/Match Fees = Â£1,066_x000a_Membership Fees = Â£456_x000a_Sponsorship = Â£244_x000a_Total = Â£1,766_x000a__x000a_Further details and justification available in extra notes for management PDF"/>
    <s v="Ground Hire"/>
    <s v="1 - Most Important"/>
    <n v="2716"/>
    <n v="1766"/>
    <n v="950"/>
    <n v="2688"/>
    <n v="950"/>
    <n v="2688"/>
    <n v="0"/>
    <s v="Ethos costs £48 to hire not £48.50 so total ethos hire for 2 hours is £96 not £97. _x000a__x000a_Hire for 6 matches and 22 training sessions = 28 sessions _x000a__x000a_96 x 28 = £2688 total"/>
    <n v="0"/>
    <n v="0"/>
    <n v="0"/>
    <n v="0"/>
    <n v="0"/>
    <n v="0"/>
    <n v="0"/>
    <s v="y"/>
    <n v="0"/>
    <n v="0"/>
    <n v="0"/>
  </r>
  <r>
    <x v="74"/>
    <n v="6999.7300000000005"/>
    <e v="#N/A"/>
    <e v="#N/A"/>
    <n v="27681"/>
    <n v="0"/>
    <m/>
    <n v="810"/>
    <s v="CSPB - A"/>
    <s v="ACC"/>
    <s v="Futsal Coach expenditure for 2017-18:_x000a__x000a_We will hire a Futsal coach to take training sessions for our Futsal team. _x000a_Coaches for our football teams are provided free of charge as per the agreement with QPR._x000a__x000a_Expenditure:_x000a_Coach Hire = 22*Â£50 = Â£1,100_x000a_Total = Â£1,100_x000a__x000a_Income:_x000a_Sponsorship = Â£202_x000a_Training/Match Fees = Â£260_x000a_Membership Fees = Â£228_x000a_Total = Â£690_x000a__x000a_Further details and justification available in extra notes for management PDF"/>
    <s v="Instructors"/>
    <s v="1 - Most Important"/>
    <n v="1100"/>
    <n v="745"/>
    <n v="355"/>
    <n v="1100"/>
    <n v="355"/>
    <n v="1100"/>
    <n v="0"/>
    <n v="0"/>
    <n v="0"/>
    <n v="0"/>
    <n v="0"/>
    <n v="0"/>
    <n v="0"/>
    <n v="0"/>
    <n v="0"/>
    <s v="y"/>
    <n v="0"/>
    <n v="0"/>
    <n v="0"/>
  </r>
  <r>
    <x v="75"/>
    <n v="638.9"/>
    <e v="#N/A"/>
    <e v="#N/A"/>
    <n v="24898"/>
    <n v="0"/>
    <m/>
    <n v="810"/>
    <s v="CSPB - A"/>
    <s v="ACC"/>
    <s v="BUGAA Football Championships Minibus - National championships held in Manchester over two days so minibus required for a whole weekend at cost of Â£287.90. Manchester-London roundtrip of 420 miles and fuel at approx. 28p/mile gives fuel cost of approx Â£118. Total transportation costs of Â£405.90. Funding by 35% grant (Â£142.07), remainder SGI (Â£263.84)"/>
    <s v="Travel Expenditure"/>
    <s v="1 - Most Important"/>
    <n v="405.9"/>
    <n v="263.83999999999997"/>
    <n v="142.07"/>
    <n v="405.9"/>
    <n v="142.07"/>
    <n v="405.9"/>
    <n v="0"/>
    <s v="Not part of the core activity - move from CSPB-A to B"/>
    <n v="2"/>
    <n v="1"/>
    <n v="0"/>
    <n v="0"/>
    <n v="0"/>
    <n v="0"/>
    <n v="0"/>
    <s v="n"/>
    <s v="Surely is?"/>
    <s v="y"/>
    <n v="0"/>
  </r>
  <r>
    <x v="75"/>
    <n v="638.9"/>
    <e v="#N/A"/>
    <e v="#N/A"/>
    <n v="24889"/>
    <n v="0"/>
    <m/>
    <n v="810"/>
    <s v="CSPB - A"/>
    <s v="ACC"/>
    <s v="BUGAA Affiliation - Have to affiliate with BUGAA to play in university GAA competitions. Plan to register 1 men's and 1 women's football team, and 1 hurling team. Cost of Â£95.00/team so total = Â£285. Paid for by Â£200 grant, Â£85 SGI"/>
    <s v="Affiliation Fees"/>
    <s v="1 - Most Important"/>
    <n v="285"/>
    <n v="85"/>
    <n v="200"/>
    <n v="285"/>
    <n v="142.5"/>
    <n v="285"/>
    <n v="0"/>
    <n v="0"/>
    <n v="0"/>
    <n v="0"/>
    <n v="0"/>
    <n v="0"/>
    <n v="0"/>
    <n v="0"/>
    <n v="0"/>
    <s v="y"/>
    <n v="0"/>
    <n v="0"/>
    <n v="0"/>
  </r>
  <r>
    <x v="75"/>
    <n v="638.9"/>
    <e v="#N/A"/>
    <e v="#N/A"/>
    <n v="24890"/>
    <n v="0"/>
    <m/>
    <n v="810"/>
    <s v="CSPB - A"/>
    <s v="ACC"/>
    <s v="BUCS Affiliation - Have to affiliate with BUCS to play BUCS league matches. Predict to cost Â£86. Paid for by Â£43 grant, Â£43 SGI."/>
    <s v="Affiliation Fees"/>
    <s v="2 - Important"/>
    <n v="86"/>
    <n v="43"/>
    <n v="43"/>
    <n v="86"/>
    <n v="43"/>
    <n v="86"/>
    <n v="0"/>
    <n v="0"/>
    <n v="0"/>
    <n v="0"/>
    <n v="0"/>
    <n v="0"/>
    <n v="0"/>
    <n v="0"/>
    <n v="0"/>
    <s v="y"/>
    <n v="0"/>
    <n v="0"/>
    <n v="0"/>
  </r>
  <r>
    <x v="75"/>
    <n v="638.9"/>
    <e v="#N/A"/>
    <e v="#N/A"/>
    <n v="24891"/>
    <n v="0"/>
    <m/>
    <n v="810"/>
    <s v="CSPB - A"/>
    <s v="ACC"/>
    <s v="BUCS Minibuses - 4 away fixtures, 2 outside of London (probably Birmingham) so will require minibuses for two half days at Â£79.80/half day. Total on minibuses Â£159.60 Also require fuel at approx. 28p/mile. Round trip to Birmingham total of 250 miles. 2*250*0.28 = Â£140. Total Â£299.60. Aim to subsidise 35% of cost (Â£104.86) through grant, rest (Â£194.74) through SGI."/>
    <s v="Travel Expenditure"/>
    <s v="2 - Important"/>
    <n v="299.60000000000002"/>
    <n v="194.74"/>
    <n v="104.86"/>
    <n v="299.60000000000002"/>
    <n v="104.86"/>
    <n v="299.60000000000002"/>
    <n v="0"/>
    <n v="0"/>
    <n v="0"/>
    <n v="0"/>
    <n v="0"/>
    <n v="0"/>
    <n v="0"/>
    <n v="0"/>
    <n v="0"/>
    <s v="y"/>
    <n v="0"/>
    <n v="0"/>
    <n v="0"/>
  </r>
  <r>
    <x v="75"/>
    <n v="638.9"/>
    <e v="#N/A"/>
    <e v="#N/A"/>
    <n v="24892"/>
    <n v="0"/>
    <m/>
    <n v="810"/>
    <s v="CSPB - A"/>
    <s v="ACC"/>
    <s v="BUCS Home Fixtures - 4 home fixtures to be played for the BUCS league. Games played at Wormwood Scrubs due to lack of Sport Imperial Facilities at a cost of Â£88.00/game giving a total of Â£352.00. Paid for by 50% grant (Â£176) 50% SGI."/>
    <s v="Ground Hire"/>
    <s v="1 - Most Important"/>
    <n v="352"/>
    <n v="176"/>
    <n v="176"/>
    <n v="352"/>
    <n v="140.80000000000001"/>
    <n v="352"/>
    <n v="0"/>
    <n v="0"/>
    <n v="0"/>
    <n v="0"/>
    <n v="0"/>
    <n v="0"/>
    <n v="0"/>
    <n v="0"/>
    <n v="0"/>
    <s v="y"/>
    <n v="0"/>
    <n v="0"/>
    <n v="0"/>
  </r>
  <r>
    <x v="75"/>
    <n v="638.9"/>
    <e v="#N/A"/>
    <e v="#N/A"/>
    <n v="24894"/>
    <n v="0"/>
    <m/>
    <n v="810"/>
    <s v="CSPB - A"/>
    <s v="ACC"/>
    <s v="BUCS Referees - We must provide referees at a cost of Â£30 per match for 4 home fixtures giving a total cost of Â£120.00. Paid for by 50% grant (Â£60) and 50% SGI"/>
    <s v="Referees"/>
    <s v="1 - Most Important"/>
    <n v="120"/>
    <n v="60"/>
    <n v="60"/>
    <n v="120"/>
    <n v="48"/>
    <n v="120"/>
    <n v="0"/>
    <n v="0"/>
    <n v="0"/>
    <n v="0"/>
    <n v="0"/>
    <n v="0"/>
    <n v="0"/>
    <n v="0"/>
    <n v="0"/>
    <s v="y"/>
    <n v="0"/>
    <n v="0"/>
    <n v="0"/>
  </r>
  <r>
    <x v="75"/>
    <n v="638.9"/>
    <e v="#N/A"/>
    <e v="#N/A"/>
    <n v="24920"/>
    <n v="0"/>
    <m/>
    <n v="810"/>
    <s v="CSPB - A"/>
    <s v="ACC"/>
    <s v="BUGAA Hurling Championships Minibus - National hurling championships held in Birmingham over two days so minibus required for a whole weekend at cost of Â£287.90. Birmingham-London roundtrip of 250 miles and fuel at 28p/mile gives fuel costs of Â£70. Total transport costs of Â£357.90. Funding requested at 20% (Â£71.58), the rest covered by SGI (Â£286.32)"/>
    <s v="Travel Expenditure"/>
    <s v="5 - Least Important"/>
    <n v="357.9"/>
    <n v="286.32"/>
    <n v="71.58"/>
    <n v="357.9"/>
    <n v="71.58"/>
    <n v="357.9"/>
    <n v="0"/>
    <s v="Not part of the core activity - move from CSPB-A to B"/>
    <n v="2"/>
    <n v="1"/>
    <n v="0"/>
    <n v="0"/>
    <n v="0"/>
    <n v="0"/>
    <n v="0"/>
    <s v="n"/>
    <s v="Hurling is part of the club's activities?"/>
    <s v="y"/>
    <n v="0"/>
  </r>
  <r>
    <x v="76"/>
    <n v="2543.23"/>
    <n v="4549.34"/>
    <n v="30"/>
    <n v="26753"/>
    <n v="0"/>
    <m/>
    <n v="810"/>
    <s v="CSPB - A"/>
    <s v="ACC"/>
    <s v="Affiliation: The cost of entering a team in BUCS is Â£63. The cost for each of our members to join Denham Golf Club remains the same as last year at Â£230 - this is a very reduced rate and it gives Imperial students access to a high quality golf club in reach of college. The cost for us to allow all our members to join Denham Golf Club is going to be Â£6900 next year. We are asking for half of these costs to be covered (Â£3450) with the rest shouldered by the members."/>
    <s v="Affiliation Fees"/>
    <s v="1 - Most Important"/>
    <n v="6900"/>
    <n v="0"/>
    <n v="3450"/>
    <n v="6900"/>
    <n v="3450"/>
    <n v="6900"/>
    <n v="0"/>
    <n v="0"/>
    <n v="0"/>
    <n v="0"/>
    <n v="0"/>
    <n v="0"/>
    <n v="0"/>
    <n v="0"/>
    <n v="0"/>
    <s v="y"/>
    <n v="0"/>
    <n v="0"/>
    <n v="0"/>
  </r>
  <r>
    <x v="76"/>
    <n v="2543.23"/>
    <n v="4549.34"/>
    <n v="30"/>
    <n v="26756"/>
    <n v="0"/>
    <m/>
    <n v="810"/>
    <s v="CSPB - A"/>
    <s v="ACC"/>
    <s v="Ground Hire: Each home game costs the club Â£192 and we usually have 6 games a year. This comes in total to Â£1152. So we would like to ask for 60% of the match costs - Â£691.20."/>
    <s v="Ground Hire"/>
    <s v="1 - Most Important"/>
    <n v="1152"/>
    <n v="0"/>
    <n v="691.2"/>
    <n v="1152"/>
    <n v="460.8"/>
    <n v="1152"/>
    <n v="0"/>
    <n v="0"/>
    <n v="0"/>
    <n v="0"/>
    <n v="0"/>
    <n v="0"/>
    <n v="0"/>
    <n v="0"/>
    <n v="0"/>
    <s v="y"/>
    <n v="0"/>
    <n v="0"/>
    <n v="0"/>
  </r>
  <r>
    <x v="76"/>
    <n v="2543.23"/>
    <n v="4549.34"/>
    <n v="30"/>
    <n v="26779"/>
    <n v="0"/>
    <m/>
    <n v="810"/>
    <s v="CSPB - A"/>
    <s v="ACC"/>
    <s v="Instructors Fees: In the golf club we have agreed that it is unrealistic for individual coaching to be provided to every member due to lack of resources. Instead we offer group coaching especially at the beginning of the year as we plan to use them as an incentive to improve membership. This is a fun way that students can learn with others. _x000a__x000a_Across the year we would like to provide 14 hours of tuition (we start in October but have none around Christmas period due to weather and light and then continue from the end of January into summer term). The total cost is Â£1400. We would like to request half of these costs - Â£700. The maximum amount of golfers per coach is 6. This would mean that players having lessons would have to contribute just less than Â£17 an hour if having a lesson. With our requested funding this would decrease to just less than Â£8. This helps increase the standard of golf which is one of our main objectives. It also allows new members to learn the game and have potential to feature in our team."/>
    <s v="Instructors"/>
    <s v="1 - Most Important"/>
    <n v="1400"/>
    <n v="0"/>
    <n v="700"/>
    <n v="1400"/>
    <n v="560"/>
    <n v="1400"/>
    <n v="0"/>
    <n v="0"/>
    <n v="0"/>
    <n v="0"/>
    <n v="0"/>
    <n v="0"/>
    <n v="0"/>
    <n v="0"/>
    <n v="0"/>
    <s v="y"/>
    <n v="0"/>
    <n v="0"/>
    <n v="0"/>
  </r>
  <r>
    <x v="77"/>
    <n v="2823.72"/>
    <n v="-1149.83"/>
    <n v="35"/>
    <n v="27542"/>
    <n v="0"/>
    <m/>
    <n v="810"/>
    <s v="CSPB - A"/>
    <s v="ACC"/>
    <s v="Printing for Freshers Fair"/>
    <s v="Printing Costs"/>
    <s v="1 - Most Important"/>
    <n v="10"/>
    <n v="0"/>
    <n v="10"/>
    <n v="10"/>
    <n v="10"/>
    <n v="0"/>
    <n v="0"/>
    <n v="0"/>
    <n v="0"/>
    <n v="0"/>
    <s v="Publicity"/>
    <n v="1"/>
    <s v="2,3"/>
    <n v="0"/>
    <n v="0"/>
    <s v="n"/>
    <s v="C"/>
    <s v="y"/>
    <n v="0"/>
  </r>
  <r>
    <x v="77"/>
    <n v="2823.72"/>
    <n v="-1149.83"/>
    <n v="35"/>
    <n v="27498"/>
    <n v="0"/>
    <m/>
    <n v="810"/>
    <s v="CSPB - A"/>
    <s v="ACC"/>
    <s v="Hall rent - although Ethos has a high associated cost (Â£51/h), we will train there once a week due to its proximity to Imperial as well as a lack of availability of alternative venues. With the England Handball Association organising the University Championships this year, we believe an initiation from the LUSL league into BUCS is imminent. We have been exploring different ways of providing more training for our increasing number of members (40 this year) and potentially splitting the training sessions as to avoid overcrowding. We believe that the best solution encompasses both a men's session and mixed session once a week as well as a beginner's session every other week. Depending on the number of members, the beginner's session could also be used to prepare either the mens or womens team for their respective upcoming fixtures. This would enable us to become more competitive as well as deliver our constitutional promise of developing beginners. Therefore we would like to provide 16 sessions in the 10 weeks of each of the 3 terms with each session lasting two hours, giving a grand total of Â£51*16*3*2=Â£4896. As in the previous years, we will charge each member Â£2.50 per training. Assuming a turnout of 20 members per training, we will generate a total income for the season from trainings = 3*16*20*Â£2.50=Â£2400, giving a subsidy requirement of Â£2496."/>
    <s v="Ground Hire"/>
    <s v="1 - Most Important"/>
    <n v="4896"/>
    <n v="2400"/>
    <n v="2496"/>
    <n v="4608"/>
    <n v="1843.2"/>
    <n v="4608"/>
    <n v="0"/>
    <s v="Incorrect Cost Calculation - Ethos costs £48 per hour rather than £51"/>
    <n v="0"/>
    <n v="0"/>
    <n v="0"/>
    <n v="0"/>
    <n v="0"/>
    <n v="0"/>
    <n v="0"/>
    <s v="y"/>
    <n v="0"/>
    <n v="0"/>
    <n v="0"/>
  </r>
  <r>
    <x v="77"/>
    <n v="2823.72"/>
    <n v="-1149.83"/>
    <n v="35"/>
    <n v="27501"/>
    <n v="0"/>
    <m/>
    <n v="810"/>
    <s v="CSPB - A"/>
    <s v="ACC"/>
    <s v="This year we had enough members to enter two men's teams and a women's team into the LUSL league. However, due to a lack of funds we only entered one men's team and one women's team. As we have been observing a steady growth in the number of members, we would like to enter two men's teams and a women's team next year. This year the cost of entering a team was Â£90.5, giving a total cost of Â£271.5. Due to the likely initiation from the LUSL league into BUCS within the next two seasons, we expect the price per team to increase by approximately 5%, giving Â£96 per team. We are happy to pay Â£1.5 for the first men's and women's team - 25*2*Â£2=Â£100 and Â£2 for the men's second team - 12*Â£2=Â£24. Hence we are asking for a subsidy of 3*96-100-24=Â£164. _x000a__x000a_Additionally, the University Championships were organised by the English Handball Association for the first time this year. This resulted in an increase in the registration fees to Â£250 per team due to the better organisation and change of location from Birmingham to Worcester (first round) and Gillingham (second round). This year we have successfully entered both the first men's and women's into the competition and we believe we would be able to enter the same amount of teams in the coming years. If the second men's team decides to enter the University Championships, this cost will be directly covered by the players. As each player was willing to contribute Â£5 towards registration this year, we are leaving this unchanged for next year. Assuming an average of 20 players we would be able to cover Â£100. We would like to as for a subsidy that covers the registration fee of 2*Â£250-Â£100=Â£400. Additionally this year the team participated in two friendly competitions and we are planning to participate in one more during second term The average participation fee for those tournaments (covering referees and court hire), is Â£100. Therefore 3*Â£100 =Â£300 is required. We aim at limiting the cost transferred to our players to Â£3 per player per tournament, having 14 player for each tournament, 3*14*Â£3=Â£126, therefore we require a subsidy of Â£300-Â£126=Â£174. Therefore the total subsidy we ask for for affiliation fees is Â£174+Â£164+Â£400=Â£738 out of a total cost for affiliation fees of Â£288+Â£500+Â£300=Â£1088."/>
    <s v="Affiliation Fees"/>
    <s v="1 - Most Important"/>
    <n v="1088"/>
    <n v="350"/>
    <n v="738"/>
    <n v="1085.08"/>
    <n v="542.54"/>
    <n v="1085.08"/>
    <n v="0"/>
    <s v="Incorrect Cost Calculation - _x000a__x000a_LUSL Affil:_x000a_90.50 x 1.05 = 95.03_x000a_95.03 x 3 = £285.08_x000a__x000a_Uni Champion:_x000a_250 x 2 = £500_x000a__x000a_£300 for friendlies_x000a__x000a__x000a_Total = £1085.08"/>
    <n v="0"/>
    <n v="0"/>
    <n v="0"/>
    <n v="0"/>
    <n v="0"/>
    <n v="0"/>
    <n v="0"/>
    <s v="y"/>
    <n v="0"/>
    <n v="0"/>
    <n v="0"/>
  </r>
  <r>
    <x v="77"/>
    <n v="2823.72"/>
    <n v="-1149.83"/>
    <n v="35"/>
    <n v="27510"/>
    <n v="0"/>
    <m/>
    <n v="810"/>
    <s v="CSPB - A"/>
    <s v="ACC"/>
    <s v="As part of the LUSL league, the home team is responsible for the hiring of a venue meeting all of the necessary requirements (including the use of resin, right number of handball goals, field lines marked correctly, etc.). Venues are spread all over London with the most suitable courts located in Barking and Upney areas. The hourly rate varies between the different locations and we have observed prices rising for clubs without an annual membership. Currently the cheapest location is CopperBox Arena at a cost of Â£25 per hour for educational institutions with the most expensive charging Â£95 per hour. As we have observed increased difficulty in booking CopperBox due to its popularity this year, we expect the average hourly price to be Â£75 next year. Each game requires the court to be hired for 2 hours, which includes the 30min warm up, 2 halves of 30 mins, 15 mins break and 15 mins for time outs. Games are played on a weekly basis. This year the men's LUSL league expanded with the addition of University of Westminster and now has 6 teams in the league. Although two women's teams did not register their teams on time, we have strong reasons to believe that next year the normal amount of teams will compete (5 teams). Therefore the men's team plays now 6 home games (the league will count 7 teams once our second team is registered), while the women's team 4 home games within the LUSL league. As we are hoping to enter two men's teams, that gives a total of 16 games. Men: Â£75*2*12=Â£1800 and Women: Â£ 75*2*4=Â£600, giving a total of Â£2400. Income: Â£7 per player *10 players = Â£70 per game, giving total income of Â£70*16=Â£1120 and a subsidy requirement of Â£2400-Â£1120=Â£1280."/>
    <s v="Competitions"/>
    <s v="1 - Most Important"/>
    <n v="2400"/>
    <n v="1120"/>
    <n v="1280"/>
    <n v="2400"/>
    <n v="960"/>
    <n v="2400"/>
    <n v="0"/>
    <n v="0"/>
    <s v="Should be included in ground hire line, not competitions."/>
    <n v="0"/>
    <n v="0"/>
    <n v="0"/>
    <n v="0"/>
    <n v="0"/>
    <n v="0"/>
    <s v="y"/>
    <n v="0"/>
    <n v="0"/>
    <n v="0"/>
  </r>
  <r>
    <x v="77"/>
    <n v="2823.72"/>
    <n v="-1149.83"/>
    <n v="35"/>
    <n v="27517"/>
    <n v="0"/>
    <m/>
    <n v="810"/>
    <s v="CSPB - A"/>
    <s v="ACC"/>
    <s v="For the University Championships (UC.): There are two tournament as part of the UC. Because of the changed location, transport by train is not convenient anymore, therefore the team will be using minbuses, since there are two teams, one male, one female, 14 players each, 2x 15 seaters are required. The cost per minibus for the weekend is Â£285. Â£285*2*2 = Â£1140 (for two tournaments). There is also an additional expenditure for fuel which has been estimated around Â£70 per trip, 2*370=Â£140, resulting into a total transport cost of Â£1280. We think that it is reasonable for us to pay 15 pounds each for transport. Therefore subsidy for the minibuses required = Â£1280-Â£15*28*2 = Â£440."/>
    <s v="Travel Expenditure"/>
    <s v="1 - Most Important"/>
    <n v="1280"/>
    <n v="840"/>
    <n v="440"/>
    <n v="1291.5999999999999"/>
    <n v="516.64"/>
    <n v="1291.5999999999999"/>
    <n v="0"/>
    <n v="0"/>
    <s v="Costs calculated using wrong minibus cost - MG predicted costs calculated using 287.90 as the cost per minibus for the weekend rather than 285"/>
    <n v="0"/>
    <n v="0"/>
    <n v="0"/>
    <n v="0"/>
    <n v="0"/>
    <n v="0"/>
    <s v="y"/>
    <n v="0"/>
    <n v="0"/>
    <n v="0"/>
  </r>
  <r>
    <x v="77"/>
    <n v="2823.72"/>
    <n v="-1149.83"/>
    <n v="35"/>
    <n v="27519"/>
    <n v="0"/>
    <m/>
    <n v="810"/>
    <s v="CSPB - A"/>
    <s v="ACC"/>
    <s v="Referee cost for each LUSL fixture cost Â£15 per game. There are 24+8=32 games in a season. The referee costs are covered by the home team. Additionally it is now a requirement that there are two referees during a game hence the total cost is = Â£15*2*32/2 = Â£480. Subsidy required = Â£480 (additional match costs by players will have to be asked to contribute to any subsidy granted that totals less than Â£480)."/>
    <s v="Referees"/>
    <s v="1 - Most Important"/>
    <n v="480"/>
    <n v="0"/>
    <n v="480"/>
    <n v="480"/>
    <n v="192"/>
    <n v="480"/>
    <n v="0"/>
    <n v="0"/>
    <n v="0"/>
    <n v="0"/>
    <n v="0"/>
    <n v="0"/>
    <n v="0"/>
    <n v="0"/>
    <n v="0"/>
    <s v="y"/>
    <n v="0"/>
    <n v="0"/>
    <n v="0"/>
  </r>
  <r>
    <x v="77"/>
    <n v="2823.72"/>
    <n v="-1149.83"/>
    <n v="35"/>
    <n v="27538"/>
    <n v="0"/>
    <m/>
    <n v="810"/>
    <s v="CSPB - A"/>
    <s v="ACC"/>
    <s v="This year we managed to secure a professional coach to train the mens and womens team. In the previous seasons, the coaching was done by our captain. Since the arrival of a professional coach the levels of handball have massively improved with the biggest improvement observed for beginners. The addition of a coach enables us to meet our constitutional aims and objectives, therefore we would like to ask for subsidy for next years coaching. This year we pay the coach Â£15 per training, plus Â£25 per game. Due to the limited budget, the coach agreed to attend 20 training sessions and 8 games making the total pay Â£15*20+Â£25*8=Â£500. For this we used the additional leftover budget from last year, however we are not expecting to have any leftover this year, therefore more funds for coach will be required. We are anticipating to have 16 trainings per term for the 3 terms next year, which is 48 training sessions, Â£15*48=Â£720 for trainings, we would also like to increase the number of games the coach can attend from 8 to 16, to ensure that, both the mens and womens team manage to perform at their best in the key matches of each term. This would mean Â£25*16=Â£400. Additionally, we would also like the coach to attend the second round of University Championships, which would be a cost of Â£150 including transport and accommodation. This would amount to a total cost to Â£400+Â£720+Â£150=Â£1270. The club is ready to pay Â£5 per training for the coach and Â£10 per game and Â£75 for the University Championships, 16*Â£10+48*Â£5+Â£75=Â£475, which means we would have to ask for a subsidy of Â£1270-Â£475=Â£795 for improving the quality of our training sessions and delivering our constitutional promises."/>
    <s v="Instructors"/>
    <s v="1 - Most Important"/>
    <n v="1270"/>
    <n v="475"/>
    <n v="795"/>
    <n v="1270"/>
    <n v="508"/>
    <n v="1270"/>
    <n v="0"/>
    <n v="0"/>
    <n v="0"/>
    <n v="0"/>
    <n v="0"/>
    <n v="0"/>
    <n v="0"/>
    <n v="0"/>
    <n v="0"/>
    <s v="y"/>
    <n v="0"/>
    <n v="0"/>
    <n v="0"/>
  </r>
  <r>
    <x v="78"/>
    <n v="8986.01"/>
    <n v="-2148.0300000000002"/>
    <n v="122"/>
    <n v="25739"/>
    <n v="0"/>
    <m/>
    <n v="810"/>
    <s v="CSPB - A"/>
    <s v="ACC"/>
    <s v="&quot;We have 4 coaches:_x000a_The Men's 1s and 2s coach is paid Â£70 for a 2 hour training session or game. He attends 22 trainings and 15 games/ season._x000a_70*(22+15) = Â£2590_x000a__x000a_The Ladies 1st team coach is paid Â£50 for a 2 hour session and also attends 22 trainings and 15 games._x000a_50*(22+15) = Â£1850_x000a__x000a_The Men's lower teams coach is paid Â£40 per session and attends 22 trainings and 10 games._x000a_40*(22+10) = Â£1280_x000a__x000a_The Laides lower team coach is paid â€˜Â£20 per session and attends 22 trainings and 10 games._x000a_20*(22+10) = Â£640_x000a__x000a_Finally, we host two specialist goalkeeper training sessions with an expert coach. these cost Â£180 each. These are vital to winning as goalkeeper is a very different position to outfield hockey and cannot be effectively coached by our main coaches. This is also the only specific session for these 6-8 individuals throughout the season, as such it is important that Â they get the same value from the club than other members._x000a_2*180 = Â£360_x000a__x000a_The addition of lower team coaching (done because of our increased membership) has increased the total coaching cost this year._x000a__x000a_We allocate Â£5000 of membership to this cost._x000a__x000a_Total cost = 2590+1850+1280+640+360_x000a_Total cost = Â£6720_x000a_Total income = Â£5000_x000a_Total subsidy = 6720 - 5000 = Â£1720_x000a__x000a_To remain competitive we require coaching at all levels of the club. Better coaches are employed for the higher teams since they play in harder divisions and thus they are more expensive. Our coaches are relatively poorly paid compared to other teams, clubs and schools. Without coaching we would lose both membership and league position. This would cost the club and university BUCS points. We employ lower team coaches because only coaching higher teams is unfair on members playing in the lower teams. A lot of these students are new to the sport and require professional coaching to improve. The evidence of the success of this is in the 5 ladies and 3 men's 1st team players who started in these lower teams. The lower teams are also the main source of the club's expansion and this is largely due to fun and structured training.&quot;"/>
    <s v="Instructors"/>
    <s v="1 - Most Important"/>
    <n v="6720"/>
    <n v="5000"/>
    <n v="1620"/>
    <n v="6720"/>
    <n v="1720"/>
    <n v="6720"/>
    <n v="0"/>
    <n v="0"/>
    <n v="9"/>
    <n v="0"/>
    <s v="Any particular reason why men's coaches are consistenly more expensive?"/>
    <n v="0"/>
    <n v="9"/>
    <n v="0"/>
    <n v="0"/>
    <s v="y"/>
    <n v="0"/>
    <n v="0"/>
    <n v="0"/>
  </r>
  <r>
    <x v="78"/>
    <n v="8986.01"/>
    <n v="-2148.0300000000002"/>
    <n v="122"/>
    <n v="25741"/>
    <n v="0"/>
    <m/>
    <n v="810"/>
    <s v="CSPB - A"/>
    <s v="ACC"/>
    <s v="&quot;We hire union minibuses to transport members to games and training. This year, however, there has been an inherent difficulty in getting any more than 2x15 seat and 1x9 seat minibuses allocated for the Monday night session, when in reality we need 6. This has caused us to require , at great expense, a coach on top of these costs every year. We need to train in 2 sessions due to large membership and the fact that we only have one pitch to play on, and so can't just hire one large coach for the session._x000a__x000a_We use 3 minibuses for training (2xÂ£79 = Â£158 for the 15 seat buses and 1xÂ£56 for 1x9 seat bus) nd one coach at a cost of Â£300 There are 22 sessions in total._x000a_(158+56+300)*22 = 11308_x000a__x000a_We also play a total of 83 home and 83 away matches in a season. Fixtures are played on a wednesday or a sunday. The cost to hire a bus on a wednesday is Â£79 and the sunday hire cost is Â£100. The average hire cost is Â£87.50._x000a_87.5*166 = 14525_x000a__x000a_In addition, the petrol cost of the average journey is estimated at Â£5.65._x000a_Â£4.16/gallon * 22MPG *30 miles(return to harlington) = Â£5.65 (approx)_x000a_We take Â approximately 250 minibus journeys annually, which gives a petrol cost at:_x000a_5.65*250 = Â£1412.50_x000a__x000a_We charge members match fees for each game played. 1st teams and men's 2nd team are charged Â£8/match. All other teams are charged Â£6.50/match. Therefore, we estimate the average match fee at Â£7.25, since higher teams play more cup fixtures. We charge match fees for every match that requires umpire payments, and whenever a minibus is used, unfortunately this doesn't happen for every match , thus when a team has to travel by Public Transport to an away match, we don't receive any income from match fees.Therefore, based on a 12 person squad, with approximately 100 games generating match fees, this generates:_x000a_12*7.25*100 = 8,700 (approx)_x000a__x000a_We also allocate Â Â£8700 from the membership pot to cover this cost._x000a__x000a_Total cost = 11308+14525+1412.50 = Â£27246_x000a_Total inc. = 8700 + 8700 = Â£17400_x000a_Total subsidy = Â£9846_x000a__x000a_This is our main expense and is critical to keeping the cost of playing manageable. Without minibuses, cost and journey time for training would double as the club cannot afford coach hire each week. We have had occasions this year where we can't afford to put on busses for training, and so people didn't show up because they had to spend an extra hour and more money to come to Harlington. We require a specialised pitch and so cannot train elsewhere in London as hockey pitch space is maxed out. The only alternative is public transport. PT would cost minimum Â£8 per person. The same is true for games within London. In addition, some games are outside of the London transport network and thus a minibus is absolutely vital.Â &quot;"/>
    <s v="Travel Expenditure"/>
    <s v="1 - Most Important"/>
    <n v="27246"/>
    <n v="17400"/>
    <n v="9846"/>
    <n v="27246"/>
    <n v="9846"/>
    <n v="27246"/>
    <n v="0"/>
    <n v="0"/>
    <n v="9"/>
    <n v="0"/>
    <s v="I understand the need, but this is a very high subsidy for a club of 120 people. Just this line puts the subsidy for hockey at £82 per person"/>
    <n v="3"/>
    <n v="4"/>
    <n v="0"/>
    <n v="0"/>
    <s v="n"/>
    <s v="Yep, we want low cost to students to do activities so higher cost clubs will have higher subisides, propose accept"/>
    <s v="y"/>
    <n v="0"/>
  </r>
  <r>
    <x v="78"/>
    <n v="8986.01"/>
    <n v="-2148.0300000000002"/>
    <n v="122"/>
    <n v="25733"/>
    <n v="0"/>
    <m/>
    <n v="810"/>
    <s v="CSPB - A"/>
    <s v="ACC"/>
    <s v="&quot;Affiliation to BUCS, costing Â£478 in 2016/17, is a pre-requisite for entry into the BUCS competitions. We anticipate a 1% increase to Â£483 for 17/18. We also pay a flat rate of Â£92 per year for our umpires. Half of the grant from Sport Imperial (Â£407/2=Â£203.50) goes towards this. Note: the Sport Imperial Grant has been steadily decreasing over the years, which may add to the overall cost._x000a__x000a_Total Cost = 483+92=Â£575_x000a_Total Income = Â£203.50_x000a_Total subsidy = 483-203.50= Â£371.50_x000a__x000a_This is essential as it allows us to play in official university leagues and win BUCS points for Imperial._x000a__x000a_[Club income: I have put this here because it is the first row of the budget and it explains later rows. The club earns Â£9000 from sponsorship and Â£7400 from membership (based on 120 members). These aren't sourced from an activity like other income streams so aren't grouped with a particular cost. Where we earn money from an activity, it is used to pay for said activity. Therefore the total we have to allocate to pay for core activities is Â£16400. For simplicity I have added sponsorship to membership in this budget and will refer to the total pot as Â 'the membership pot' for simplicity. Therefore total 'membership pot' allocation across this budget will add up to Â£16400]&quot;"/>
    <s v="Affiliation Fees"/>
    <s v="1 - Most Important"/>
    <n v="575"/>
    <n v="203.5"/>
    <n v="371.5"/>
    <n v="575"/>
    <n v="230"/>
    <n v="575"/>
    <n v="0"/>
    <n v="0"/>
    <n v="9"/>
    <n v="0"/>
    <n v="0"/>
    <n v="0"/>
    <n v="9"/>
    <n v="0"/>
    <n v="0"/>
    <s v="y"/>
    <n v="0"/>
    <n v="0"/>
    <n v="0"/>
  </r>
  <r>
    <x v="78"/>
    <n v="8986.01"/>
    <n v="-2148.0300000000002"/>
    <n v="122"/>
    <n v="25734"/>
    <n v="0"/>
    <m/>
    <n v="810"/>
    <s v="CSPB - A"/>
    <s v="ACC"/>
    <s v="&quot;Four mens and two ladies teams are to be entered into BUCS and LUSL cup and league competitions to allow regular competition at both national and London levels catering for all standards of players. We have not yet been charged for the 16/17 season so costs are estimated at a 1% rise in both leagues. For 2015/16 season LUSL Entry was Â£528 and BUCS Â£390 = Â£918 total. The other half of the grant from Sport Imperial (Â£407/2=Â£203.50) goes towards this. Â Â Â Â Â Â Â Â Â Â Â Â Â Â Â Â Â Â Â Â Â _x000a_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Â We have also allocated Â£200 of the membership pot to cover this cost. Â Â Â Â Â Â Â Â Â Â Â Â Â Â Â Â Â Â Â Â Â Â Â Â Â Â Â Â Â Â Â Â Â Â Â Â Â Â Â Â Â Â Â Â Â Â Â Â Â Â Â Â Â Â Â Â Â Â Total cost = 918*1.01 = Â£928_x000a_Total income = 203.50+200 = Â£403.50_x000a_Total subsidy = 928-403.50=Â£524.50_x000a__x000a_This is essential to our participation in cup competitions, again winning BUCS points for the university. Last season the men's 1st team won the LUSL cup.&quot;"/>
    <s v="Competitions"/>
    <s v="1 - Most Important"/>
    <n v="928"/>
    <n v="403.5"/>
    <n v="524.5"/>
    <n v="928"/>
    <n v="371.2"/>
    <n v="928"/>
    <n v="0"/>
    <n v="0"/>
    <n v="9"/>
    <n v="0"/>
    <n v="0"/>
    <n v="0"/>
    <n v="9"/>
    <n v="0"/>
    <n v="0"/>
    <s v="y"/>
    <n v="0"/>
    <n v="0"/>
    <n v="0"/>
  </r>
  <r>
    <x v="78"/>
    <n v="8986.01"/>
    <n v="-2148.0300000000002"/>
    <n v="122"/>
    <n v="25738"/>
    <n v="0"/>
    <m/>
    <n v="810"/>
    <s v="CSPB - A"/>
    <s v="ACC"/>
    <s v="&quot;We require 2 umpires for each home fixture. each is paid Â£20/game, therefore cost per game is Â£40. We currently have a minimum of 83 home fixtures per season:_x000a__x000a_6 teams X (5 BUCS games + 6 LUSL games + 1 LUSL cup game + 1BUCS cup game) + 5 mixed games_x000a_= 6*(5+6+1+1) + 5_x000a_=83_x000a__x000a_We allocate Â£2050 of the membership pot for this cost._x000a__x000a_Total cost = 40*83 = Â£3320_x000a_Total income = Â£2050_x000a_Total subsidy = Â£1270_x000a__x000a_To comply with BUCS rule we have to have 2 properly qualified umpires at every game, which can only be provided by middlesex umpiring. Umpiring costs for away games are paid by the opposition team.&quot;"/>
    <s v="Referees"/>
    <s v="1 - Most Important"/>
    <n v="3320"/>
    <n v="2050"/>
    <n v="1270"/>
    <n v="3320"/>
    <n v="1270"/>
    <n v="3320"/>
    <n v="0"/>
    <n v="0"/>
    <n v="9"/>
    <n v="0"/>
    <n v="0"/>
    <n v="0"/>
    <n v="9"/>
    <n v="0"/>
    <n v="0"/>
    <s v="y"/>
    <n v="0"/>
    <n v="0"/>
    <n v="0"/>
  </r>
  <r>
    <x v="4"/>
    <n v="1560.8"/>
    <e v="#N/A"/>
    <e v="#N/A"/>
    <n v="25105"/>
    <n v="0"/>
    <m/>
    <n v="810"/>
    <s v="CSPB - A"/>
    <s v="ACC"/>
    <s v="Printing â€“ freshers"/>
    <s v="Printing Costs"/>
    <s v="1 - Most Important"/>
    <n v="10"/>
    <n v="0"/>
    <n v="10"/>
    <n v="10"/>
    <n v="10"/>
    <n v="0"/>
    <n v="0"/>
    <n v="0"/>
    <n v="9"/>
    <n v="0"/>
    <s v="Publicity"/>
    <n v="1"/>
    <s v="2,3"/>
    <n v="0"/>
    <n v="0"/>
    <s v="n"/>
    <s v="C"/>
    <s v="y"/>
    <n v="0"/>
  </r>
  <r>
    <x v="4"/>
    <n v="1560.8"/>
    <e v="#N/A"/>
    <e v="#N/A"/>
    <n v="24951"/>
    <n v="0"/>
    <m/>
    <n v="810"/>
    <s v="CSPB - A"/>
    <s v="ACC"/>
    <s v="Need: British Judo Association affiliation (BJA) fee - yearly fee allowing our club to be recognised by the BJA, practice Judo, compete and do gradings. Reach: Full Society. Currently set at 55Â£"/>
    <s v="Affiliation Fees"/>
    <s v="1 - Most Important"/>
    <n v="55"/>
    <n v="0"/>
    <n v="55"/>
    <n v="55"/>
    <n v="27.5"/>
    <n v="55"/>
    <n v="0"/>
    <n v="0"/>
    <n v="9"/>
    <n v="0"/>
    <n v="0"/>
    <n v="0"/>
    <n v="9"/>
    <n v="0"/>
    <n v="0"/>
    <s v="y"/>
    <n v="0"/>
    <n v="0"/>
    <n v="0"/>
  </r>
  <r>
    <x v="4"/>
    <n v="1560.8"/>
    <e v="#N/A"/>
    <e v="#N/A"/>
    <n v="24952"/>
    <n v="0"/>
    <m/>
    <n v="810"/>
    <s v="CSPB - A"/>
    <s v="ACC"/>
    <s v="Need: Instructor hire required to maintain legal Judo practice. Reach: Full Society. Our current instructor, who is an excellent coach, chargesÂ£35/hour. Term 1 and 2 (2+1.5+2 hours per week = 5.5 hours/week) =&gt; Â£35/hour*22 weeks*5.5 hours/week = Â£4,235. Term 3: 3.5 hours/week *Â£35/hour * 9 week = Â£1,102.5. Total for the year = Â£5,337.5. 30% of Membership and 100% of Mat fees go towards Coaching: about 25 people pay mat fees for term 1+2, 15 people for term 3. 25*Â£35 + 25*Â£35 + 15*Â£20=Â£2050. Â£2050+30%*(40*Â£32)=Â£2,434. Subsidy for this is higher as we wish to an extra session in the 3rd term."/>
    <s v="Instructors"/>
    <s v="1 - Most Important"/>
    <n v="5337.5"/>
    <n v="2434"/>
    <n v="2903.5"/>
    <n v="5337.5"/>
    <n v="2135"/>
    <n v="5337.5"/>
    <n v="0"/>
    <n v="0"/>
    <n v="9"/>
    <n v="0"/>
    <n v="0"/>
    <n v="0"/>
    <n v="9"/>
    <n v="0"/>
    <n v="0"/>
    <s v="y"/>
    <n v="0"/>
    <n v="0"/>
    <n v="0"/>
  </r>
  <r>
    <x v="4"/>
    <n v="1560.8"/>
    <e v="#N/A"/>
    <e v="#N/A"/>
    <n v="25097"/>
    <n v="0"/>
    <m/>
    <n v="810"/>
    <s v="CSPB - A"/>
    <s v="ACC"/>
    <s v="Need: BUCS entrance fees. Reach: Most members interested in competing (c. 15). This is the most important competition of our year. Results could secure funding from Sport Imperial for next year. Based on current numbers of eligible members, as well as number from previous years, we will send 15 individual members (projected Â£21.25 each, 15*Â£21.25= Â£318.75). We will also send a men's team at Â£58.25 (projected), and a women's team at Â£43.50 (projected). Total = Â£420.50. We want to charge Â£10 entry (15* Â£10= Â£150)."/>
    <s v="Competitions"/>
    <s v="1 - Most Important"/>
    <n v="420.5"/>
    <n v="150"/>
    <n v="270.5"/>
    <n v="420.5"/>
    <n v="168.2"/>
    <n v="420.5"/>
    <n v="0"/>
    <n v="0"/>
    <n v="9"/>
    <n v="0"/>
    <n v="0"/>
    <n v="0"/>
    <n v="9"/>
    <n v="0"/>
    <n v="0"/>
    <s v="y"/>
    <n v="0"/>
    <n v="0"/>
    <n v="0"/>
  </r>
  <r>
    <x v="4"/>
    <n v="1560.8"/>
    <e v="#N/A"/>
    <e v="#N/A"/>
    <n v="25098"/>
    <n v="0"/>
    <m/>
    <n v="810"/>
    <s v="CSPB - A"/>
    <s v="ACC"/>
    <s v="Need: Minibus Hire for BUCS competition in Sheffield. This is our most important competition of the year, and will take place over a weekend, with weigh-in on the Friday night, therefore we required weekend hire of a 15-seater Union minibus, expected cost in 2017/2018 is Â£285. Costs for diesel are estimated at 17 p/km. It is 578 km to Sheffield and return journey. We will also be driving to/from venue ~22km. Total = 600 km*17 p/km = Â£102. Total for minibus hire + fuel = Â£387. We want to charge Â£15 for travel (15*Â£15=Â£225)"/>
    <s v="Travel Expenditure"/>
    <s v="1 - Most Important"/>
    <n v="387"/>
    <n v="225"/>
    <n v="162"/>
    <n v="387"/>
    <n v="162"/>
    <n v="387"/>
    <n v="0"/>
    <n v="0"/>
    <n v="9"/>
    <n v="0"/>
    <n v="0"/>
    <n v="0"/>
    <n v="9"/>
    <n v="0"/>
    <n v="0"/>
    <s v="y"/>
    <n v="0"/>
    <n v="0"/>
    <n v="0"/>
  </r>
  <r>
    <x v="79"/>
    <n v="534.9"/>
    <e v="#N/A"/>
    <e v="#N/A"/>
    <n v="26692"/>
    <n v="0"/>
    <m/>
    <n v="810"/>
    <s v="CSPB - A"/>
    <s v="ACC"/>
    <s v="&quot;Licenses (Insurance)_x000a_- Â£30 licensing fee per member needed so they are insured to train (legal requirement). _x000a_- Half paid by the income from the Packages we sell. _x000a_- Assuming 40 training members (this years figure + teachers) we have 40*30 = Â£1200. We request Â£600 of this in grant as without this sum our club will shut down as we will not be able to train.&quot;"/>
    <s v="Insurance"/>
    <s v="1 - Most Important"/>
    <n v="1200"/>
    <n v="600"/>
    <n v="600"/>
    <n v="1200"/>
    <n v="480"/>
    <n v="1200"/>
    <n v="0"/>
    <n v="0"/>
    <n v="9"/>
    <n v="0"/>
    <n v="0"/>
    <n v="0"/>
    <n v="9"/>
    <n v="0"/>
    <n v="0"/>
    <s v="y"/>
    <n v="0"/>
    <n v="0"/>
    <n v="0"/>
  </r>
  <r>
    <x v="79"/>
    <n v="534.9"/>
    <e v="#N/A"/>
    <e v="#N/A"/>
    <n v="26693"/>
    <n v="0"/>
    <m/>
    <n v="810"/>
    <s v="CSPB - A"/>
    <s v="ACC"/>
    <s v="&quot;TJF affiliation fees; _x000a_-Needed in order to hold sessions with a TJF instructor and train with our foundation . _x000a_Total cost = Â£300, Â£150 from membership fund, we request Â£150 grant&quot;"/>
    <s v="Affiliation Fees"/>
    <s v="1 - Most Important"/>
    <n v="300"/>
    <n v="150"/>
    <n v="150"/>
    <n v="300"/>
    <n v="150"/>
    <n v="300"/>
    <n v="0"/>
    <n v="0"/>
    <n v="9"/>
    <n v="0"/>
    <n v="0"/>
    <n v="0"/>
    <n v="9"/>
    <n v="0"/>
    <n v="0"/>
    <s v="y"/>
    <n v="0"/>
    <n v="0"/>
    <n v="0"/>
  </r>
  <r>
    <x v="79"/>
    <n v="534.9"/>
    <e v="#N/A"/>
    <e v="#N/A"/>
    <n v="26695"/>
    <n v="0"/>
    <m/>
    <n v="810"/>
    <s v="CSPB - A"/>
    <s v="ACC"/>
    <s v="&quot;Atemi Nationals- BUCS entry costs; _x000a_Expect 20 members (want to focus on increasing the number of attendants) A national level BUCS competition; proved invaluable to the initial bonding experience of fresherâ€™s; adds Merit, want to increase Reach and Development for our students._x000a_-Members get to train under the best Senseis in the UK which is an amazing and motivational experience -In 2016 we focused on bringing the price of the event as low as possible to attract more people as we believe this to be the most important event of the year. By decresing the price by Â£15 to Â£50 (paid from our reserve) 18 members took part compared to last years 8 (more than doubling Reach). We would like to at least keep this number next year for which we ask an increased funding compared to last year._x000a_-BUCS entry cost Â£32.50 per person. _x000a_Total Cost; 32.5*20= Â£650 Of this we request Â£325 grant_x000a_The rest being made up from term fees and money from club members&quot;"/>
    <s v="Competitions"/>
    <s v="1 - Most Important"/>
    <n v="650"/>
    <n v="325"/>
    <n v="325"/>
    <n v="650"/>
    <n v="260"/>
    <n v="650"/>
    <n v="0"/>
    <n v="0"/>
    <n v="9"/>
    <n v="0"/>
    <n v="0"/>
    <n v="0"/>
    <n v="9"/>
    <n v="0"/>
    <n v="0"/>
    <s v="y"/>
    <n v="0"/>
    <n v="0"/>
    <n v="0"/>
  </r>
  <r>
    <x v="79"/>
    <n v="534.9"/>
    <e v="#N/A"/>
    <e v="#N/A"/>
    <n v="26696"/>
    <n v="0"/>
    <m/>
    <n v="810"/>
    <s v="CSPB - A"/>
    <s v="ACC"/>
    <s v="&quot;Atemi Nationals; _x000a_-Transport ~Â£55 per person_x000a_Total cost 55*20=Â£1100 of this we request Â£350 grant_x000a_- all means of transport are always considered in order to use the cheapest one._x000a_The rest being made up from term fees and money from club members.&quot;"/>
    <s v="Travel Expenditure"/>
    <s v="1 - Most Important"/>
    <n v="1100"/>
    <n v="750"/>
    <n v="350"/>
    <n v="1100"/>
    <n v="350"/>
    <n v="1100"/>
    <n v="0"/>
    <n v="0"/>
    <n v="9"/>
    <n v="0"/>
    <n v="0"/>
    <n v="0"/>
    <n v="9"/>
    <n v="0"/>
    <n v="0"/>
    <s v="y"/>
    <n v="0"/>
    <n v="0"/>
    <n v="0"/>
  </r>
  <r>
    <x v="79"/>
    <n v="534.9"/>
    <e v="#N/A"/>
    <e v="#N/A"/>
    <n v="26701"/>
    <n v="0"/>
    <m/>
    <n v="810"/>
    <s v="CSPB - A"/>
    <s v="ACC"/>
    <s v="&quot;Randori Nationals - BUCS fees; -Competition entry costs Â£30 per person. _x000a_Second nationals competition. See above nationals for merits etc._x000a__x000a_[Reach; In previous years around 9 people have attended however; As for Atemi nationals we aim to increase this number as competitions are our focus for this year. We aim to get at least 20 for this competition;_x000a_-In 2016 we increased the number of people attending Atemi nationals and we expect similar trend for Randori as all the people greatly enjoyed the Atemi and showed interest in Randori. We aim to build on this by getting funding to keep the price low to create a tradition of attending the competition in great numbers._x000a_-Randori competition is held in groundfighting which is different from the Atemi one._x000a_Assuming 20 people attending, BUCS fees:_x000a_30*20=Â£600 Of this we request Â£300 as grant_x000a_The rest being made up from term fees and money from club members&quot;"/>
    <s v="Competitions"/>
    <s v="2 - Important"/>
    <n v="600"/>
    <n v="300"/>
    <n v="300"/>
    <n v="600"/>
    <n v="240"/>
    <n v="600"/>
    <n v="0"/>
    <n v="0"/>
    <n v="9"/>
    <n v="0"/>
    <n v="0"/>
    <n v="0"/>
    <n v="9"/>
    <n v="0"/>
    <n v="0"/>
    <s v="y"/>
    <n v="0"/>
    <n v="0"/>
    <n v="0"/>
  </r>
  <r>
    <x v="79"/>
    <n v="534.9"/>
    <e v="#N/A"/>
    <e v="#N/A"/>
    <n v="26702"/>
    <n v="0"/>
    <m/>
    <n v="810"/>
    <s v="CSPB - A"/>
    <s v="ACC"/>
    <s v="&quot;Randori nationals;_x000a_Transport (Reach) ~Â£55 per person_x000a_-55*15=Â£825 of this we request Â£350 grant_x000a_- all means of transport are always considered in order to use the cheapest one._x000a_The rest being payed by the attending members.&quot;"/>
    <s v="Travel Expenditure"/>
    <s v="2 - Important"/>
    <n v="825"/>
    <n v="475"/>
    <n v="350"/>
    <n v="825"/>
    <n v="330"/>
    <n v="825"/>
    <n v="0"/>
    <n v="0"/>
    <n v="9"/>
    <n v="0"/>
    <n v="0"/>
    <n v="0"/>
    <n v="9"/>
    <n v="0"/>
    <n v="0"/>
    <s v="y"/>
    <n v="0"/>
    <n v="0"/>
    <n v="0"/>
  </r>
  <r>
    <x v="5"/>
    <n v="243.68"/>
    <e v="#N/A"/>
    <e v="#N/A"/>
    <n v="27474"/>
    <n v="0"/>
    <m/>
    <n v="810"/>
    <s v="CSPB - A"/>
    <s v="ACC"/>
    <s v="Printing (Fresher's Fair). Cost of printing leaflets, flyers and advertisements to draw in members, explain the premise of the sport and alert freshers as to our training times."/>
    <s v="Publicity"/>
    <s v="1 - Most Important"/>
    <n v="10"/>
    <n v="0"/>
    <n v="10"/>
    <n v="10"/>
    <n v="10"/>
    <n v="0"/>
    <n v="0"/>
    <n v="0"/>
    <n v="9"/>
    <n v="0"/>
    <s v="Publicity"/>
    <n v="1"/>
    <s v="2,3"/>
    <n v="0"/>
    <n v="0"/>
    <s v="n"/>
    <s v="C"/>
    <s v="y"/>
    <n v="0"/>
  </r>
  <r>
    <x v="5"/>
    <n v="243.68"/>
    <e v="#N/A"/>
    <e v="#N/A"/>
    <n v="26328"/>
    <n v="0"/>
    <m/>
    <n v="810"/>
    <s v="CSPB - A"/>
    <s v="ACC"/>
    <s v="Kabaddi Shirts (similar to rugby shirts). Every year we receive approximately 10 new male players and following the establishment of our women's 1st team, seek to obtain 10 more to establist a 2nd team next year. The women's shirts cost Â£25 to purchase from the supplier, and is sold to the players at Â£20. The men's shirts are purchased from the supplier at Â£35 and are sold at Â£30 to the players."/>
    <s v="Equipment &amp; Repair"/>
    <s v="1 - Most Important"/>
    <n v="600"/>
    <n v="500"/>
    <n v="100"/>
    <n v="600"/>
    <n v="100"/>
    <n v="600"/>
    <n v="0"/>
    <n v="0"/>
    <s v="9 (Health and safety)"/>
    <n v="0"/>
    <n v="0"/>
    <n v="0"/>
    <n v="0"/>
    <n v="0"/>
    <n v="0"/>
    <s v="y"/>
    <n v="0"/>
    <n v="0"/>
    <n v="0"/>
  </r>
  <r>
    <x v="5"/>
    <n v="243.68"/>
    <e v="#N/A"/>
    <e v="#N/A"/>
    <n v="26329"/>
    <n v="0"/>
    <m/>
    <n v="810"/>
    <s v="CSPB - A"/>
    <s v="ACC"/>
    <s v="Competition Entries. The NHSF Regional and National Tournaments are a core activity for our club and typically come with a Â£20 entry fee per team. As we submit 4 teams (3 Men's and 1 Women's) for each of the tournaments, this totals to Â£160 annually. Additionally, LSE (our main London rivals) will be hosting their own tournament next year with a Â£35 entry fee per team. With 3 teams (mens only) this will be an additional Â£105. As entry for these tournaments normally take place far in advance, it is difficult to charge our players as we are unsure of who is available closer to the time, so the club bears the full cost."/>
    <s v="Competitions"/>
    <s v="1 - Most Important"/>
    <n v="265"/>
    <n v="0"/>
    <n v="100"/>
    <n v="265"/>
    <n v="100"/>
    <n v="265"/>
    <n v="0"/>
    <n v="0"/>
    <n v="9"/>
    <n v="0"/>
    <n v="0"/>
    <n v="0"/>
    <n v="0"/>
    <n v="0"/>
    <n v="0"/>
    <s v="y"/>
    <n v="0"/>
    <n v="0"/>
    <n v="0"/>
  </r>
  <r>
    <x v="80"/>
    <n v="1324.15"/>
    <n v="3385.78"/>
    <n v="22"/>
    <n v="27670"/>
    <n v="0"/>
    <m/>
    <n v="810"/>
    <s v="CSPB - A"/>
    <s v="ACC"/>
    <s v="Accommodation for BUCS:_x000a_5 members and 2 instructors are going to BUCS, we spend 100 pounds per member, therefore :_x000a_100*7=700"/>
    <s v="Accommodation"/>
    <s v="1 - Most Important"/>
    <n v="700"/>
    <n v="0"/>
    <n v="700"/>
    <n v="700"/>
    <n v="280"/>
    <n v="700"/>
    <n v="0"/>
    <s v="do not subsidise"/>
    <n v="1"/>
    <n v="3"/>
    <s v="As with previous similar line, needs discussion"/>
    <n v="0"/>
    <n v="0"/>
    <n v="0"/>
    <n v="0"/>
    <s v="n"/>
    <s v="propose accept"/>
    <s v="y - cannot participate in BUCS (core activity) if accomodation is not subsidised too."/>
    <n v="0"/>
  </r>
  <r>
    <x v="80"/>
    <n v="1324.15"/>
    <n v="3385.78"/>
    <n v="22"/>
    <n v="27672"/>
    <n v="0"/>
    <m/>
    <n v="810"/>
    <s v="CSPB - A"/>
    <s v="ACC"/>
    <s v="Travel for BUCS:_x000a_we spend 50 pounds for each person_x000a_5 members and 2 instructors will go, therefore:_x000a_50*7=350"/>
    <s v="Travel Expenditure"/>
    <s v="1 - Most Important"/>
    <n v="350"/>
    <n v="0"/>
    <n v="350"/>
    <n v="350"/>
    <n v="140"/>
    <n v="350"/>
    <n v="0"/>
    <n v="0"/>
    <n v="9"/>
    <n v="0"/>
    <s v="Reach isnt great for this"/>
    <n v="3"/>
    <n v="4"/>
    <n v="0"/>
    <n v="0"/>
    <s v="n"/>
    <s v="poor proof of cost, ACC to chase"/>
    <s v="y - Tom/John to chase up"/>
    <n v="0"/>
  </r>
  <r>
    <x v="80"/>
    <n v="1324.15"/>
    <n v="3385.78"/>
    <n v="22"/>
    <n v="27667"/>
    <n v="0"/>
    <m/>
    <n v="810"/>
    <s v="CSPB - A"/>
    <s v="ACC"/>
    <s v="Instructor fees to Sensei Jim Lewis. We are charged Â£50 per lesson, and hold 3 lessons per week, during all 31 weeks of term. Hence costs are 50*3*31 = Â£4650_x000a__x000a_we currently have 24 members. membership fee is 20, course fee is 60 per term and this is the second ter, therefore this will give 24*(20+60*2)=3360_x000a__x000a_therefore the subsidy is 4650-3360=1290"/>
    <s v="Instructors"/>
    <s v="1 - Most Important"/>
    <n v="4650"/>
    <n v="3360"/>
    <n v="1290"/>
    <n v="4650"/>
    <n v="1290"/>
    <n v="4650"/>
    <n v="0"/>
    <s v="income calculation completely wrong. instructors essential therefore subsidising at 40%."/>
    <n v="9"/>
    <n v="0"/>
    <n v="0"/>
    <n v="0"/>
    <n v="0"/>
    <n v="0"/>
    <n v="0"/>
    <s v="y"/>
    <n v="0"/>
    <n v="0"/>
    <n v="0"/>
  </r>
  <r>
    <x v="80"/>
    <n v="1324.15"/>
    <n v="3385.78"/>
    <n v="22"/>
    <n v="27669"/>
    <n v="0"/>
    <m/>
    <n v="810"/>
    <s v="CSPB - A"/>
    <s v="ACC"/>
    <s v="renting squash courts 1 and 2 (in ethos) for training:_x000a_squash courts 1 and 2 have been rented for every Saturdays in Semester 2 and Semester 3 and easters (in total 32 Saturdays from 7/1/2017 to 29/7/2017) which will generates 32*19.5=624 pounds (19.5 per 2 hour 15 min)._x000a__x000a_three addition renting in ethos for Saturdays:_x000a_3/12/2016 Court 5 sports hall 2 hours: 23 pounds_x000a_10/12/2016 squash courts 1&amp;2 2h15min: 19.5_x000a_17/12/2016 squash courts 1&amp;2 2h15min: 19.5_x000a__x000a_therefore in total:_x000a_624+23+19.5+19.5=686_x000a__x000a_****THIS IS VERY IMPORTANT****_x000a_we were given sessions for Saturday from 8am to 10am, 8am is too early for our members to training (our previous 20 more years time: 9-11 or 10-20 have been grabbed by external institute), we have to rent ethos space for training."/>
    <s v="Ground Hire"/>
    <s v="1 - Most Important"/>
    <n v="686"/>
    <n v="0"/>
    <n v="686"/>
    <n v="686"/>
    <n v="274.39999999999998"/>
    <n v="686"/>
    <n v="0"/>
    <n v="0"/>
    <n v="9"/>
    <n v="0"/>
    <n v="0"/>
    <n v="0"/>
    <n v="0"/>
    <n v="0"/>
    <n v="0"/>
    <s v="y"/>
    <n v="0"/>
    <n v="0"/>
    <n v="0"/>
  </r>
  <r>
    <x v="81"/>
    <n v="262"/>
    <n v="2755.41"/>
    <n v="30"/>
    <n v="25488"/>
    <n v="0"/>
    <m/>
    <n v="810"/>
    <s v="CSPB - A"/>
    <s v="ACC"/>
    <s v="British Kendo Association (BKA) Registration. BKA is the governing body in the UK for Kendo. Registering allows our club members to participate in the BKA accredited competitions and to send our members to official BKA gradings. The membership income will cover Â£20 so we ask for Â£30 subsidy."/>
    <s v="Affiliation Fees"/>
    <s v="1 - Most Important"/>
    <n v="50"/>
    <n v="0"/>
    <n v="30"/>
    <n v="50"/>
    <n v="20"/>
    <n v="50"/>
    <n v="0"/>
    <n v="0"/>
    <n v="9"/>
    <n v="0"/>
    <n v="0"/>
    <n v="0"/>
    <n v="0"/>
    <n v="0"/>
    <n v="0"/>
    <s v="y"/>
    <n v="0"/>
    <n v="0"/>
    <n v="0"/>
  </r>
  <r>
    <x v="81"/>
    <n v="262"/>
    <n v="2755.41"/>
    <n v="30"/>
    <n v="25489"/>
    <n v="0"/>
    <m/>
    <n v="810"/>
    <s v="CSPB - A"/>
    <s v="ACC"/>
    <s v="British Kendo Association instructor registration for our instructor Mrs Yoshikawa. Our instructor is a volunteer, i.e. our club does not need to pay her wages. However, it is required to register her with the British Kendo Association governing body, as it is mandatory for them to have instructor insurance in order to teach. The amount requested would also cover the first aid course required for her to be accredited as BKA dojo leader. The membership income will cover Â£10 so we ask for Â£30 subsidy."/>
    <s v="Instructors"/>
    <s v="1 - Most Important"/>
    <n v="40"/>
    <n v="0"/>
    <n v="30"/>
    <n v="40"/>
    <n v="16"/>
    <n v="40"/>
    <n v="0"/>
    <n v="0"/>
    <n v="9"/>
    <n v="0"/>
    <n v="0"/>
    <n v="0"/>
    <n v="0"/>
    <n v="0"/>
    <n v="0"/>
    <s v="y"/>
    <n v="0"/>
    <n v="0"/>
    <n v="0"/>
  </r>
  <r>
    <x v="81"/>
    <n v="262"/>
    <n v="2755.41"/>
    <n v="30"/>
    <n v="25490"/>
    <n v="0"/>
    <m/>
    <n v="810"/>
    <s v="CSPB - A"/>
    <s v="ACC"/>
    <s v="Competition (entrance) fees: We take part at least in: Mumeishi 3's lnternational Competition: Â£40 x 2 teams + Â£15 x 1 individuals = Â£95; University Championship: Â£30 x 3 teams + Â£10 x 15 individuals = Â£240; As there is less experienced members leaving, more beginners entering competitions and a greater involvement of our university in national competitions in Kendo, it is expected to have a similar number of members entering the competitions next year. The membership income will cover Â£150 so we ask for Â£185 subsidy."/>
    <s v="Competitions"/>
    <s v="1 - Most Important"/>
    <n v="335"/>
    <n v="0"/>
    <n v="185"/>
    <n v="335"/>
    <n v="134"/>
    <n v="335"/>
    <n v="0"/>
    <n v="0"/>
    <n v="9"/>
    <n v="0"/>
    <n v="0"/>
    <n v="0"/>
    <n v="0"/>
    <n v="0"/>
    <n v="0"/>
    <s v="y"/>
    <n v="0"/>
    <n v="0"/>
    <n v="0"/>
  </r>
  <r>
    <x v="81"/>
    <n v="262"/>
    <n v="2755.41"/>
    <n v="30"/>
    <n v="25513"/>
    <n v="0"/>
    <m/>
    <n v="810"/>
    <s v="CSPB - A"/>
    <s v="ACC"/>
    <s v="Replacements and repair costs for Kendo armour and equipment. As strings and other components of armour wear out, these must be replaced with new components. We spent Â£60 pounds on such parts this year. We also intend to replace a number of sets of kote (gloves) as many have holes and are at the end of their usable lives. We intend to purchase 5 pairs at Â£70 each. We also intend to buy 5 bokken (wooden swords) for club use, as the current stock is insufficient for all our members to use at practice. Including shipping, this costs about Â£20 per sword. This is a total of Â£510. We intend to cover about Â£200 of this with our membership fees, so we ask for Â£310 of subsidy."/>
    <s v="Equipment &amp; Repair"/>
    <s v="2 - Important"/>
    <n v="510"/>
    <n v="0"/>
    <n v="310"/>
    <n v="510"/>
    <n v="204"/>
    <n v="510"/>
    <n v="0"/>
    <n v="0"/>
    <s v="9 (Some is for health and safety reasons, others not so much)"/>
    <n v="0"/>
    <n v="0"/>
    <n v="0"/>
    <n v="0"/>
    <n v="0"/>
    <n v="0"/>
    <s v="y"/>
    <n v="0"/>
    <n v="0"/>
    <n v="0"/>
  </r>
  <r>
    <x v="82"/>
    <n v="917.56000000000006"/>
    <n v="2112.19"/>
    <n v="40"/>
    <n v="26441"/>
    <n v="0"/>
    <m/>
    <n v="810"/>
    <s v="CSPB - A"/>
    <s v="ACC"/>
    <s v="Need: The society organises yearly competitions with the Krav Maga society of Oxford. The cost is for the referees who are here for the day. Subsidy asked already accounts for the Oxford Society paying the other half."/>
    <s v="Referees"/>
    <s v="1 - Most Important"/>
    <n v="200"/>
    <n v="0"/>
    <n v="200"/>
    <n v="200"/>
    <n v="80"/>
    <n v="200"/>
    <n v="0"/>
    <n v="0"/>
    <n v="9"/>
    <n v="0"/>
    <s v="Doubt this is core"/>
    <n v="2"/>
    <n v="1"/>
    <n v="0"/>
    <n v="0"/>
    <s v="n"/>
    <s v="propose accept"/>
    <s v="y- this is definitely core - referees are required for the competition"/>
    <n v="0"/>
  </r>
  <r>
    <x v="82"/>
    <n v="917.56000000000006"/>
    <n v="2112.19"/>
    <n v="40"/>
    <n v="26443"/>
    <n v="0"/>
    <m/>
    <n v="810"/>
    <s v="CSPB - A"/>
    <s v="ACC"/>
    <s v="Subsidies travel cost for members attending competition to Oxford. 20 members*Â£14 per member=Â£280."/>
    <s v="Travel Expenditure"/>
    <s v="3 - Average Importance"/>
    <n v="280"/>
    <n v="0"/>
    <n v="160"/>
    <n v="280"/>
    <n v="112"/>
    <n v="280"/>
    <n v="0"/>
    <n v="0"/>
    <n v="9"/>
    <n v="0"/>
    <s v="Doubt this is core"/>
    <n v="2"/>
    <n v="1"/>
    <n v="0"/>
    <n v="0"/>
    <s v="n"/>
    <s v="propose accept"/>
    <s v="y- this is definitely core - travel to competitions"/>
    <n v="0"/>
  </r>
  <r>
    <x v="82"/>
    <n v="917.56000000000006"/>
    <n v="2112.19"/>
    <n v="40"/>
    <n v="26439"/>
    <n v="0"/>
    <m/>
    <n v="810"/>
    <s v="CSPB - A"/>
    <s v="ACC"/>
    <s v="Need: The cost of an instructor will be Â£30 an hour, hence Â£60 for a 2h session. Due to strong demand, we intend to run two sessions a week next year (did not happen this year because of trouble with finding rooms and _x000a_storage-affecting the number of people that we can accommodate), hence raising the cost to Â£120/week, for 25 weeks = Â£3000. Our instructor requires the society to be affiliated with his federation which means each member has to pay Â£10 to join it (members: 54) Â£10*54=Â£540. We intend to charge Â£3/session/student next year (avg: 18 members/session) Â£3*18 members*25 weeks*2 sessions per week=Â£2700. Â£3000+Â£540-Â£2700=Â£840"/>
    <s v="Instructors"/>
    <s v="1 - Most Important"/>
    <n v="3540"/>
    <n v="2700"/>
    <n v="840"/>
    <n v="3540"/>
    <n v="840"/>
    <n v="3540"/>
    <n v="0"/>
    <n v="0"/>
    <n v="9"/>
    <n v="0"/>
    <n v="0"/>
    <n v="0"/>
    <n v="0"/>
    <n v="0"/>
    <n v="0"/>
    <s v="y"/>
    <n v="0"/>
    <n v="0"/>
    <n v="0"/>
  </r>
  <r>
    <x v="82"/>
    <n v="917.56000000000006"/>
    <n v="2112.19"/>
    <n v="40"/>
    <n v="26440"/>
    <n v="0"/>
    <m/>
    <n v="810"/>
    <s v="CSPB - A"/>
    <s v="ACC"/>
    <s v="Need: As the society grows, we will require to purchase new equipment. Personal protection sets amount to 4* Â£100, gloves 4*Â£20 a pair, 3 strikes pads 3*40=120 and other additional training equipment (10*Â£3 for weapons)=Â£630 total. Â£10 membership fee goes towards equipment. Â£10*54 members=Â£540"/>
    <s v="Equipment &amp; Repair"/>
    <s v="1 - Most Important"/>
    <n v="630"/>
    <n v="540"/>
    <n v="90"/>
    <n v="630"/>
    <n v="252"/>
    <n v="630"/>
    <n v="0"/>
    <n v="0"/>
    <n v="9"/>
    <n v="0"/>
    <n v="0"/>
    <n v="0"/>
    <n v="0"/>
    <n v="0"/>
    <n v="0"/>
    <s v="y"/>
    <n v="0"/>
    <n v="0"/>
    <n v="0"/>
  </r>
  <r>
    <x v="82"/>
    <n v="917.56000000000006"/>
    <n v="2112.19"/>
    <n v="40"/>
    <n v="26447"/>
    <n v="0"/>
    <m/>
    <n v="810"/>
    <s v="CSPB - A"/>
    <s v="ACC"/>
    <s v="We need to get society's uniforms (T-shirts/pants) for competition purposes. 20 members competing x 25 pounds per uniform = Â£500. Members expected to pay Â£18/uniform"/>
    <s v="Equipment &amp; Repair"/>
    <s v="2 - Important"/>
    <n v="500"/>
    <n v="360"/>
    <n v="140"/>
    <n v="500"/>
    <n v="140"/>
    <n v="500"/>
    <n v="0"/>
    <n v="0"/>
    <s v="9 (if neccesary)"/>
    <n v="0"/>
    <s v="Agree with MG"/>
    <n v="0"/>
    <n v="0"/>
    <n v="0"/>
    <n v="0"/>
    <s v="y"/>
    <n v="0"/>
    <n v="0"/>
    <n v="0"/>
  </r>
  <r>
    <x v="83"/>
    <n v="637.12"/>
    <e v="#N/A"/>
    <e v="#N/A"/>
    <n v="26548"/>
    <n v="0"/>
    <m/>
    <n v="810"/>
    <s v="CSPB - A"/>
    <s v="ACC"/>
    <s v="Printing for Freshers Fair_x000a_Requesting for increase in printing cost to advertise more aggressively to increase member count because of a decrease in members from last year."/>
    <s v="Printing Costs"/>
    <s v="1 - Most Important"/>
    <n v="30"/>
    <n v="0"/>
    <n v="30"/>
    <n v="30"/>
    <n v="12"/>
    <n v="0"/>
    <n v="0"/>
    <n v="0"/>
    <s v="9 (sub 10)"/>
    <n v="0"/>
    <s v="Publicity"/>
    <n v="1"/>
    <s v="2,3"/>
    <n v="0"/>
    <n v="0"/>
    <s v="n"/>
    <s v="C"/>
    <s v="y"/>
    <n v="0"/>
  </r>
  <r>
    <x v="83"/>
    <n v="637.12"/>
    <e v="#N/A"/>
    <e v="#N/A"/>
    <n v="26536"/>
    <n v="0"/>
    <m/>
    <n v="810"/>
    <s v="CSPB - A"/>
    <s v="ACC"/>
    <s v="Instructor Fees._x000a_(2 Instructors)_x000a_(GBP 40/session)_x000a_11 sessions for autumn and spring terms each per instructor and 9 sessions for summer term per instructor._x000a__x000a_Prediced Income comes from: _x000a_GBP 92 for all term passes (Autumn, Spring, Summer) and 27 members buying the term passes._x000a_(Membership declined from 2015/16 from 42 to 27 in 2016/17)"/>
    <s v="Instructors"/>
    <s v="1 - Most Important"/>
    <n v="2480"/>
    <n v="2484"/>
    <n v="0"/>
    <n v="2480"/>
    <n v="0"/>
    <n v="2480"/>
    <n v="0"/>
    <n v="0"/>
    <n v="9"/>
    <n v="0"/>
    <n v="0"/>
    <n v="0"/>
    <n v="0"/>
    <n v="0"/>
    <n v="0"/>
    <s v="y"/>
    <n v="0"/>
    <n v="0"/>
    <n v="0"/>
  </r>
  <r>
    <x v="84"/>
    <n v="4736.1200000000008"/>
    <n v="7242.83"/>
    <n v="175"/>
    <n v="27167"/>
    <n v="0"/>
    <m/>
    <n v="810"/>
    <s v="CSPB - A"/>
    <s v="ACC"/>
    <s v="Printing for Freshers Fair"/>
    <s v="Printing Costs"/>
    <s v="1 - Most Important"/>
    <n v="10"/>
    <n v="0"/>
    <n v="10"/>
    <n v="10"/>
    <n v="4"/>
    <n v="0"/>
    <n v="0"/>
    <n v="0"/>
    <n v="9"/>
    <n v="0"/>
    <s v="Publicity"/>
    <n v="1"/>
    <s v="2,3"/>
    <n v="0"/>
    <n v="0"/>
    <s v="n"/>
    <s v="C"/>
    <s v="y"/>
    <n v="0"/>
  </r>
  <r>
    <x v="84"/>
    <n v="4736.1200000000008"/>
    <n v="7242.83"/>
    <n v="175"/>
    <n v="27109"/>
    <n v="0"/>
    <m/>
    <n v="810"/>
    <s v="CSPB - A"/>
    <s v="ACC"/>
    <s v="Training Courts (Queen's Club)_x000a_---------------------------------_x000a_NEED: This is the core activity of the club and enables team members to practice so that they can compete with other universities and win matches in the BUCS leagues._x000a_REACH: All the team members get to play once a week, team reserves play if there are spots available. 6 teams (4 men's, 2 women's) of 8 people and usually about 5 reserves means that the reach is approximately 50 people._x000a_MERIT: Queen's club courts are indoors, which means the trainings happen every week regardless of the weather. Additionally the club has a rich tradition and players benefit both culturally and potentially professionally._x000a_---------------------------------_x000a_PER TERM: _x000a_Saturday: 11 weeks * 6 courts * 2 hours * Â£14.4/hour/court = Â£1900.8_x000a_Sunday: 11 weeks * 4 courts * 2 hours * Â£14.4/hour/court = Â£1267.2_x000a_Per term total = Â£3168 (including VAT)_x000a__x000a_TOTAL:_x000a_Â£3168 * 2 terms = Â£,6336 (including VAT)"/>
    <s v="Ground Hire"/>
    <s v="1 - Most Important"/>
    <n v="6336"/>
    <n v="0"/>
    <n v="3100"/>
    <n v="6336"/>
    <n v="2534.4"/>
    <n v="6336"/>
    <n v="0"/>
    <n v="0"/>
    <n v="9"/>
    <n v="0"/>
    <n v="0"/>
    <n v="0"/>
    <n v="0"/>
    <n v="0"/>
    <n v="0"/>
    <s v="y"/>
    <n v="0"/>
    <n v="0"/>
    <n v="0"/>
  </r>
  <r>
    <x v="84"/>
    <n v="4736.1200000000008"/>
    <n v="7242.83"/>
    <n v="175"/>
    <n v="27115"/>
    <n v="0"/>
    <m/>
    <n v="810"/>
    <s v="CSPB - A"/>
    <s v="ACC"/>
    <s v="Match Courts (Westway)_x000a_----------------------------------_x000a_NEED: BUCS regulations require the use of indoor courts for the men's first team, because they are competing in the Premier B South. On other weeks the courts are used by other teams._x000a_REACH: All the team members usually play at least once a term, but this is required only due to the strong ranking of men's first team. This means that the reach is about 40 people._x000a_MERIT: The courts are indoor (required by BUCS for Premier level) so that the matches proceed regardles of the weather. _x000a_----------------------------------_x000a_PER TERM: _x000a_Wednesday: 11 weeks * 13 court hours * Â£18.5/hour = Â£2,645.5_x000a_TOTAL:_x000a_Â£2,645.5 * 2 terms = Â£5291 (including VAT)"/>
    <s v="Ground Hire"/>
    <s v="2 - Important"/>
    <n v="5291"/>
    <n v="0"/>
    <n v="2500"/>
    <n v="5291"/>
    <n v="2116.4"/>
    <n v="5291"/>
    <n v="0"/>
    <n v="0"/>
    <n v="9"/>
    <n v="0"/>
    <n v="0"/>
    <n v="0"/>
    <n v="0"/>
    <n v="0"/>
    <n v="0"/>
    <s v="y"/>
    <n v="0"/>
    <n v="0"/>
    <n v="0"/>
  </r>
  <r>
    <x v="84"/>
    <n v="4736.1200000000008"/>
    <n v="7242.83"/>
    <n v="175"/>
    <n v="27143"/>
    <n v="0"/>
    <m/>
    <n v="810"/>
    <s v="CSPB - A"/>
    <s v="ACC"/>
    <s v="Social Tennis Courts (Bishop's Park and Virgin Active Fulham Pools)_x000a_---------------------------------_x000a_NEED: These courts are central to the social section of the club._x000a_REACH: These courts are used by the social part of the club, which is about 170-40 =130 (members-teams) people, as reserves can also book the sessions._x000a_MERIT: The courts provide the opportunity for students to play tennis both during the week and on weekends, providing them a way to stay fit, healthy, and a way of destressing during the busy periods._x000a_---------------------------------_x000a_PER TERM: _x000a_Wednesday: 11 weeks * 4 courts * 3 hours * Â£9/hour = Â£1188 (Bishop's Park)_x000a_Wednesday: 11 weeks * 2 courts *2 hours * Â£6/hour = Â£264 (Virgin Active)_x000a_Saturday: 11 weeks * 5 hours * Â£6/hour = Â£330 (Virgin Active)_x000a_Sunday: 11 weeks *5 hours * Â£6/hour = Â£330 (Virgin Active)_x000a_Per term total = Â£2,112 (including VAT)_x000a__x000a_TOTAL:_x000a_Â£2,112 * 2 terms = Â£4,224 (including VAT)"/>
    <s v="Ground Hire"/>
    <s v="3 - Average Importance"/>
    <n v="4224"/>
    <n v="0"/>
    <n v="2000"/>
    <n v="4224"/>
    <n v="1689.6"/>
    <n v="4224"/>
    <n v="0"/>
    <n v="0"/>
    <n v="9"/>
    <n v="0"/>
    <n v="0"/>
    <n v="0"/>
    <n v="0"/>
    <n v="0"/>
    <n v="0"/>
    <s v="y"/>
    <n v="0"/>
    <n v="0"/>
    <n v="0"/>
  </r>
  <r>
    <x v="84"/>
    <n v="4736.1200000000008"/>
    <n v="7242.83"/>
    <n v="175"/>
    <n v="27148"/>
    <n v="0"/>
    <m/>
    <n v="810"/>
    <s v="CSPB - A"/>
    <s v="ACC"/>
    <s v="Match Courts (Bishop's Park)_x000a_----------------------------------_x000a_NEED: On some weeks more than 2 teams play at home so more courts are needed. These courts are booked for individual weeks as needed rather than as a block booking. The estimate based on previous years experience._x000a_REACH: The reach is again about 40 people._x000a_MERIT: The courts are in good condition and in a park, which helps to relieve the stress._x000a_----------------------------------_x000a_PER TERM: _x000a_Wednesday: 6 weeks * 12 court hours * Â£9/hour = Â£648_x000a__x000a_TOTAL:_x000a_Â£648 * 2 terms = Â£1,296 (including VAT)"/>
    <s v="Ground Hire"/>
    <s v="5 - Least Important"/>
    <n v="1296"/>
    <n v="0"/>
    <n v="500"/>
    <n v="1296"/>
    <n v="500"/>
    <n v="1296"/>
    <n v="0"/>
    <n v="0"/>
    <n v="9"/>
    <n v="0"/>
    <n v="0"/>
    <n v="0"/>
    <n v="0"/>
    <n v="0"/>
    <n v="0"/>
    <s v="y"/>
    <n v="0"/>
    <n v="0"/>
    <n v="0"/>
  </r>
  <r>
    <x v="84"/>
    <n v="4736.1200000000008"/>
    <n v="7242.83"/>
    <n v="175"/>
    <n v="27151"/>
    <n v="0"/>
    <m/>
    <n v="810"/>
    <s v="CSPB - A"/>
    <s v="ACC"/>
    <s v="Training Courts (Hyde Park)_x000a_---------------------------------_x000a_NEED: These courts are crucial for match preparation (matches happen on Wednesdays) as the players get to practice the day before._x000a_REACH: Team members, so 50 people._x000a_MERIT: Provides the opportunity to practice the day before the match, and improves the performance on the next day._x000a_---------------------------------_x000a_PER TERM: _x000a_Tuesday: 11 weeks * 3 courts * 2 hours * Â£14/hour = Â£924_x000a_Per term total = Â£924 (including VAT)_x000a__x000a_TOTAL:_x000a_Â£924 * 2 terms = Â£1848 (including VAT)"/>
    <s v="Ground Hire"/>
    <s v="6 - Spare"/>
    <n v="1848"/>
    <n v="0"/>
    <n v="1000"/>
    <n v="1848"/>
    <n v="739.2"/>
    <n v="1848"/>
    <n v="0"/>
    <n v="0"/>
    <n v="9"/>
    <n v="0"/>
    <n v="0"/>
    <n v="0"/>
    <n v="0"/>
    <n v="0"/>
    <n v="0"/>
    <s v="y"/>
    <n v="0"/>
    <n v="0"/>
    <n v="0"/>
  </r>
  <r>
    <x v="84"/>
    <n v="4736.1200000000008"/>
    <n v="7242.83"/>
    <n v="175"/>
    <n v="27154"/>
    <n v="0"/>
    <m/>
    <n v="810"/>
    <s v="CSPB - A"/>
    <s v="ACC"/>
    <s v="Training Court (Virgin Active Fulham Pools)_x000a_---------------------------------------_x000a_NEED: These courts are for training of the mixed doubles teams which compete in LUSL competitions._x000a_REACH: The mixed doubles team consists of 12 social players._x000a_MERIT: Provides the opportunity for practice for both social players and those who just missed out on the BUCS teams who want to play matches in a competitive, but friendly environment._x000a_---------------------------------------_x000a_PER TERM: _x000a_Wednesday: 11 weeks * 2 courts * 2 hours * Â£6/hour = Â£264_x000a_Per term total = Â£264 (including VAT)_x000a__x000a_TOTAL:_x000a_Â£264 * 2 terms = Â£528 (including VAT)"/>
    <s v="Ground Hire"/>
    <s v="7 - Spare"/>
    <n v="528"/>
    <n v="0"/>
    <n v="200"/>
    <n v="528"/>
    <n v="200"/>
    <n v="528"/>
    <n v="0"/>
    <n v="0"/>
    <n v="9"/>
    <n v="0"/>
    <n v="0"/>
    <n v="0"/>
    <n v="0"/>
    <n v="0"/>
    <n v="0"/>
    <s v="y"/>
    <n v="0"/>
    <n v="0"/>
    <n v="0"/>
  </r>
  <r>
    <x v="84"/>
    <n v="4736.1200000000008"/>
    <n v="7242.83"/>
    <n v="175"/>
    <n v="27156"/>
    <n v="0"/>
    <m/>
    <n v="810"/>
    <s v="CSPB - A"/>
    <s v="ACC"/>
    <s v="Tennis Balls:_x000a_-------------------_x000a_NEED: 4 tubes are needed for BUCS matches, and a 2 buckets of balls usually last for a term of social tennis._x000a_REACH: The balls reach the entire club._x000a_MERIT: Balls from matches are used for training so that the players do not have to buy balls for sessions. _x000a_-------------------_x000a_Tennis Balls for matches_x000a_--------------------------------_x000a_4 tubes per match_x000a_4 tubes/ match * 35 matches = 140 tubes_x000a_72 tubes for Â£420 (deal) =&gt; Â£840 for 142 tubes (no deal for 140 tubes)_x000a__x000a_Tennis Balls for social tennis_x000a_--------------------------------_x000a_4 buckets of 72 balls: 4 buckets * Â£65/bucket = Â£260_x000a__x000a_TOTAL: Â£840 + Â£260 = Â£1,100"/>
    <s v="Equipment &amp; Repair"/>
    <s v="1 - Most Important"/>
    <n v="1100"/>
    <n v="0"/>
    <n v="500"/>
    <n v="1100"/>
    <n v="440"/>
    <n v="1100"/>
    <n v="0"/>
    <n v="0"/>
    <n v="9"/>
    <n v="0"/>
    <n v="0"/>
    <n v="0"/>
    <n v="0"/>
    <n v="0"/>
    <n v="0"/>
    <s v="y"/>
    <n v="0"/>
    <n v="0"/>
    <n v="0"/>
  </r>
  <r>
    <x v="84"/>
    <n v="4736.1200000000008"/>
    <n v="7242.83"/>
    <n v="175"/>
    <n v="27158"/>
    <n v="0"/>
    <m/>
    <n v="810"/>
    <s v="CSPB - A"/>
    <s v="ACC"/>
    <s v="Travel Expenditure_x000a_------------------------------_x000a_NEED: Only for travel outside London (train tickets only)._x000a_REACH: For team member travelling to away matches: 50 people_x000a_MERIT: Players representing Imperial at away matches get their train tickets subsidised._x000a__x000a_Difficult to predict because we do not know who we will be playing next year. This year we had 18 outside London away matches. We subsidise Â£50 per match per team maximum:_x000a__x000a_COST: Â£50 * 18 = Â£900"/>
    <s v="Travel Expenditure"/>
    <s v="1 - Most Important"/>
    <n v="900"/>
    <n v="0"/>
    <n v="600"/>
    <n v="900"/>
    <n v="360"/>
    <n v="900"/>
    <n v="0"/>
    <n v="0"/>
    <n v="9"/>
    <n v="0"/>
    <n v="0"/>
    <n v="0"/>
    <n v="0"/>
    <n v="0"/>
    <n v="0"/>
    <s v="y"/>
    <n v="0"/>
    <n v="0"/>
    <n v="0"/>
  </r>
  <r>
    <x v="84"/>
    <n v="4736.1200000000008"/>
    <n v="7242.83"/>
    <n v="175"/>
    <n v="27160"/>
    <n v="0"/>
    <m/>
    <n v="810"/>
    <s v="CSPB - A"/>
    <s v="ACC"/>
    <s v="BUCS Affiliation and Entrance Fees:_x000a_NEED: Needed for teams to be able to participate in the league and cup matches._x000a_REACH: Team members (50 people)_x000a_MERIT: The participation in the league allows the student to compete as a team and reinforce their friendships, and also get leadership experience for the captains._x000a__x000a_COST: Â£480 (estimation based on this year's affiliation fee)"/>
    <s v="Affiliation Fees"/>
    <s v="2 - Important"/>
    <n v="480"/>
    <n v="0"/>
    <n v="220"/>
    <n v="480"/>
    <n v="192"/>
    <n v="480"/>
    <n v="0"/>
    <n v="0"/>
    <n v="9"/>
    <n v="0"/>
    <n v="0"/>
    <n v="0"/>
    <n v="0"/>
    <n v="0"/>
    <n v="0"/>
    <s v="y"/>
    <n v="0"/>
    <n v="0"/>
    <n v="0"/>
  </r>
  <r>
    <x v="84"/>
    <n v="4736.1200000000008"/>
    <n v="7242.83"/>
    <n v="175"/>
    <n v="27162"/>
    <n v="0"/>
    <m/>
    <n v="810"/>
    <s v="CSPB - A"/>
    <s v="ACC"/>
    <s v="BUCS Individuals Entrance Fees:_x000a_--------------------------------------------_x000a_NEED: Players can choose to enter BUCS individuals and represent Imperial._x000a_REACH: 15 people are estimated to be interested in taking part_x000a_MERIT: This provides the students the experience of competing at a real tennis tournament._x000a_--------------------------------------------_x000a_15 players * Â£31/player = Â£465"/>
    <s v="Competitions"/>
    <s v="1 - Most Important"/>
    <n v="465"/>
    <n v="0"/>
    <n v="200"/>
    <n v="465"/>
    <n v="186"/>
    <n v="465"/>
    <n v="0"/>
    <n v="0"/>
    <n v="9"/>
    <n v="0"/>
    <n v="0"/>
    <n v="0"/>
    <n v="0"/>
    <n v="0"/>
    <n v="0"/>
    <s v="y"/>
    <n v="0"/>
    <n v="0"/>
    <n v="0"/>
  </r>
  <r>
    <x v="84"/>
    <n v="4736.1200000000008"/>
    <n v="7242.83"/>
    <n v="175"/>
    <n v="27163"/>
    <n v="0"/>
    <m/>
    <n v="810"/>
    <s v="CSPB - A"/>
    <s v="ACC"/>
    <s v="LUSL (mixed doubles team) Affiliation Fee_x000a_---------------------------------------------------------_x000a_NEED: The LUSL mixed doubles is an opportunity for social players and those who just missed out on the BUCS teams to play mixed doubles matches in a competitive, but friendly environment._x000a_REACH: There are 12 players in the LUSL team_x000a_MERIT: Provide even more people the opportunity to play matches._x000a_--------------------------------------------------------_x000a__x000a_COST: Â£91 (estimation based on this year's fee)"/>
    <s v="Affiliation Fees"/>
    <s v="3 - Average Importance"/>
    <n v="91"/>
    <n v="0"/>
    <n v="50"/>
    <n v="91"/>
    <n v="36.4"/>
    <n v="91"/>
    <n v="0"/>
    <n v="0"/>
    <n v="9"/>
    <n v="0"/>
    <n v="0"/>
    <n v="0"/>
    <n v="0"/>
    <n v="0"/>
    <n v="0"/>
    <s v="y"/>
    <n v="0"/>
    <n v="0"/>
    <n v="0"/>
  </r>
  <r>
    <x v="84"/>
    <n v="4736.1200000000008"/>
    <n v="7242.83"/>
    <n v="175"/>
    <n v="27165"/>
    <n v="0"/>
    <m/>
    <n v="810"/>
    <s v="CSPB - A"/>
    <s v="ACC"/>
    <s v="LTA Registration Fee Â£200_x000a_-------------------------------------_x000a_NEED: Registers the club with the governing body for tennis so that we are an official place to play, allowing us to receive tickets in the Wimbledon ballot and hold competitions such as timed tennis._x000a_REACH: Enables all members to receive the benefits stated above, therefore reaches all 170 members._x000a_MERIT: Members can register with us on the LTA website so that they are entered in the Wimbledon ballot, and we receive a certain number of tickets depending on the size of our membership. Also we are sent information packs and prizes to hold timed tennis which is another chance for social players to play some competitive tennis."/>
    <s v="Affiliation Fees"/>
    <s v="1 - Most Important"/>
    <n v="200"/>
    <n v="0"/>
    <n v="100"/>
    <n v="200"/>
    <n v="80"/>
    <n v="200"/>
    <n v="0"/>
    <n v="0"/>
    <n v="9"/>
    <n v="0"/>
    <n v="0"/>
    <n v="0"/>
    <n v="0"/>
    <n v="0"/>
    <n v="0"/>
    <s v="y"/>
    <n v="0"/>
    <n v="0"/>
    <n v="0"/>
  </r>
  <r>
    <x v="85"/>
    <n v="50.8"/>
    <n v="1247.0999999999999"/>
    <n v="80"/>
    <n v="25414"/>
    <n v="0"/>
    <m/>
    <n v="810"/>
    <s v="CSPB - A"/>
    <s v="ACC"/>
    <s v="Due to the nature and environment of our training sessions, it is sometimes difficult to evoke a sense of community within our club, which puts a massive emphasis on our social events to create a sense of cohesion within our club. These events include ACC Bar Nights, as well as 2 end of term socials in both Terms 1 and 2 which have involved going to a restaurant as well as other activities such as bowling in the past. In order to encourage members to attend both socials, we wish to subsidise the costs by paying for half of the price of each social for all members attending, with our aim of having a good team spirit within the club. Based on previous years, the average cost of a social is around Â£15, and attendance is around 12 members._x000a__x000a_Cost = Â£7.50 * 2 * 12 = Â£180_x000a__x000a_Note: with an expected income of Â£800 from membership fees, we aim to allocate Â£100 (12.5%) of the SGI to covering these costs."/>
    <s v="Hospitality"/>
    <s v="1 - Most Important"/>
    <n v="180"/>
    <n v="0"/>
    <n v="80"/>
    <n v="180"/>
    <n v="72"/>
    <n v="0"/>
    <n v="0"/>
    <s v="Do not subsidise social events, A to C"/>
    <n v="2"/>
    <n v="2"/>
    <s v="I love this line, almost tempted to fund it for sheer cheek"/>
    <n v="0"/>
    <n v="0"/>
    <n v="0"/>
    <n v="0"/>
    <s v="y"/>
    <n v="0"/>
    <n v="0"/>
    <n v="0"/>
  </r>
  <r>
    <x v="85"/>
    <n v="50.8"/>
    <n v="1247.0999999999999"/>
    <n v="80"/>
    <n v="25410"/>
    <n v="0"/>
    <m/>
    <n v="810"/>
    <s v="CSPB - A"/>
    <s v="ACC"/>
    <s v="Competing being an integral part of our sport; we aim to have many of our members competing at the numerous interclub competitions that take place throughout the year, and for other members to feel encouraged to come along and support them. We would like to fully subsidise the entry fee (which is usually Â£10) for the fighters, and half of this entry fee for those who come to spectate. Based on previous years, we aim to partake in 4 interclub competitions in the duration of the year, with an average of 4 members competing and an additional 8 members spectating._x000a__x000a_Cost for members competing = Â£10 * 4 * 4 = Â£160_x000a__x000a_Cost for members spectating = Â£5 * 8 * 4 = Â£160_x000a__x000a_Total cost = Â£160 + Â£160 = Â£320_x000a__x000a_Note: with an expected income of Â£800 from membership fees, we aim to allocate Â£180 (22.5%) of the SGI to covering these costs."/>
    <s v="Competitions"/>
    <s v="1 - Most Important"/>
    <n v="320"/>
    <n v="0"/>
    <n v="140"/>
    <n v="320"/>
    <n v="128"/>
    <n v="320"/>
    <n v="0"/>
    <n v="0"/>
    <n v="9"/>
    <n v="0"/>
    <n v="0"/>
    <n v="0"/>
    <n v="0"/>
    <n v="0"/>
    <n v="0"/>
    <s v="y"/>
    <n v="0"/>
    <n v="0"/>
    <n v="0"/>
  </r>
  <r>
    <x v="86"/>
    <n v="2908.26"/>
    <n v="8525.2900000000009"/>
    <n v="50"/>
    <n v="27428"/>
    <n v="0"/>
    <m/>
    <n v="810"/>
    <s v="CSPB - A"/>
    <s v="ACC"/>
    <s v="Printing Costs for Freshers Fair"/>
    <s v="Printing Costs"/>
    <s v="1 - Most Important"/>
    <n v="10"/>
    <n v="0"/>
    <n v="10"/>
    <n v="10"/>
    <n v="4"/>
    <n v="0"/>
    <n v="0"/>
    <n v="0"/>
    <n v="9"/>
    <n v="0"/>
    <s v="Publicity"/>
    <n v="1"/>
    <s v="2,3"/>
    <n v="0"/>
    <n v="0"/>
    <s v="n"/>
    <s v="C"/>
    <s v="y"/>
    <n v="0"/>
  </r>
  <r>
    <x v="86"/>
    <n v="2908.26"/>
    <n v="8525.2900000000009"/>
    <n v="50"/>
    <n v="27400"/>
    <n v="0"/>
    <m/>
    <n v="810"/>
    <s v="CSPB - A"/>
    <s v="ACC"/>
    <s v="BUCS competition entrance fees- 4 teams (season 2016 was Â£63 per team, projected as Â£66.15 per team for 2017 = Â£264.60)"/>
    <s v="Competitions"/>
    <s v="1 - Most Important"/>
    <n v="264.60000000000002"/>
    <n v="171.99"/>
    <n v="92.61"/>
    <n v="264.60000000000002"/>
    <n v="92.61"/>
    <n v="264.60000000000002"/>
    <n v="0"/>
    <n v="0"/>
    <n v="9"/>
    <n v="0"/>
    <n v="0"/>
    <n v="0"/>
    <n v="0"/>
    <n v="0"/>
    <n v="0"/>
    <s v="y"/>
    <n v="0"/>
    <n v="0"/>
    <n v="0"/>
  </r>
  <r>
    <x v="86"/>
    <n v="2908.26"/>
    <n v="8525.2900000000009"/>
    <n v="50"/>
    <n v="27402"/>
    <n v="0"/>
    <m/>
    <n v="810"/>
    <s v="CSPB - A"/>
    <s v="ACC"/>
    <s v="BUCS affiliation fees- 4 teams (season 2016 was Â£81.81 per team, projected as Â£85.90 per team for 2017 = Â£343.60)"/>
    <s v="Affiliation Fees"/>
    <s v="1 - Most Important"/>
    <n v="343.6"/>
    <n v="188.98"/>
    <n v="154.62"/>
    <n v="343.6"/>
    <n v="137.44"/>
    <n v="343.6"/>
    <n v="0"/>
    <n v="0"/>
    <n v="9"/>
    <n v="0"/>
    <n v="0"/>
    <n v="0"/>
    <n v="0"/>
    <n v="0"/>
    <n v="0"/>
    <s v="y"/>
    <n v="0"/>
    <n v="0"/>
    <n v="0"/>
  </r>
  <r>
    <x v="86"/>
    <n v="2908.26"/>
    <n v="8525.2900000000009"/>
    <n v="50"/>
    <n v="27405"/>
    <n v="0"/>
    <m/>
    <n v="810"/>
    <s v="CSPB - A"/>
    <s v="ACC"/>
    <s v="LUSL competition entrance fees- 4 teams (Â£88 per team)"/>
    <s v="Competitions"/>
    <s v="2 - Important"/>
    <n v="352"/>
    <n v="228.8"/>
    <n v="123.2"/>
    <n v="352"/>
    <n v="123.2"/>
    <n v="352"/>
    <n v="0"/>
    <n v="0"/>
    <n v="9"/>
    <n v="0"/>
    <n v="0"/>
    <n v="0"/>
    <n v="0"/>
    <n v="0"/>
    <n v="0"/>
    <s v="y"/>
    <n v="0"/>
    <n v="0"/>
    <n v="0"/>
  </r>
  <r>
    <x v="86"/>
    <n v="2908.26"/>
    <n v="8525.2900000000009"/>
    <n v="50"/>
    <n v="27408"/>
    <n v="0"/>
    <m/>
    <n v="810"/>
    <s v="CSPB - A"/>
    <s v="ACC"/>
    <s v="Ground hire- Thursday training at Battersea (2 courts for 2 hours at Â£105 for 22 weeks = Â£2310)"/>
    <s v="Ground Hire"/>
    <s v="1 - Most Important"/>
    <n v="2310"/>
    <n v="1270.45"/>
    <n v="1039.55"/>
    <n v="2310"/>
    <n v="924"/>
    <n v="2310"/>
    <n v="0"/>
    <n v="0"/>
    <n v="9"/>
    <n v="0"/>
    <n v="0"/>
    <n v="0"/>
    <n v="0"/>
    <n v="0"/>
    <n v="0"/>
    <s v="y"/>
    <n v="0"/>
    <n v="0"/>
    <n v="0"/>
  </r>
  <r>
    <x v="86"/>
    <n v="2908.26"/>
    <n v="8525.2900000000009"/>
    <n v="50"/>
    <n v="27409"/>
    <n v="0"/>
    <m/>
    <n v="810"/>
    <s v="CSPB - A"/>
    <s v="ACC"/>
    <s v="Ground hire - Wednesday Games at Heston Sports Hall (Â£12 per hour, 2 hours a week, 22 weeks = Ã‚Â£528)"/>
    <s v="Ground Hire"/>
    <s v="2 - Important"/>
    <n v="528"/>
    <n v="264"/>
    <n v="264"/>
    <n v="528"/>
    <n v="211.2"/>
    <n v="528"/>
    <n v="0"/>
    <n v="0"/>
    <n v="9"/>
    <n v="0"/>
    <n v="0"/>
    <n v="0"/>
    <n v="0"/>
    <n v="0"/>
    <n v="0"/>
    <s v="y"/>
    <n v="0"/>
    <n v="0"/>
    <n v="0"/>
  </r>
  <r>
    <x v="86"/>
    <n v="2908.26"/>
    <n v="8525.2900000000009"/>
    <n v="50"/>
    <n v="27412"/>
    <n v="0"/>
    <m/>
    <n v="810"/>
    <s v="CSPB - A"/>
    <s v="ACC"/>
    <s v="Ground hire- Monday home matches in Ethos (Â£48 per hour, 2 hours per week for 22 weeks = Â£2112) &amp; Monday home games at Westway (Â£15 per hour, 2 hours per week for 5 weeks = Â£150 (total Â£2262))"/>
    <s v="Ground Hire"/>
    <s v="3 - Average Importance"/>
    <n v="2262"/>
    <n v="1131"/>
    <n v="1131"/>
    <n v="2262"/>
    <n v="904.8"/>
    <n v="2262"/>
    <n v="0"/>
    <n v="0"/>
    <n v="9"/>
    <n v="0"/>
    <n v="0"/>
    <n v="0"/>
    <n v="0"/>
    <n v="0"/>
    <n v="0"/>
    <s v="y"/>
    <n v="0"/>
    <n v="0"/>
    <n v="0"/>
  </r>
  <r>
    <x v="86"/>
    <n v="2908.26"/>
    <n v="8525.2900000000009"/>
    <n v="50"/>
    <n v="27413"/>
    <n v="0"/>
    <m/>
    <n v="810"/>
    <s v="CSPB - A"/>
    <s v="ACC"/>
    <s v="Instructor fees- (Jackie Â£25 per 2 hour session, 2 hours a week for 22 weeks = Â£550) (Yasmin Â£36.80 per 2 hour session 2 hours a week for 22 weeks = Â£809.60) (Total = Â£1359.60)"/>
    <s v="Instructors"/>
    <s v="1 - Most Important"/>
    <n v="1359.6"/>
    <n v="679.8"/>
    <n v="679.8"/>
    <n v="1359.6"/>
    <n v="543.84"/>
    <n v="1359.6"/>
    <n v="0"/>
    <n v="0"/>
    <n v="9"/>
    <n v="0"/>
    <n v="0"/>
    <n v="0"/>
    <n v="0"/>
    <n v="0"/>
    <n v="0"/>
    <s v="y"/>
    <n v="0"/>
    <n v="0"/>
    <n v="0"/>
  </r>
  <r>
    <x v="86"/>
    <n v="2908.26"/>
    <n v="8525.2900000000009"/>
    <n v="50"/>
    <n v="27414"/>
    <n v="0"/>
    <m/>
    <n v="810"/>
    <s v="CSPB - A"/>
    <s v="ACC"/>
    <s v="Umpires- (Â£20 per umpire per home match, 2 umpires per match, 5 home LUSL matches per team, 4 teams, Â£40 x 20 = Â£800), (Â£25 per umpire per home match, 2 umpires per match, 5 home BUCS matches per team, 4 teams, Â£50 x 20 = 1000) (Total = Â£1800)"/>
    <s v="Referees"/>
    <s v="1 - Most Important"/>
    <n v="1800"/>
    <n v="1080"/>
    <n v="720"/>
    <n v="1800"/>
    <n v="720"/>
    <n v="1800"/>
    <n v="0"/>
    <n v="0"/>
    <n v="9"/>
    <n v="0"/>
    <n v="0"/>
    <n v="0"/>
    <n v="0"/>
    <n v="0"/>
    <n v="0"/>
    <s v="y"/>
    <n v="0"/>
    <n v="0"/>
    <n v="0"/>
  </r>
  <r>
    <x v="86"/>
    <n v="2908.26"/>
    <n v="8525.2900000000009"/>
    <n v="50"/>
    <n v="27415"/>
    <n v="0"/>
    <m/>
    <n v="810"/>
    <s v="CSPB - A"/>
    <s v="ACC"/>
    <s v="Travel expenses- Matches (20 away BUCS matches, 5 per team, 9 seater minibuses at Â£75.80 for 6-12 hours + Â£15 fuel per minibus = Â£90.80 per match, 20 matches = Â£1816, Â£908 income from players contributing to travel expenses (players pay 50%)"/>
    <s v="Travel Expenditure"/>
    <s v="1 - Most Important"/>
    <n v="1816"/>
    <n v="908"/>
    <n v="908"/>
    <n v="1816"/>
    <n v="726.4"/>
    <n v="1816"/>
    <n v="0"/>
    <n v="0"/>
    <n v="9"/>
    <n v="0"/>
    <n v="0"/>
    <n v="0"/>
    <n v="0"/>
    <n v="0"/>
    <n v="0"/>
    <s v="y"/>
    <n v="0"/>
    <n v="0"/>
    <n v="0"/>
  </r>
  <r>
    <x v="86"/>
    <n v="2908.26"/>
    <n v="8525.2900000000009"/>
    <n v="50"/>
    <n v="27416"/>
    <n v="0"/>
    <m/>
    <n v="810"/>
    <s v="CSPB - A"/>
    <s v="ACC"/>
    <s v="Travel expenses- Transport of training equipment to training each week as there is no storage facilities at Battersea courts (Â£36.40 per minibus plus Â£5 fuel =Â£41.40 per week, for 22 weeks = Â£910.80, Â£352 income from players contributing to travel to training (Â£2 per member, 8 members, 22 training sessions = Â£352)"/>
    <s v="Travel Expenditure"/>
    <s v="2 - Important"/>
    <n v="910.8"/>
    <n v="479.12"/>
    <n v="431.68"/>
    <n v="910.8"/>
    <n v="364.32"/>
    <n v="910.8"/>
    <n v="0"/>
    <n v="0"/>
    <n v="9"/>
    <n v="0"/>
    <n v="0"/>
    <n v="0"/>
    <n v="0"/>
    <n v="0"/>
    <n v="0"/>
    <s v="y"/>
    <n v="0"/>
    <n v="0"/>
    <n v="0"/>
  </r>
  <r>
    <x v="87"/>
    <n v="4245.75"/>
    <n v="8580.98"/>
    <n v="45"/>
    <n v="26390"/>
    <n v="0"/>
    <m/>
    <n v="810"/>
    <s v="CSPB - A"/>
    <s v="ACC"/>
    <s v="Riding lessons - Riding lessons are held weekly at Trent Park Equestrian Centre (TPEC). We arrange between 15 and 25 flat and jump lessons each term week. TPEC give us generous discounted prices of Â£30 per flat lesson and Â£45 per jump lesson."/>
    <s v="Ground Hire"/>
    <s v="1 - Most Important"/>
    <n v="18600"/>
    <n v="9900"/>
    <n v="8700"/>
    <n v="18600"/>
    <n v="7440"/>
    <n v="18600"/>
    <n v="0"/>
    <n v="0"/>
    <n v="9"/>
    <n v="0"/>
    <s v="Can I get reach for this?"/>
    <n v="0"/>
    <n v="0"/>
    <n v="0"/>
    <n v="0"/>
    <s v="n"/>
    <s v="ACC to clarify"/>
    <s v="Definitely core - this is there training Riding lessons - request subsidy for 22 weeks' worth of flat lessons which allows for two full terms of subsidy. Lessons are currently £30 each for a flat and £45 for a jump. Flatwork = 22 weeks × 17 riders × £30.00 = £11,220. Jumping = 11 weeks × 4 riders × £45.00 = £1,980. Total cost for 2 terms: £13200. For Term 3 we estimate numbers decreasing to an average of 8 flat lessons and 2 jump each week lessons due to exams: 11 weeks × ((8 riders × £30.00) + (2 riders x £45.00)) = £3630. Our total cost for riding lessons for all three terms is £16830. We request subsidy for 22 weeks at £10 per person per lesson which is 33% of a standard lesson and 25% of a jump lesson. £10 subsidy × 418 lessons = £4,180. The unsubsidised cost is paid for by members when they purchase their lessons each week. _x000a__x000a_EW - I would actually estimate predicted cost at 16830 - need to chase up more information but would definitely subsidise - John/Tom to chase up_x000a__x000a_Subsiding £10 per lesson seems reasonable - have 50 members."/>
    <n v="0"/>
  </r>
  <r>
    <x v="87"/>
    <n v="4245.75"/>
    <n v="8580.98"/>
    <n v="45"/>
    <n v="26394"/>
    <n v="0"/>
    <m/>
    <n v="810"/>
    <s v="CSPB - A"/>
    <s v="ACC"/>
    <s v="Polo Lessons - Polo lessons are held biweekly at Greenpoint Polo Club. We arrange between 7 polo lessons every two weeks during term time. Greenpoint give us university prices of Â£50 per lesson. ((50*7)*28)=196"/>
    <s v="Instructors"/>
    <s v="1 - Most Important"/>
    <n v="9800"/>
    <n v="6860"/>
    <n v="2940"/>
    <n v="9800"/>
    <n v="2940"/>
    <n v="9800"/>
    <n v="0"/>
    <n v="0"/>
    <n v="9"/>
    <n v="0"/>
    <s v="Reach please"/>
    <n v="0"/>
    <n v="0"/>
    <n v="0"/>
    <n v="0"/>
    <s v="n"/>
    <s v="ACC to clarify"/>
    <s v="POLO - GROUND HIRE_x000a_Polo lessons are usually around £60 each (including ground hire and instruction) regardless of supplier. We aim to average around 4 riders per week (judging from current interest) throughout the year. 28 weeks × 7 riders × £50 = £ 9800. Subsidy requested for two terms = 30%. The unsubsidised cost is paid for by members when they purchase their lessons each week. _x000a__x000a_Seems reasonable to subsidise - it is riding and polo club - training essentual for competitions"/>
    <n v="0"/>
  </r>
  <r>
    <x v="87"/>
    <n v="4245.75"/>
    <n v="8580.98"/>
    <n v="45"/>
    <n v="26411"/>
    <n v="0"/>
    <m/>
    <n v="810"/>
    <s v="CSPB - A"/>
    <s v="ACC"/>
    <s v="Riding competition hosting - Ground hire. We host one competition per team per year. We hope to enter two teams this year at a cost of Â£650 per competition hosting."/>
    <s v="Competitions"/>
    <s v="1 - Most Important"/>
    <n v="1300"/>
    <n v="0"/>
    <n v="1300"/>
    <n v="1300"/>
    <n v="520"/>
    <n v="1300"/>
    <n v="0"/>
    <n v="0"/>
    <n v="9"/>
    <n v="0"/>
    <s v="Is this core?"/>
    <n v="0"/>
    <n v="0"/>
    <n v="0"/>
    <n v="0"/>
    <s v="n"/>
    <s v="ACC to clarify"/>
    <s v="this is definitely core - RIDING BUCS COMPETITION - GROUND HIRE - 2 bucs competitions a year Each team needs to host a competition. Holding one home competition costs £650 – this covers ground hire, horse hire and instructors. Cost: £650 x 2 = £1300."/>
    <n v="0"/>
  </r>
  <r>
    <x v="87"/>
    <n v="4245.75"/>
    <n v="8580.98"/>
    <n v="45"/>
    <n v="26413"/>
    <n v="0"/>
    <m/>
    <n v="810"/>
    <s v="CSPB - A"/>
    <s v="ACC"/>
    <s v="Polo horse chukka hire and league entry - it costs riders Â£400 per person to enter competitions and we hope to enter 7 people in two competitions. ((400*7)*2)=5600"/>
    <s v="Competitions"/>
    <s v="2 - Important"/>
    <n v="5600"/>
    <n v="2800"/>
    <n v="2800"/>
    <n v="5600"/>
    <n v="2240"/>
    <n v="5600"/>
    <n v="0"/>
    <n v="0"/>
    <n v="9"/>
    <n v="0"/>
    <s v="Literally no idea what this society needs money for. Needs lots of info. Also SGI..."/>
    <n v="0"/>
    <n v="0"/>
    <n v="0"/>
    <n v="0"/>
    <s v="n"/>
    <s v="ACC to clarify"/>
    <s v="So this is for competition entry - in BUCS and for horse hire for those competitions. Seems reasonable - DEFINITELY core activity"/>
    <n v="0"/>
  </r>
  <r>
    <x v="87"/>
    <n v="4245.75"/>
    <n v="8580.98"/>
    <n v="45"/>
    <n v="26416"/>
    <n v="0"/>
    <m/>
    <n v="810"/>
    <s v="CSPB - A"/>
    <s v="ACC"/>
    <s v="Riding competitions hospitality - we are required to offer a sandwich lunch when hosting a riding competition. As we hope to have two teams, this means hosting two competitions and we want to keep the cost at Â£30 per competition."/>
    <s v="Hospitality"/>
    <s v="2 - Important"/>
    <n v="60"/>
    <n v="0"/>
    <n v="60"/>
    <n v="60"/>
    <n v="24"/>
    <n v="60"/>
    <n v="0"/>
    <s v="This is a requirement by the league so core activity"/>
    <n v="9"/>
    <n v="0"/>
    <s v="AS with previous competiton accomdation"/>
    <n v="0"/>
    <n v="0"/>
    <n v="0"/>
    <n v="0"/>
    <s v="n"/>
    <s v="ACC to clarify"/>
    <s v="sorry this is definitely CSPB-C - hospitality - talking about providing lunch"/>
    <n v="0"/>
  </r>
  <r>
    <x v="87"/>
    <n v="4245.75"/>
    <n v="8580.98"/>
    <n v="45"/>
    <n v="26427"/>
    <n v="0"/>
    <m/>
    <n v="810"/>
    <s v="CSPB - A"/>
    <s v="ACC"/>
    <s v="Judge for two home competitions - When we host a riding competition we also have to provide a judge, which costs around Â£70 each time. We hope to have two teams so host two competitions."/>
    <s v="Referees"/>
    <s v="2 - Important"/>
    <n v="140"/>
    <n v="0"/>
    <n v="140"/>
    <n v="140"/>
    <n v="56"/>
    <n v="140"/>
    <n v="0"/>
    <n v="0"/>
    <n v="9"/>
    <n v="0"/>
    <s v="Core? want more information"/>
    <n v="0"/>
    <n v="0"/>
    <n v="0"/>
    <n v="0"/>
    <s v="n"/>
    <s v="ACC to clarify"/>
    <s v="Definitely core activity - this is a BUCS requirement - british dressage listed judge - cannot participate in BUCS without it"/>
    <n v="0"/>
  </r>
  <r>
    <x v="87"/>
    <n v="4245.75"/>
    <n v="8580.98"/>
    <n v="45"/>
    <n v="26395"/>
    <n v="0"/>
    <m/>
    <n v="810"/>
    <s v="CSPB - A"/>
    <s v="ACC"/>
    <s v="Affilitation fees for riding and polo - it costs us Â£115 per team to enter each competition and we hope to enter two teams into competitions. It costs each rider Â£55 to register for SUPA. We will enter 7 riders into competitions. ((7*55)+115)="/>
    <s v="Affiliation Fees"/>
    <s v="1 - Most Important"/>
    <n v="500"/>
    <n v="0"/>
    <n v="500"/>
    <n v="500"/>
    <n v="200"/>
    <n v="500"/>
    <n v="0"/>
    <n v="0"/>
    <n v="9"/>
    <n v="0"/>
    <n v="0"/>
    <n v="0"/>
    <n v="0"/>
    <n v="0"/>
    <n v="0"/>
    <s v="y"/>
    <n v="0"/>
    <n v="0"/>
    <n v="0"/>
  </r>
  <r>
    <x v="87"/>
    <n v="4245.75"/>
    <n v="8580.98"/>
    <n v="45"/>
    <n v="26408"/>
    <n v="0"/>
    <m/>
    <n v="810"/>
    <s v="CSPB - A"/>
    <s v="ACC"/>
    <s v="Rosettes - We are required to provide rosettes when hosting competitions. Rosettes cost Â£2.25 each and we require 40. 40*2.25=90.00"/>
    <s v="Consumables"/>
    <s v="2 - Important"/>
    <n v="90"/>
    <n v="0"/>
    <n v="90"/>
    <n v="90"/>
    <n v="36"/>
    <n v="90"/>
    <n v="0"/>
    <n v="0"/>
    <n v="9"/>
    <n v="0"/>
    <n v="0"/>
    <n v="0"/>
    <n v="0"/>
    <n v="0"/>
    <n v="0"/>
    <s v="y"/>
    <n v="0"/>
    <n v="0"/>
    <n v="0"/>
  </r>
  <r>
    <x v="87"/>
    <n v="4245.75"/>
    <n v="8580.98"/>
    <n v="45"/>
    <n v="26415"/>
    <n v="0"/>
    <m/>
    <n v="810"/>
    <s v="CSPB - A"/>
    <s v="ACC"/>
    <s v="Travel to BUCS and polo competitions - Travel to competitions is variable as they are held at different locations. We use zipcar, membership of which costs Â£118.80 per year. In addition, we hope to have two teams of riders at three away competitions per team, and around 7 away polo competitions per year. This comes to a total cost of, at Â£60 per competition, Â£780.((2*3)+7)*60)+118.80=780"/>
    <s v="Travel Expenditure"/>
    <s v="1 - Most Important"/>
    <n v="898.8"/>
    <n v="0"/>
    <n v="898.8"/>
    <n v="898.8"/>
    <n v="359.52"/>
    <n v="898.8"/>
    <n v="0"/>
    <n v="0"/>
    <n v="9"/>
    <n v="0"/>
    <n v="0"/>
    <n v="0"/>
    <n v="0"/>
    <n v="0"/>
    <n v="0"/>
    <s v="y"/>
    <n v="0"/>
    <n v="0"/>
    <n v="0"/>
  </r>
  <r>
    <x v="88"/>
    <n v="5564.9999999999991"/>
    <n v="5498.25"/>
    <n v="140"/>
    <n v="27480"/>
    <n v="0"/>
    <m/>
    <n v="810"/>
    <s v="CSPB - A"/>
    <s v="ACC"/>
    <s v="Accommodation - Accommodation for Easter Bisley for up to 20 people at any one time - note these are normally different combinations of people on different nights - (Â£600). Note that members are expected to cover the majority of costs."/>
    <s v="Accommodation"/>
    <s v="2 - Important"/>
    <n v="600"/>
    <n v="420"/>
    <n v="180"/>
    <n v="600"/>
    <n v="180"/>
    <n v="600"/>
    <n v="0"/>
    <n v="0"/>
    <n v="9"/>
    <n v="0"/>
    <s v="Accomodation for trips?"/>
    <n v="0"/>
    <n v="0"/>
    <n v="0"/>
    <n v="0"/>
    <s v="n"/>
    <s v="Fine"/>
    <s v="y"/>
    <n v="0"/>
  </r>
  <r>
    <x v="88"/>
    <n v="5564.9999999999991"/>
    <n v="5498.25"/>
    <n v="140"/>
    <n v="27481"/>
    <n v="0"/>
    <m/>
    <n v="810"/>
    <s v="CSPB - A"/>
    <s v="ACC"/>
    <s v="Accommodation - Smallbore BUCS accommodation for 2 nights for 6 people (Â£180). Note that members are expected to cover the majority of costs."/>
    <s v="Accommodation"/>
    <s v="1 - Most Important"/>
    <n v="200"/>
    <n v="140"/>
    <n v="60"/>
    <n v="200"/>
    <n v="60"/>
    <n v="200"/>
    <n v="0"/>
    <n v="0"/>
    <n v="9"/>
    <n v="0"/>
    <s v="Accomodation for trips?"/>
    <n v="0"/>
    <n v="0"/>
    <n v="0"/>
    <n v="0"/>
    <s v="n"/>
    <s v="Fine"/>
    <s v="y"/>
    <n v="0"/>
  </r>
  <r>
    <x v="88"/>
    <n v="5564.9999999999991"/>
    <n v="5498.25"/>
    <n v="140"/>
    <n v="27370"/>
    <n v="0"/>
    <m/>
    <n v="810"/>
    <s v="CSPB - A"/>
    <s v="ACC"/>
    <s v="Range Hire - Hire of London Bridge Rifle Range for 1 year (~Â£2500 - rises at rate of inflation). This is necessary for our weekly smallbore and air pistol sessions, as well as storage for firearms, ammunition and most of our kit. We also have to rent two additional gun lockers to store our rifles (2x Â£25) and additional space for our second kit locker (Â£50). This is where the club is based and where the majority of our core activities take place. We are currently unable to use the range at Heston on a regular basis due to the logistical challenges posed by tarnsporting firearms and ammunition, and the increased cost each week that this would introduce. The range at Heston also doesn't have sufficient storage space for our equipment, and no facility for air pistol shooting which makes up a large part of our core activities."/>
    <s v="Ground Hire"/>
    <s v="1 - Most Important"/>
    <n v="2600"/>
    <n v="1300"/>
    <n v="1300"/>
    <n v="2600"/>
    <n v="1040"/>
    <n v="2600"/>
    <n v="0"/>
    <n v="0"/>
    <n v="9"/>
    <n v="0"/>
    <n v="0"/>
    <n v="0"/>
    <n v="0"/>
    <n v="0"/>
    <n v="0"/>
    <s v="y"/>
    <n v="0"/>
    <n v="0"/>
    <n v="0"/>
  </r>
  <r>
    <x v="88"/>
    <n v="5564.9999999999991"/>
    <n v="5498.25"/>
    <n v="140"/>
    <n v="27371"/>
    <n v="0"/>
    <m/>
    <n v="810"/>
    <s v="CSPB - A"/>
    <s v="ACC"/>
    <s v="Fullbore Ground Hire - Hire of points for 3 day trips (2 lanes per day at Â£100 a lane with professional target markers for one half day (Â£33) = Â£699) and one weekend trip (2 days, 2 lanes at Â£100 a lane per day with professional target markers for two half days = Â£466) for fullbore rifle shooting at Bisley. Fullbore is one of our core disciplines and these trips are necessary to meet our aims and objectives. Clays trips ground hire - Hire of JJ's (cheapest available) shotgun ground for an average of 14 people per trip for 10 trips in the year (Â£15 per person per trip = Â£2100). Hire of EJ Churchill's Ground for 2 trips in the year to provide more challenging targets for members, 15 people attending per trip (Â£25 per person per trip = Â£750). The number of shotgun trips planned has remained steady from 2015-16 as we are now meeting the demands of members. This is one of our key disciplines and trips are necessary to meet our aims and objectives. EJ Churchills is a more expensive clay ground, but our members are becoming experienced enough to tackle more challenging targets and it provides good practice for BUCS and Christmas Cup competitions."/>
    <s v="Ground Hire"/>
    <s v="2 - Important"/>
    <n v="7100"/>
    <n v="4970"/>
    <n v="2130"/>
    <n v="7100"/>
    <n v="2130"/>
    <n v="7100"/>
    <n v="0"/>
    <n v="0"/>
    <n v="9"/>
    <n v="0"/>
    <n v="0"/>
    <n v="0"/>
    <n v="0"/>
    <n v="0"/>
    <n v="0"/>
    <s v="y"/>
    <n v="0"/>
    <n v="0"/>
    <n v="0"/>
  </r>
  <r>
    <x v="88"/>
    <n v="5564.9999999999991"/>
    <n v="5498.25"/>
    <n v="140"/>
    <n v="27372"/>
    <n v="0"/>
    <m/>
    <n v="810"/>
    <s v="CSPB - A"/>
    <s v="ACC"/>
    <s v="Easter Bisley - Target Hire for 1 week of fullbore shooting for up to 20 people at any one time (note that different people come at different points in the week, meaning that more than 20 members benefit). (2 lanes at Â£130 per lane per day, 6 days = Â£1560). Members are expected to pay for the lions share of the point hire."/>
    <s v="Ground Hire"/>
    <s v="3 - Average Importance"/>
    <n v="1700"/>
    <n v="1190"/>
    <n v="510"/>
    <n v="1700"/>
    <n v="510"/>
    <n v="1700"/>
    <n v="0"/>
    <n v="0"/>
    <n v="9"/>
    <n v="0"/>
    <n v="0"/>
    <n v="0"/>
    <n v="0"/>
    <n v="0"/>
    <n v="0"/>
    <s v="y"/>
    <n v="0"/>
    <n v="0"/>
    <n v="0"/>
  </r>
  <r>
    <x v="88"/>
    <n v="5564.9999999999991"/>
    <n v="5498.25"/>
    <n v="140"/>
    <n v="27472"/>
    <n v="0"/>
    <m/>
    <n v="810"/>
    <s v="CSPB - A"/>
    <s v="ACC"/>
    <s v="BUCS - Smallbore BUCS is a postal competition in the initial stage, with the finals being held in Staveley (Â£55 for 2 teams). BUCS - Fullbore BUCS is held at Bisley and is unfortunately very expensive (see aims and objectives). We are looking to enter 2 teams this coming year (2 x Â£300 = Â£600). BUCS - Shotgun BUCS is held in the autumn term, price is based on the entry fee for 6 undergrads and 5 alumni. Only undergrads were subsidised for BUCS entry."/>
    <s v="Competitions"/>
    <s v="1 - Most Important"/>
    <n v="1210"/>
    <n v="484"/>
    <n v="726"/>
    <n v="1210"/>
    <n v="484"/>
    <n v="1210"/>
    <n v="0"/>
    <n v="0"/>
    <n v="9"/>
    <n v="0"/>
    <n v="0"/>
    <n v="0"/>
    <n v="0"/>
    <n v="0"/>
    <n v="0"/>
    <s v="y"/>
    <n v="0"/>
    <n v="0"/>
    <n v="0"/>
  </r>
  <r>
    <x v="88"/>
    <n v="5564.9999999999991"/>
    <n v="5498.25"/>
    <n v="140"/>
    <n v="27473"/>
    <n v="0"/>
    <m/>
    <n v="810"/>
    <s v="CSPB - A"/>
    <s v="ACC"/>
    <s v="Clays Christmas Cup - National Competition held in Wales annually. Entry for 15 people including an alumni team who won their division in 2016."/>
    <s v="Competitions"/>
    <s v="2 - Important"/>
    <n v="400"/>
    <n v="300"/>
    <n v="100"/>
    <n v="400"/>
    <n v="100"/>
    <n v="400"/>
    <n v="0"/>
    <n v="0"/>
    <n v="9"/>
    <n v="0"/>
    <n v="0"/>
    <n v="0"/>
    <n v="0"/>
    <n v="0"/>
    <n v="0"/>
    <s v="y"/>
    <n v="0"/>
    <n v="0"/>
    <n v="0"/>
  </r>
  <r>
    <x v="88"/>
    <n v="5564.9999999999991"/>
    <n v="5498.25"/>
    <n v="140"/>
    <n v="27476"/>
    <n v="0"/>
    <m/>
    <n v="810"/>
    <s v="CSPB - A"/>
    <s v="ACC"/>
    <s v="Minibus Hire for clays trips - 12 trips, 15 seater bus for 6-12 hours (Â£101 x 12 = Â£1212). 60 miles per clay trip to JJ's (60 x 0.28 = Â£16.80), 80 miles per trip to EJ Churchill's (80 x 0.28 = Â£22.40). We cannot use TfL services to transport firearms and ammunition as a club so are required to use cars, buses or taxis to transport equipment. Minibus Hire for fullbore trips - 3 day trips, 15 seater bus for 6-12 hours (Â£101 x 3 = Â£303). 2 weekend trips, 15 seater full weekend (Â£287.90). 80 miles per day trip (80 x 0.28 = Â£22.40), 100 miles per weekend trip (100 x 0.28 = Â£28). We cannot use TfL services to transport firearms and ammunition as a club so are required to use cars, buses or taxis to transport equipment. Minibus Hire for competitions - Smallbore BUCS, 9 seater, Friday evening to Sunday evening (Â£296). Clay BUCS 15 seater 24hrs weekend (Â£144.50). Clays Christmas Cup 15 seater 24hrs weekend (Â£144.50). 3 friendly matches, 9 seater 12 hours (Â£75.80). FUEL: Smallbore BUCS (340 x 0.28 = Â£95.20), Clay BUCS (340 x 0.28 = Â£95.20), Clays Christmas Cup (280 x 0.28 = Â£78.40), Friendly matches (200 x 0.28 = Â£56). We cannot use TfL services to transport firearms and ammunition as a club so are required to use cars, buses or taxis to transport equipment."/>
    <s v="Travel Expenditure"/>
    <s v="1 - Most Important"/>
    <n v="3500"/>
    <n v="2450"/>
    <n v="1050"/>
    <n v="3500"/>
    <n v="1050"/>
    <n v="3500"/>
    <n v="0"/>
    <n v="0"/>
    <n v="9"/>
    <n v="0"/>
    <n v="0"/>
    <n v="0"/>
    <n v="0"/>
    <n v="0"/>
    <n v="0"/>
    <s v="y"/>
    <n v="0"/>
    <n v="0"/>
    <n v="0"/>
  </r>
  <r>
    <x v="88"/>
    <n v="5564.9999999999991"/>
    <n v="5498.25"/>
    <n v="140"/>
    <n v="27477"/>
    <n v="0"/>
    <m/>
    <n v="810"/>
    <s v="CSPB - A"/>
    <s v="ACC"/>
    <s v="Car Hire for club activities such as transporting firearms and ammunition between London Bridge Range and Beit in preperation for trips. (Â£15 per trip, 5 trips per year). We cannot use TfL services to transport firearms and ammunition as a club so are required to use cars, buses or taxis to transport equipment."/>
    <s v="Travel Expenditure"/>
    <s v="2 - Important"/>
    <n v="75"/>
    <n v="56.25"/>
    <n v="18.75"/>
    <n v="75"/>
    <n v="18.75"/>
    <n v="75"/>
    <n v="0"/>
    <n v="0"/>
    <n v="9"/>
    <n v="0"/>
    <n v="0"/>
    <n v="0"/>
    <n v="0"/>
    <n v="0"/>
    <n v="0"/>
    <s v="y"/>
    <n v="0"/>
    <n v="0"/>
    <n v="0"/>
  </r>
  <r>
    <x v="88"/>
    <n v="5564.9999999999991"/>
    <n v="5498.25"/>
    <n v="140"/>
    <n v="27484"/>
    <n v="0"/>
    <m/>
    <n v="810"/>
    <s v="CSPB - A"/>
    <s v="ACC"/>
    <s v="Safety Equipment - Ear Defenders are necessary for preventing hearing damage, we have replaced 7 pairs of worn ear defenders this year, with the aim of replacing a further 10 next year. 100% subsidy requested due to the risk associated with not having these pieces of equipment! Safety Equipment - Eye protection is necessary for clay pigeon shooting and gallery shooting. 6 pairs purchased this year, a further 10 pairs should be purchased next year."/>
    <s v="Equipment &amp; Repair"/>
    <s v="1 - Most Important"/>
    <n v="244"/>
    <n v="0"/>
    <n v="244"/>
    <n v="244"/>
    <n v="97.6"/>
    <n v="244"/>
    <n v="0"/>
    <n v="0"/>
    <n v="9"/>
    <n v="0"/>
    <n v="0"/>
    <n v="0"/>
    <n v="0"/>
    <n v="0"/>
    <n v="0"/>
    <s v="y"/>
    <n v="0"/>
    <n v="0"/>
    <n v="0"/>
  </r>
  <r>
    <x v="88"/>
    <n v="5564.9999999999991"/>
    <n v="5498.25"/>
    <n v="140"/>
    <n v="27485"/>
    <n v="0"/>
    <m/>
    <n v="810"/>
    <s v="CSPB - A"/>
    <s v="ACC"/>
    <s v="Shotgun Servicing â€“ This year we have serviced 2 of our 5 club shotguns at a cost of Â£60 per gun. The remaining shotguns urgently require servicing, we aim to have one more serviced in Summer term, followed by the other two to be serviced next year. Rifle Servicing - Several of our smallbore target rifles require servicing in the near future. We plan to carry this out in stages over this year and next. The first two rifles will be serviced at the end of Spring term at an estimated cost of Â£80 per gun, 2 more will follow in autumn terms and the rest spread over the next year."/>
    <s v="Equipment &amp; Repair"/>
    <s v="2 - Important"/>
    <n v="360"/>
    <n v="270"/>
    <n v="90"/>
    <n v="360"/>
    <n v="90"/>
    <n v="360"/>
    <n v="0"/>
    <n v="0"/>
    <n v="9"/>
    <n v="0"/>
    <n v="0"/>
    <n v="0"/>
    <n v="0"/>
    <n v="0"/>
    <n v="0"/>
    <s v="y"/>
    <n v="0"/>
    <n v="0"/>
    <n v="0"/>
  </r>
  <r>
    <x v="88"/>
    <n v="5564.9999999999991"/>
    <n v="5498.25"/>
    <n v="140"/>
    <n v="27488"/>
    <n v="0"/>
    <m/>
    <n v="810"/>
    <s v="CSPB - A"/>
    <s v="ACC"/>
    <s v="Targets - Target Rifle 10 bull cards x 1000 = Â£110, 5 bull cards x 200 = Â£20. More 5 bull cards will be needed in the next academic year as the club plans to enter more competitions which require them. Targets - Air Pistol targets x 1000 = Â£112.70. Stocks will need to be replenished in the next academic year. Targets - Gallery targets. The club has started shooting a lot more gallery in the last two years, with members now taking part in friendly competitions against other clubs. We aim to take a team to the Imperial Gallery Rifle meeting in July to ompete against Cambridge and Oxford. Targets for gallery are expensive but are necessary due to their unique patterns and specific competition requirements. in 2017 we expect to buy DP1a targets x 300, DP2a targets x 250. Targets cost 37p each so the total spend is precited to be Â£203.50. The club is using more of these targets so we expect to need more next year, putting usage up to around 400 DP1a targets and 300 DP2a targets. Allowing for an increase in price per target of around 8% gives a total price of Â£280."/>
    <s v="Consumables"/>
    <s v="2 - Important"/>
    <n v="542.70000000000005"/>
    <n v="0"/>
    <n v="542.70000000000005"/>
    <n v="542.70000000000005"/>
    <n v="217.08"/>
    <n v="542.70000000000005"/>
    <n v="0"/>
    <n v="0"/>
    <n v="9"/>
    <n v="0"/>
    <n v="0"/>
    <n v="0"/>
    <n v="0"/>
    <n v="0"/>
    <n v="0"/>
    <s v="y"/>
    <n v="0"/>
    <n v="0"/>
    <n v="0"/>
  </r>
  <r>
    <x v="88"/>
    <n v="5564.9999999999991"/>
    <n v="5498.25"/>
    <n v="140"/>
    <n v="27490"/>
    <n v="0"/>
    <m/>
    <n v="810"/>
    <s v="CSPB - A"/>
    <s v="ACC"/>
    <s v="Ammunition - Smallbore ammunition is sold in 3 varieties within the club, Eley Sport, Eley Edge and Eley Match. Current prices are Sport Â£80/1000, Edge Â£132/1000, Match Â£165/1000. Budget is based on 7000 rounds of Sport, 2500 round of Edge and 500 of match used in BUCS matches. Ammunition prices are set to rise in early-mid 2017 so we are accounting for an increase of around 10%. Ammunition - Gallery ammunition is designed for use in different rifles to the target rifle ammunition and the club uses 2 calibres of gallery ammunition. CCI Minimag .22 LR Â£77/1000. 16000 rounds per year. .38/.357 ammunition, which the club buys components for and owns a rifle to shoot is more expensive but is becoming popular this year, Â£160/1000. The clbu loads this ammunition to reduce costs for members, as we do with our fullbore .308 ammunition. To buy 1000 factory rounds of .38/.357 costs around Â£360, so by loading we make a saving of Â£200 per 1000 rounds. Predicted use is 2000 rounds of .38/.357 per year. Gallery shooting has increased in popularity over the last 2 years and is now an extremely popular discipline, with members purchasing large amount of ammunition for use in practice competitions at the clubs Wednesday shooting sessions. Ammunition - Shotgun cartridges for clays trips. Estimated use per year of 9000 cartridges per year for usual clays trips, plus 3000 for competitions. 12bore cartridges Â£170/1000, 20 bore cartridges Â£201/1000. Ammunition - Air pistol pellets. The club uses around 16500 air pistol pellets per year (Â£8.80/1000 = Â£145)"/>
    <s v="Consumables"/>
    <s v="1 - Most Important"/>
    <n v="4899"/>
    <n v="3429.3"/>
    <n v="1469.7"/>
    <n v="4899"/>
    <n v="1469.7"/>
    <n v="4899"/>
    <n v="0"/>
    <n v="0"/>
    <n v="9"/>
    <n v="0"/>
    <n v="0"/>
    <n v="0"/>
    <n v="0"/>
    <n v="0"/>
    <n v="0"/>
    <s v="y"/>
    <n v="0"/>
    <n v="0"/>
    <n v="0"/>
  </r>
  <r>
    <x v="88"/>
    <n v="5564.9999999999991"/>
    <n v="5498.25"/>
    <n v="140"/>
    <n v="27492"/>
    <n v="0"/>
    <m/>
    <n v="810"/>
    <s v="CSPB - A"/>
    <s v="ACC"/>
    <s v="RCO/Instructors â€“ To shoot at London Bridge range, we must have an NRA qualified Range Conducting Officer on the range at all times. This qualification costs Â£80 per person. This year we have managed to have 6 members qualify as RCO's, and the club would like to qualify 3 new RCOs each year. Note that undergards are subsidised but alumni who wish to complete the qualification are not."/>
    <s v="Instructors"/>
    <s v="1 - Most Important"/>
    <n v="240"/>
    <n v="144"/>
    <n v="96"/>
    <n v="240"/>
    <n v="96"/>
    <n v="240"/>
    <n v="0"/>
    <n v="0"/>
    <n v="9"/>
    <n v="0"/>
    <n v="0"/>
    <n v="0"/>
    <n v="0"/>
    <n v="0"/>
    <n v="0"/>
    <s v="y"/>
    <n v="0"/>
    <n v="0"/>
    <n v="0"/>
  </r>
  <r>
    <x v="88"/>
    <n v="5564.9999999999991"/>
    <n v="5498.25"/>
    <n v="140"/>
    <n v="27499"/>
    <n v="0"/>
    <m/>
    <n v="810"/>
    <s v="CSPB - A"/>
    <s v="ACC"/>
    <s v="Affiliations - Affiliation to the NRA (Â£343.10) gives us fullbore shooting insurance and the ability to be trained by them and use their facilities at Bisley. NSRA affiliation (Â£194) provides smallbore insurance, the ability to use the London Bridge Range (as per our contract) and the use of NSRA facilities at Bisley, as well as entry into NSRA competitions. Surrey RA Affiliation (Â£375) provides use of the Surrey's facilities including storage for our fullbore rifles and ammunition. These are vital to the clubs existence from both a legal and a practical view."/>
    <s v="Affiliation Fees"/>
    <s v="1 - Most Important"/>
    <n v="1000"/>
    <n v="700"/>
    <n v="300"/>
    <n v="1000"/>
    <n v="300"/>
    <n v="1000"/>
    <n v="0"/>
    <n v="0"/>
    <n v="9"/>
    <n v="0"/>
    <n v="0"/>
    <n v="0"/>
    <n v="0"/>
    <n v="0"/>
    <n v="0"/>
    <s v="y"/>
    <n v="0"/>
    <n v="0"/>
    <n v="0"/>
  </r>
  <r>
    <x v="89"/>
    <n v="7558.5599999999995"/>
    <n v="5549.04"/>
    <n v="72"/>
    <n v="25156"/>
    <n v="0"/>
    <m/>
    <n v="810"/>
    <s v="CSPB - A"/>
    <s v="ACC"/>
    <s v="Training courses (referee, coaching, minibus driving)_x000a__x000a_Need: Minibus course funding allows the club to attend their matches at lower cost every week._x000a_Reach: Entire club has the opportunity to take courses (minibus test dependent on qualifying)._x000a_Merit: Provision of low cost referee and coaching courses is an appealing part of the club and a fairly unique offer to students._x000a_Priority: Minibus drivers are important to the club and the draw of offering coaching and refereeing courses is good for attracting members. Hence an important priority._x000a__x000a_Cost:_x000a_Referee level 1: Â£15 per person @ ~5 people = Â£75_x000a_Coaching level 1: Â£15 per person @ ~5 people = Â£75_x000a_Minibus Driving: Â£15/person @ ~5 people = Â£75_x000a__x000a_TOTAL COST: Â£225_x000a_We ask for a 30% subsidy: Â£67.50 _x000a__x000a_Justification: _x000a_Referee: This is a cheap course allowing us to play friendlies as practice without having to pay and arrange a referee (average cost Â£20 - more than the course). Also improves club's ability to offer rugby in all its forms to our members and encourages them to stay involved, even when they stop playing._x000a__x000a_Coaching: The aim here is to be able to employ coaches from within the club at a much cheaper rate than if we outsourced. We have a pool of members who struggle to play regularly due to injury. Bringing them into the fold as a coach benefits the players and, in the long run, our bank account as we can reduce our instructor costs. Also encourages our club members to stay involved with rugby, even when they decide to stop playing._x000a__x000a_Minibus: The club pays for members to take the test and those who qualify then repay the club by driving and helping to lower transport costs."/>
    <s v="Instructors"/>
    <s v="4 - Minimal Importance"/>
    <n v="225"/>
    <n v="0"/>
    <n v="67.5"/>
    <n v="225"/>
    <n v="67.5"/>
    <n v="0"/>
    <n v="0"/>
    <n v="0"/>
    <n v="9"/>
    <n v="0"/>
    <s v="Not core"/>
    <n v="2"/>
    <n v="1"/>
    <n v="0"/>
    <n v="0"/>
    <s v="n"/>
    <s v="Not core, move to B"/>
    <s v="y"/>
    <n v="0"/>
  </r>
  <r>
    <x v="89"/>
    <n v="7558.5599999999995"/>
    <n v="5549.04"/>
    <n v="72"/>
    <n v="25157"/>
    <n v="0"/>
    <m/>
    <n v="810"/>
    <s v="CSPB - A"/>
    <s v="ACC"/>
    <s v="Physio Services_x000a__x000a_Reach: We allocate our physio slots to those who need them most, but they are available to all club members._x000a_Merit: Offers our club members an opportunity to get the injuries they regularly pick up playing rugby, diagnosed and treated. Improves team performance, by getting our players fit and ready faster._x000a_Priority: A service that is valuable and appreciated by our members, but not critical to the running of the club, hence average priority._x000a__x000a_Cost:_x000a_20 x 2 hour long sessions (each session contains 4 slots) @Â£40/hour - 20*2*40 = Â£1600_x000a_We request a 30% subsidy = Â£480_x000a__x000a_Justification: _x000a_As a result of the heavy physical contact our members experience playing rugby, nearly all will pick up some sort of injury (minor and major) during their time at the club. Although the 1st XV currently receives a number of free sessions through sport imperial, this is dependent upon the league we are in and does not cover members of the 2nd and 3rd XVs. Because of this, we provide four, half-hour physio slots every week, to assist club members with post-game recovery and diagnosis of any injuries that they may have picked up, as well as with recovery from longer-term injuries._x000a__x000a_The loss of senior players at the beginning of the year to injury (we lost our 1st team captain, and vice captain to shoulder injuries pre season and then the back-up to a back injury in the 1st match) seriously hurt squad performance both at training and in matches early on. Having these physio sessions and getting players back fit quickly has led to both improved team performance and morale at training and they are now a significant aid to the club with regards to achieving its core goals."/>
    <s v="Instructors"/>
    <s v="2 - Important"/>
    <n v="1600"/>
    <n v="0"/>
    <n v="480"/>
    <n v="1600"/>
    <n v="480"/>
    <n v="0"/>
    <n v="0"/>
    <n v="0"/>
    <n v="1"/>
    <n v="2"/>
    <s v="Bit unsure on this. Is physio really core to them functioning as a rugby club - seems more or a luxury than a necesity"/>
    <n v="1"/>
    <s v="2,3"/>
    <n v="0"/>
    <n v="0"/>
    <s v="n"/>
    <s v="Discuss at CSPB"/>
    <s v="needs discussion - dont think is core - move to B/C"/>
    <n v="0"/>
  </r>
  <r>
    <x v="89"/>
    <n v="7558.5599999999995"/>
    <n v="5549.04"/>
    <n v="72"/>
    <n v="25491"/>
    <n v="0"/>
    <m/>
    <n v="810"/>
    <s v="CSPB - A"/>
    <s v="ACC"/>
    <s v="Printing for freshers fair_x000a__x000a_Merit: Assist with bringing in members and ditributing information about the following trials day._x000a__x000a_Cost: Â£10"/>
    <s v="Printing Costs"/>
    <s v="3 - Average Importance"/>
    <n v="10"/>
    <n v="0"/>
    <n v="10"/>
    <n v="10"/>
    <n v="10"/>
    <n v="0"/>
    <n v="0"/>
    <n v="0"/>
    <n v="9"/>
    <n v="0"/>
    <s v="Publicity"/>
    <n v="1"/>
    <s v="2,3"/>
    <n v="0"/>
    <n v="0"/>
    <s v="n"/>
    <s v="C"/>
    <s v="y"/>
    <n v="0"/>
  </r>
  <r>
    <x v="89"/>
    <n v="7558.5599999999995"/>
    <n v="5549.04"/>
    <n v="72"/>
    <n v="25158"/>
    <n v="0"/>
    <m/>
    <n v="810"/>
    <s v="CSPB - A"/>
    <s v="ACC"/>
    <s v="Equipment Costs_x000a__x000a_Need: Balls and kit printing are critical to training and attracting sponsors respectively._x000a_Reach: Entire Club (Balls), 3rd XV (23 people - kit), 1stXV (printing)_x000a_Merit: Having good kit helps with encouraging people to attend training and become members._x000a_Priority: Balls are a requirement for training and competitive rugby, and sponsors require shirt printing, so highest priority._x000a__x000a_Cost:_x000a_3 match balls @ Â£40_x000a_8 training balls @ Â£20_x000a_1st XV sponsor and charity shirt printing - Â£163.20_x000a__x000a_TOTAL COST: Â£443.20_x000a_We request a 30% subsidy = Â£132.96_x000a__x000a_Justification:_x000a_All match balls need replacing at the beginning of each year as the grips wear off and they become unsuitable for continued match-day use, so one is bought for each team. In addition, the club generally purchases 4 training balls at the start of the year and then a further 4 mid season to replace those that go missing or get punctured (training balls have a typical lifespan of around 6 months) that are shared between the whole club._x000a__x000a_Naturally sponsors require their logo be displayed on the 1st XV shirts and the club pays for the cost of this printing. The cost also incorporates adding our charity (the dallaglio foundation) to our match shirts."/>
    <s v="Equipment &amp; Repair"/>
    <s v="1 - Most Important"/>
    <n v="363.2"/>
    <n v="0"/>
    <n v="108.96"/>
    <n v="363.2"/>
    <n v="132.96"/>
    <n v="363.2"/>
    <n v="0"/>
    <n v="0"/>
    <n v="9"/>
    <n v="0"/>
    <n v="0"/>
    <n v="0"/>
    <n v="0"/>
    <n v="0"/>
    <n v="0"/>
    <n v="0"/>
    <n v="0"/>
    <n v="0"/>
    <n v="0"/>
  </r>
  <r>
    <x v="89"/>
    <n v="7558.5599999999995"/>
    <n v="5549.04"/>
    <n v="72"/>
    <n v="25143"/>
    <n v="0"/>
    <m/>
    <n v="810"/>
    <s v="CSPB - A"/>
    <s v="ACC"/>
    <s v="Affiliation fees_x000a__x000a_Need: Affiliation fees are required to be associated with BUCS and the RFUs and enter their competitions, providing competitive rugby to our members. _x000a_Reach: Entire club (circa 72 members)_x000a_Merit: Funding for affiliation fees enables the club and its members to access international rugby tickets, helping promote rugby union within the club._x000a_Priority: As enabling members to play competitive rugby is our major key aim, this funding application has the highest priority._x000a__x000a_Cost: RFU @ Â£20, Middlesex RFU @ Â£60, BUCS @ Â£238.62 (LAST YEAR) - GIVES = Â£318.62_x000a_The ACC reccommends a yearly 5% increase on these fees to give FINAL TOTAL = Â£334.55_x000a_We ask for a 40% subsidy: Â£133.82_x000a__x000a_Justification:_x000a_To play competitive rugby in the UK, we as a club, are required to affiliate with the RFU, Middlesex RFU and BUCS. This also gives us access to support from the RFU university development team and to international tickets for resale."/>
    <s v="Affiliation Fees"/>
    <s v="1 - Most Important"/>
    <n v="334.55"/>
    <n v="0"/>
    <n v="133.82"/>
    <n v="334.55"/>
    <n v="133.82"/>
    <n v="334.55"/>
    <n v="0"/>
    <n v="0"/>
    <n v="9"/>
    <n v="0"/>
    <n v="0"/>
    <n v="0"/>
    <n v="0"/>
    <n v="0"/>
    <n v="0"/>
    <s v="y"/>
    <n v="0"/>
    <n v="0"/>
    <n v="0"/>
  </r>
  <r>
    <x v="89"/>
    <n v="7558.5599999999995"/>
    <n v="5549.04"/>
    <n v="72"/>
    <n v="25144"/>
    <n v="0"/>
    <m/>
    <n v="810"/>
    <s v="CSPB - A"/>
    <s v="ACC"/>
    <s v="Competition Entry_x000a__x000a_Need: Entry fees (alongside affiliation fees) must be funded to allow the club to provide its members with competitive rugby. _x000a_Reach: Entire Club (circa 72 members)_x000a_Merit: Funding for competition entry allows students to access competitive, regular rugby union._x000a_Priority: As enabling members to play competitive rugby is our major key aim, this funding application has the highest priority._x000a__x000a_Cost: _x000a_Entry to the BUCS leagues for 3 teams (2016-17 season) - Â£67/team=Â£201.00._x000a_One team's entry to the LUSL league - Â£90.50_x000a_We also enter a series of 7's tournaments (/team) cost Â£180 (BUCS 7's), Â£50 (Middlesex 7's) and Â£300 (Rugby Rocks 7's). All based on this year's costs._x000a_Varsity Rugby Entry - Last year's cost = Â£576.67_x000a__x000a_Combined gives: Â£1398.17_x000a_Add current inflation at 1.2% to give FINAL TOTAL = Â£1414.95_x000a_We ask for 30% of this cost - Â£424.48_x000a__x000a_For 7s tournaments it is common to ask members to pay a proportion of their entry:_x000a_12 man squads, Â£5 for BUCS 7s, Â£2 Middlesex, Â£10 Rugby Rocks_x000a_Generated Income = 12*(2+5+10) = Â£204_x000a__x000a_Justification:_x000a_Entry fees to BUCS, LUSL and the 7s tournaments allows the club to offer members competitive rugby in both the 15 and 7 man formats, thus fulfilling our key aim."/>
    <s v="Competitions"/>
    <s v="1 - Most Important"/>
    <n v="1414.95"/>
    <n v="204"/>
    <n v="424.58"/>
    <n v="1414.95"/>
    <n v="424.58"/>
    <n v="1414.95"/>
    <n v="0"/>
    <n v="0"/>
    <n v="9"/>
    <n v="0"/>
    <n v="0"/>
    <n v="0"/>
    <n v="0"/>
    <n v="0"/>
    <n v="0"/>
    <s v="y"/>
    <n v="0"/>
    <n v="0"/>
    <n v="0"/>
  </r>
  <r>
    <x v="89"/>
    <n v="7558.5599999999995"/>
    <n v="5549.04"/>
    <n v="72"/>
    <n v="25145"/>
    <n v="0"/>
    <m/>
    <n v="810"/>
    <s v="CSPB - A"/>
    <s v="ACC"/>
    <s v="1st and 2nd Team Coaches_x000a__x000a_Need: Coaches ensure members develop as rugby players and provide the vision to allow team development._x000a_Reach: Entire club (circa 72 members)_x000a_Merit: Offers students the opportunity to improve quickly, in terms of physical ability, skill set and understanding of the game._x000a_Priority: Facilitates the development of players making it highest priority for the club._x000a__x000a_Cost: _x000a_Head Coach @ Â£40/hour - Total Cost = Â£7320_x000a__x000a_Training - 5 hours a week (2.5 hours Monday and Saturday) - 40 sessions total - 2.5*40*40 = Â£4000_x000a_Matches - Average of 4 hours per match - 12 matches (10 league matches and assumed 2 cup matches) - 12*40*4 = Â£1920_x000a_Pre-season - 7.5 hours per week training for 2 weeks and 1 match at 4 hours - (7.5*40*2)+(40*4) = Â£760_x000a_Training Camp - 8 hours a day - 2 days a year (1 per term) - 8*40*2 = Â£640_x000a__x000a_2nd Team Coach @ Â£20/hour - Total cost = Â£3430_x000a__x000a_Training - 5 hours a week (Monday and Saturday) - 40 sessions - 2.5*40*20 = Â£2000_x000a_Matches - 4 hours per match - 12 matches (10 league, 2 cup) - 4*20*12 = Â£960_x000a_Pre-season - 7.5 hours per week training for 1 week - 7.5*20 = Â£150_x000a_Training Camp - 8 hours per day - 2 days per year - 8*20*2 = Â£320_x000a__x000a_COMBINED TOTAL COST = Â£10750_x000a_We request a 35% subsidy = Â£3762.50 _x000a__x000a_Justification: _x000a_The head coach provides the leadership and cohesion the club needs in order to progress. His focus is predominantly on the 1st XV on Monday training sessions (which focus on game preparation and match specific rugby drills), with Saturday being more focused on the club as a whole with general skills, fitness and team structure drills provided for all 3 team's. _x000a__x000a_Those who are new to rugby and those playing in the 2nds and 3rd XV were not being given the attention they need in order to get the most from the club and the sport. The second coach has proven to be essential by providing attention to the otherclub members and providing support to them at matches, as well as assisting the 1st team coach at what are often busy sessions. This has seen a dramatic improvement in 2nd XV results with them going undefeated last season and they have not yet lost a league game this season. _x000a__x000a_Instructors in rugby are essential to club development, member enjoyment and member retention. Last year was the only year where we had only one coach for the majority of sessions, and it is impractical to do so again should we wish to meet our aims. For this reason we have not split the coaches into two lines as both are required to meet our core objectives."/>
    <s v="Instructors"/>
    <s v="1 - Most Important"/>
    <n v="10750"/>
    <n v="0"/>
    <n v="3762.5"/>
    <n v="10750"/>
    <n v="3762.5"/>
    <n v="10750"/>
    <n v="0"/>
    <n v="0"/>
    <n v="9"/>
    <n v="0"/>
    <n v="0"/>
    <n v="0"/>
    <n v="0"/>
    <n v="0"/>
    <n v="0"/>
    <s v="y"/>
    <n v="0"/>
    <n v="0"/>
    <n v="0"/>
  </r>
  <r>
    <x v="89"/>
    <n v="7558.5599999999995"/>
    <n v="5549.04"/>
    <n v="72"/>
    <n v="25147"/>
    <n v="0"/>
    <m/>
    <n v="810"/>
    <s v="CSPB - A"/>
    <s v="ACC"/>
    <s v="Minibus and coach hire for training and games_x000a__x000a_Need: Funding for transport is crucial to getting club members to matches and training. Without it competing in leagues would be impossible._x000a_Reach: Entire club_x000a_Merit: Critical to allowing participation in competitive rugby._x000a_Priority: Highest, as without it the club could not offer regular competitive rugby as the travelcost to members would be too high._x000a__x000a_Cost: _x000a_Monday training @ Harlington_x000a_21 sessions - 70 seater coach - Average cost of Â£350; 21*350 = Â£7350_x000a__x000a_Wednesday games_x000a_Average 12 games per side - 36 games in total - 50/50 split between home and away games_x000a_Away - 6-12 hour minibus slot - 2 minibuses needed per team - Â£30 petrol on average - (101+30)*18*2 = Â£4716_x000a_Home - 4-6 hour minibus slot - 2 minibuses needed per team - Â£15 petrol on average - (79.80+15)*18*2 = Â£3412.80_x000a__x000a_TOTAL COST = Â£15478.80_x000a_We ask for a 35% subsidy = Â£5417.58_x000a__x000a_Justification:_x000a_We offer transport to Harlington due its awkwardness as a location and the cost of getting there and back (Zone 5 tube + bus there and back reaches the adult oyster cap). The club is already expensive to join as a student and we have found that charging members every session in the past has turned people away and substantially reduced training numbers. Because of these reasons we prefer not to charge our members for this service. However, should the grant allocation and sponsorship be insufficient to cover the costs of transport, we would charge either match fees or a bus pass to act as an income source for providing transport._x000a__x000a_We are budgeting to use a coach on Mondays for several reasons. Minibuses are slightly cheaper but we never receive a high enough allocation for Monday training sessions, because we compete with football and hockey for use of this service. We are would then be obligated in the interest of fairness to refund those who make their own way (Â£10.80 per person - in the region of Â£150 per bus we don't receive). In the past we have also had to cancel minibuses at cost due to a low number of drivers who meet the Union criteria and their variable availability to attend Monday training sessions due to deadlines/exams etc. As such, use of coaches enables the club to guarantee space for all those who require it and remove the variability in driver availability as a problem."/>
    <s v="Travel Expenditure"/>
    <s v="1 - Most Important"/>
    <n v="15478.8"/>
    <n v="0"/>
    <n v="5417.58"/>
    <n v="15478.8"/>
    <n v="5417.58"/>
    <n v="15478.8"/>
    <n v="0"/>
    <n v="0"/>
    <n v="9"/>
    <n v="0"/>
    <n v="0"/>
    <n v="0"/>
    <n v="0"/>
    <n v="0"/>
    <n v="0"/>
    <s v="y"/>
    <n v="0"/>
    <n v="0"/>
    <n v="0"/>
  </r>
  <r>
    <x v="89"/>
    <n v="7558.5599999999995"/>
    <n v="5549.04"/>
    <n v="72"/>
    <n v="25148"/>
    <n v="0"/>
    <m/>
    <n v="810"/>
    <s v="CSPB - A"/>
    <s v="ACC"/>
    <s v="Ground hire for training_x000a__x000a_Need: Without funding for spaces to train in local to students, the club would be unable to offer the opportunity for development of rugby players._x000a_Reach: Entire club_x000a_Merit: Offers students a spacious and suitable environment in which they can develop and improve their rugby skills._x000a_Priority: Crucial to providing a Saturday training session, so highest priority._x000a__x000a_Cost:_x000a_Monday training @ Harlington - Â£0_x000a_Saturday training @ Battersea - 19 sessions at Â£100 on average - 19*100 = Â£1900_x000a_Tuesday Mornings @ Ethos - Â£253 (whole cost for this year given as we're unsure how this breaks down)_x000a__x000a_TOTAL COST = Â£2153_x000a_We ask for a 30% subsidy = Â£645.90_x000a__x000a_Justification: It is unreasonable to expect members to make their own way out to Harlington every Saturday morning. Battersea offers a full rugby pitch to train on - ample space to accommodate 3 teams and 2 coaches - in an environment local to where our members live, making it a much more suitable option._x000a__x000a_Use of Ethos on Tuesday mornings is an important part of our teams' pre-game preparation as the forwards run through their line-out and set piece moves."/>
    <s v="Ground Hire"/>
    <s v="1 - Most Important"/>
    <n v="2153"/>
    <n v="0"/>
    <n v="645.9"/>
    <n v="2153"/>
    <n v="645.9"/>
    <n v="2153"/>
    <n v="0"/>
    <n v="0"/>
    <n v="9"/>
    <n v="0"/>
    <n v="0"/>
    <n v="0"/>
    <n v="0"/>
    <n v="0"/>
    <n v="0"/>
    <s v="y"/>
    <n v="0"/>
    <n v="0"/>
    <n v="0"/>
  </r>
  <r>
    <x v="89"/>
    <n v="7558.5599999999995"/>
    <n v="5549.04"/>
    <n v="72"/>
    <n v="25149"/>
    <n v="0"/>
    <m/>
    <n v="810"/>
    <s v="CSPB - A"/>
    <s v="ACC"/>
    <s v="Referee Subscription and Expenses_x000a__x000a_Need: To play in our competitive leagues and in cup matches, we require funding for referees._x000a_Reach: Entire club_x000a_Merit and Priority: Funding critical to allowing students to play competitive rugby, so highest priority._x000a__x000a_Cost:_x000a_LSRFUR subscription (essential to gain access to referees) - Â£192/team = Â£576_x000a_Referee expenses - Â£20 per game - 20 homes games per season (assumed 1 home cup match per team and 3 home LUSL matches) = Â£400_x000a__x000a_Subtotal = Â£976_x000a_Adding 1.2% current inflation = Â£987.71_x000a_We ask for a 35% subsidy = Â£345.70_x000a__x000a_Justification: Neutral referees are a requirement for our BUCS and LUSL matches. They are included here as highest priority, because without them we would be unable to offer competitive rugby union to our members as per our key aims."/>
    <s v="Referees"/>
    <s v="1 - Most Important"/>
    <n v="976"/>
    <n v="0"/>
    <n v="345.7"/>
    <n v="976"/>
    <n v="345.7"/>
    <n v="976"/>
    <n v="0"/>
    <n v="0"/>
    <n v="9"/>
    <n v="0"/>
    <n v="0"/>
    <n v="0"/>
    <n v="0"/>
    <n v="0"/>
    <n v="0"/>
    <s v="y"/>
    <n v="0"/>
    <n v="0"/>
    <n v="0"/>
  </r>
  <r>
    <x v="90"/>
    <n v="860.79"/>
    <n v="436.21"/>
    <n v="20"/>
    <n v="27620"/>
    <n v="0"/>
    <m/>
    <n v="810"/>
    <s v="CSPB - A"/>
    <s v="ACC"/>
    <s v="Cost of affiliation to Wembley SC is a one off payment every year and is based on the number of members as of 1st November. Affiliation fee is based on Â£90 per member, membership target of 20 people, Â£90 x 20 =Â£1800. Please note this is not an individual affiliation fee as there is often membership bought after 1st November which does not count toward the Wembley SC affiliation fee."/>
    <s v="Affiliation Fees"/>
    <s v="1 - Most Important"/>
    <n v="1800"/>
    <n v="0"/>
    <n v="1800"/>
    <n v="1800"/>
    <n v="900"/>
    <n v="1800"/>
    <n v="0"/>
    <n v="0"/>
    <n v="9"/>
    <n v="0"/>
    <s v="Bit confused where SGI is going?"/>
    <n v="0"/>
    <n v="0"/>
    <n v="0"/>
    <n v="0"/>
    <s v="y"/>
    <n v="0"/>
    <n v="0"/>
    <n v="0"/>
  </r>
  <r>
    <x v="90"/>
    <n v="860.79"/>
    <n v="436.21"/>
    <n v="20"/>
    <n v="27623"/>
    <n v="0"/>
    <m/>
    <n v="810"/>
    <s v="CSPB - A"/>
    <s v="ACC"/>
    <s v="Berth fees for our 6 firefly dinghies at Â£30 each = Â£180."/>
    <s v="Ground Hire"/>
    <s v="1 - Most Important"/>
    <n v="180"/>
    <n v="0"/>
    <n v="180"/>
    <n v="180"/>
    <n v="72"/>
    <n v="180"/>
    <n v="0"/>
    <n v="0"/>
    <n v="9"/>
    <n v="0"/>
    <n v="0"/>
    <n v="0"/>
    <n v="0"/>
    <n v="0"/>
    <n v="0"/>
    <s v="y"/>
    <n v="0"/>
    <n v="0"/>
    <n v="0"/>
  </r>
  <r>
    <x v="90"/>
    <n v="860.79"/>
    <n v="436.21"/>
    <n v="20"/>
    <n v="27625"/>
    <n v="0"/>
    <m/>
    <n v="810"/>
    <s v="CSPB - A"/>
    <s v="ACC"/>
    <s v="Affiliation to the sailing national body. Actual cost is Â£150, but it is split 50:50 with ACC yacht as only one affiliation is needed per university. This is required for participation in BUCS sailing events."/>
    <s v="Affiliation Fees"/>
    <s v="2 - Important"/>
    <n v="150"/>
    <n v="75"/>
    <n v="75"/>
    <n v="150"/>
    <n v="60"/>
    <n v="150"/>
    <n v="0"/>
    <n v="0"/>
    <n v="9"/>
    <n v="0"/>
    <n v="0"/>
    <n v="0"/>
    <n v="0"/>
    <n v="0"/>
    <n v="0"/>
    <s v="y"/>
    <n v="0"/>
    <n v="0"/>
    <n v="0"/>
  </r>
  <r>
    <x v="90"/>
    <n v="860.79"/>
    <n v="436.21"/>
    <n v="20"/>
    <n v="27626"/>
    <n v="0"/>
    <m/>
    <n v="810"/>
    <s v="CSPB - A"/>
    <s v="ACC"/>
    <s v="We aim to attend five events each year. For each of these we expect to take two teams. The total cost of the entrance fees for these events will be Â£2750. For one of these events we will rent our boats to the University of London Sailing Club for Â£250. Each team has 6 members who will pay Â£30 per event towards the cost of the entry fee and transport. This provides Â£1800 towards to cost of events."/>
    <s v="Competitions"/>
    <s v="1 - Most Important"/>
    <n v="2750"/>
    <n v="1800"/>
    <n v="950"/>
    <n v="2750"/>
    <n v="950"/>
    <n v="2750"/>
    <n v="0"/>
    <n v="0"/>
    <n v="9"/>
    <n v="0"/>
    <n v="0"/>
    <n v="0"/>
    <n v="0"/>
    <n v="0"/>
    <n v="0"/>
    <s v="y"/>
    <n v="0"/>
    <n v="0"/>
    <n v="0"/>
  </r>
  <r>
    <x v="90"/>
    <n v="860.79"/>
    <n v="436.21"/>
    <n v="20"/>
    <n v="27628"/>
    <n v="0"/>
    <m/>
    <n v="810"/>
    <s v="CSPB - A"/>
    <s v="ACC"/>
    <s v="The boats are starting to get quite old which means that the cost of maintaining them is increasing. We are looking into options to raise money to replace our boats which will save money in the long term. We expect to spend approximately Â£50 on each of the boats per year although this can vary significantly"/>
    <s v="Equipment &amp; Repair"/>
    <s v="1 - Most Important"/>
    <n v="300"/>
    <n v="0"/>
    <n v="300"/>
    <n v="300"/>
    <n v="120"/>
    <n v="300"/>
    <n v="0"/>
    <n v="0"/>
    <n v="9"/>
    <n v="0"/>
    <n v="0"/>
    <n v="0"/>
    <n v="0"/>
    <n v="0"/>
    <n v="0"/>
    <s v="y"/>
    <n v="0"/>
    <n v="0"/>
    <n v="0"/>
  </r>
  <r>
    <x v="90"/>
    <n v="860.79"/>
    <n v="436.21"/>
    <n v="20"/>
    <n v="27629"/>
    <n v="0"/>
    <m/>
    <n v="810"/>
    <s v="CSPB - A"/>
    <s v="ACC"/>
    <s v="Of the five events we attend four of them involve travelling away for the weekend. For this we will hire a minibus from the union at a cost of Â£285 per event. This means the total cost of minibus hire is Â£1140 for events. We will also hire a minibus for travel to our first Wednesday afternoon session of the year, this will cost Â£100."/>
    <s v="Travel Expenditure"/>
    <s v="1 - Most Important"/>
    <n v="1240"/>
    <n v="0"/>
    <n v="1240"/>
    <n v="1240"/>
    <n v="496"/>
    <n v="1240"/>
    <n v="0"/>
    <n v="0"/>
    <n v="9"/>
    <n v="0"/>
    <n v="0"/>
    <n v="0"/>
    <n v="0"/>
    <n v="0"/>
    <n v="0"/>
    <s v="y"/>
    <n v="0"/>
    <n v="0"/>
    <n v="0"/>
  </r>
  <r>
    <x v="90"/>
    <n v="860.79"/>
    <n v="436.21"/>
    <n v="20"/>
    <n v="27630"/>
    <n v="0"/>
    <m/>
    <n v="810"/>
    <s v="CSPB - A"/>
    <s v="ACC"/>
    <s v="We drive approximately 1200 miles in order to attend away events."/>
    <s v="Travel Expenditure"/>
    <s v="2 - Important"/>
    <n v="336"/>
    <n v="0"/>
    <n v="336"/>
    <n v="336"/>
    <n v="134.4"/>
    <n v="336"/>
    <n v="0"/>
    <n v="0"/>
    <n v="9"/>
    <n v="0"/>
    <n v="0"/>
    <n v="0"/>
    <n v="0"/>
    <n v="0"/>
    <n v="0"/>
    <s v="y"/>
    <n v="0"/>
    <n v="0"/>
    <n v="0"/>
  </r>
  <r>
    <x v="91"/>
    <n v="358.09999999999997"/>
    <n v="290.49"/>
    <n v="20"/>
    <n v="26039"/>
    <n v="0"/>
    <m/>
    <n v="810"/>
    <s v="CSPB - A"/>
    <s v="ACC"/>
    <s v="The main training session where traditional martial art techniques are practiced including sparring and weapon training with our Instructor (J. Guishard). The fee is for 2 possible sessions a week, for 31 term weeks, at Ãƒâ€šÃ‚Â£25 a session= 2*31*25=1550. Student participation will be of Ãƒâ€šÃ‚Â£5 a week. (with every 5th session being free so the cost is actually Ã‚Â£4 for students with a loyalty card) Expected turn up every week is about 70% of the members (reviewed based on last year turn-up), yielding an income of 10*4*31 = Ã‚Â£1240 (8 students participating Ã‚Â£5 for 31 weeks)."/>
    <s v="Instructors"/>
    <s v="1 - Most Important"/>
    <n v="1550"/>
    <n v="1240"/>
    <n v="310"/>
    <n v="1550"/>
    <n v="310"/>
    <n v="1550"/>
    <n v="0"/>
    <n v="0"/>
    <n v="9"/>
    <n v="0"/>
    <n v="0"/>
    <n v="0"/>
    <n v="0"/>
    <n v="0"/>
    <n v="0"/>
    <n v="0"/>
    <n v="0"/>
    <n v="0"/>
    <n v="0"/>
  </r>
  <r>
    <x v="92"/>
    <n v="960.5"/>
    <e v="#N/A"/>
    <e v="#N/A"/>
    <n v="25683"/>
    <n v="0"/>
    <m/>
    <n v="810"/>
    <s v="CSPB - A"/>
    <s v="ACC"/>
    <s v="It is necessary for all members to become registered with the British Shorinji Kempo Federation (BSKF) in order to train. This allows members to train at any BSKF dojos as well as allowing them to grade through to higher belts. More importantly, this also covers the insurance for any injuries incurred by members during training. The annual cost of this for each student is Â£40. Predicted cost has been calculated based on our targeted recruitment for next year: 20 x Â£40 = Â£800. We are hoping to obtain a subsidy of 50%, which will go into helping students pay for their insurance fees."/>
    <s v="Affiliation Fees"/>
    <s v="1 - Most Important"/>
    <n v="800"/>
    <n v="0"/>
    <n v="400"/>
    <n v="800"/>
    <n v="400"/>
    <n v="800"/>
    <n v="0"/>
    <n v="0"/>
    <n v="9"/>
    <n v="0"/>
    <n v="0"/>
    <n v="0"/>
    <n v="0"/>
    <n v="0"/>
    <n v="0"/>
    <n v="0"/>
    <n v="0"/>
    <n v="0"/>
    <n v="0"/>
  </r>
  <r>
    <x v="92"/>
    <n v="960.5"/>
    <e v="#N/A"/>
    <e v="#N/A"/>
    <n v="25685"/>
    <n v="0"/>
    <m/>
    <n v="810"/>
    <s v="CSPB - A"/>
    <s v="ACC"/>
    <s v="This expenditure relates to travelling to and from the aforementioned seminars (conferences). These seminars are often conducted outside London, and involves travelling by either train/bus to other parts of the UK. This can be seen from transaction order (PO 5004260) that shows the 2014 spring seminar being held in Glasgow, and also transaction order (PO 5003328) that shows the 2013 spring seminar was held in Bristol. Cost has been estimated as being Â£30 for a single journey for 15 people (estimated average number of people) travelling to each conference = Â£30 x 15 x 2 = 900. Of this, we would like to request for 50% subsidy from the grant (Â£450), while the remainder will be paid by the members."/>
    <s v="Travel Expenditure"/>
    <s v="2 - Important"/>
    <n v="1800"/>
    <n v="0"/>
    <n v="900"/>
    <n v="900"/>
    <n v="360"/>
    <n v="900"/>
    <n v="0"/>
    <s v="This is travel expenditure to core activity"/>
    <n v="9"/>
    <n v="0"/>
    <s v="IS this core? conference attendence"/>
    <n v="1"/>
    <n v="2"/>
    <n v="0"/>
    <n v="0"/>
    <s v="n"/>
    <s v="accept"/>
    <s v="y - definitely core - transport to compete in activity"/>
    <n v="0"/>
  </r>
  <r>
    <x v="92"/>
    <n v="960.5"/>
    <e v="#N/A"/>
    <e v="#N/A"/>
    <n v="25686"/>
    <n v="0"/>
    <m/>
    <n v="810"/>
    <s v="CSPB - A"/>
    <s v="ACC"/>
    <s v="Things such as boxing gloves, focus pads, thai pads and body armor are an essential part of our training and are necessary in order to perform our activities. Every few years we need to replace our equipment due to wear and tear."/>
    <s v="Equipment &amp; Repair"/>
    <s v="2 - Important"/>
    <n v="350"/>
    <n v="0"/>
    <n v="175"/>
    <n v="350"/>
    <n v="140"/>
    <n v="350"/>
    <n v="0"/>
    <n v="0"/>
    <n v="9"/>
    <n v="0"/>
    <n v="0"/>
    <n v="0"/>
    <n v="0"/>
    <n v="0"/>
    <n v="0"/>
    <n v="0"/>
    <n v="0"/>
    <n v="0"/>
    <n v="0"/>
  </r>
  <r>
    <x v="92"/>
    <n v="960.5"/>
    <e v="#N/A"/>
    <e v="#N/A"/>
    <n v="25694"/>
    <n v="0"/>
    <m/>
    <n v="810"/>
    <s v="CSPB - A"/>
    <s v="ACC"/>
    <s v="Each year, the British Shorinji Kempo Federation (BSKF) organises 2 two-days training seminars, with the aim of bringing together members from dojos all over the UK to meet and train together. These seminars are important in providing our members with an opportunity to make new friends with members of other dojos, and more importantly train with others to refine their skills. The cost of attending each of these seminars is estimated to be Â£80 per person. This can be seen from transaction order (PO 5014165) last year (2015-2016), which shows a total of 8 members attending the 2016 university training seminar. Based on the average number of members we have attending these seminars each year, we are requesting for a 50% subsidy on both seminars for 15 members, and this will give us a figure of 2 x 15 x Â£40= Â£1200. The remaining amount will then be paid by the students."/>
    <s v="Conferences"/>
    <s v="1 - Most Important"/>
    <n v="2400"/>
    <n v="0"/>
    <n v="1200"/>
    <n v="2400"/>
    <n v="960"/>
    <n v="2400"/>
    <n v="0"/>
    <n v="0"/>
    <n v="9"/>
    <n v="0"/>
    <n v="0"/>
    <n v="0"/>
    <n v="0"/>
    <n v="0"/>
    <n v="0"/>
    <n v="0"/>
    <n v="0"/>
    <n v="0"/>
    <n v="0"/>
  </r>
  <r>
    <x v="6"/>
    <n v="8862.8799999999992"/>
    <n v="4475.87"/>
    <n v="175"/>
    <n v="26614"/>
    <n v="0"/>
    <m/>
    <n v="810"/>
    <s v="CSPB - A"/>
    <s v="ACC"/>
    <s v="Printing costs for freshers fair promotional material"/>
    <s v="Printing Costs"/>
    <s v="3 - Average Importance"/>
    <n v="10"/>
    <n v="0"/>
    <n v="10"/>
    <n v="10"/>
    <n v="10"/>
    <n v="0"/>
    <n v="0"/>
    <n v="0"/>
    <n v="9"/>
    <n v="0"/>
    <s v="Publicity"/>
    <n v="1"/>
    <s v="2,3"/>
    <n v="0"/>
    <n v="0"/>
    <n v="0"/>
    <s v="C"/>
    <s v="y"/>
    <n v="0"/>
  </r>
  <r>
    <x v="6"/>
    <n v="8862.8799999999992"/>
    <n v="4475.87"/>
    <n v="175"/>
    <n v="26584"/>
    <n v="0"/>
    <m/>
    <n v="810"/>
    <s v="CSPB - A"/>
    <s v="ACC"/>
    <s v="Affiliation to British University Snowsports Council (Official BUCS Body). Number based on 2015/16 figure (Â£165) as we have not yet been given payment instructions this year (these are anticipated to come through this term)_x000a_cost (Â£165) - income (Â£45; membership SGI) = subsidy requested (Â£120)_x000a__x000a_DONE"/>
    <s v="Affiliation Fees"/>
    <s v="1 - Most Important"/>
    <n v="165"/>
    <n v="45"/>
    <n v="120"/>
    <n v="165"/>
    <n v="82.5"/>
    <n v="165"/>
    <n v="0"/>
    <n v="0"/>
    <n v="9"/>
    <n v="0"/>
    <n v="0"/>
    <n v="0"/>
    <n v="0"/>
    <n v="0"/>
    <n v="0"/>
    <n v="0"/>
    <n v="0"/>
    <n v="0"/>
    <n v="0"/>
  </r>
  <r>
    <x v="6"/>
    <n v="8862.8799999999992"/>
    <n v="4475.87"/>
    <n v="175"/>
    <n v="26588"/>
    <n v="0"/>
    <m/>
    <n v="810"/>
    <s v="CSPB - A"/>
    <s v="ACC"/>
    <s v="Affiliation to King's Races (annual national University snowsports races) for two teams. This is our standard entry and helps keep the race aspect of the club healthy. Teams consist of 5 racers and typically cover a diverse range of participants_x000a_cost based off 2015-16 (Â£250) - income (Â£70; membership SGI) = subsidy requested (Â£180)&quot;_x000a__x000a_DONE"/>
    <s v="Affiliation Fees"/>
    <s v="2 - Important"/>
    <n v="250"/>
    <n v="70"/>
    <n v="180"/>
    <n v="250"/>
    <n v="125"/>
    <n v="250"/>
    <n v="0"/>
    <n v="0"/>
    <n v="9"/>
    <n v="0"/>
    <s v="SGI too high"/>
    <n v="0"/>
    <n v="0"/>
    <n v="0"/>
    <n v="0"/>
    <s v="n"/>
    <s v="discuss at CSPB"/>
    <s v="This is one of their key competitions definitely fundable _x000a__x000a_SGI is high - 'Thanks to Brexit, we were requested to pay a surcharge of £35 per person, totalling £7315, a sum we would not be able to afford if we had exhausted all of our grant. Thanks to a fortunate SGI at the start of the year we've been able to carry on as normal although if we do end up having to pay this sum it could put us in a difficult position. We are still waiting to hear back from the company.' _x000a_They still need to pay this"/>
    <n v="0"/>
  </r>
  <r>
    <x v="6"/>
    <n v="8862.8799999999992"/>
    <n v="4475.87"/>
    <n v="175"/>
    <n v="26589"/>
    <n v="0"/>
    <m/>
    <n v="810"/>
    <s v="CSPB - A"/>
    <s v="ACC"/>
    <s v="Race training - one of our main priorities. The more racers we have the larger presence we can get at competitions - and more chance of competing for points. We are planning 10 indoor sessions through the year, aiming for 8 attendees, cost is Â£25pp._x000a_Cost = 10*8*25 = Â£2000_x000a__x000a_We would like to be charging our members Â£10 per session - as due to how often it is, it can get quite expensive. Throughout this year we have been changing our pricing strategy around - some being cheaper than others, to see what method gets the highest turnout._x000a_Income = 8 people *Â£10 *10 sessions = Â£800_x000a_Subsidy requested = Â£1,200_x000a__x000a_DONE"/>
    <s v="Ground Hire"/>
    <s v="1 - Most Important"/>
    <n v="2000"/>
    <n v="800"/>
    <n v="1200"/>
    <n v="2000"/>
    <n v="800"/>
    <n v="2000"/>
    <n v="0"/>
    <n v="0"/>
    <n v="9"/>
    <n v="0"/>
    <n v="0"/>
    <n v="0"/>
    <n v="0"/>
    <n v="0"/>
    <n v="0"/>
    <n v="0"/>
    <n v="0"/>
    <n v="0"/>
    <n v="0"/>
  </r>
  <r>
    <x v="6"/>
    <n v="8862.8799999999992"/>
    <n v="4475.87"/>
    <n v="175"/>
    <n v="26591"/>
    <n v="0"/>
    <m/>
    <n v="810"/>
    <s v="CSPB - A"/>
    <s v="ACC"/>
    <s v="Lessons - (NOTE - there will be a large number of lessons in the second term in run up to easter trip) Throughout the year lessons occur both on and off trip. These are key to our sport, the more people we are able to encourage into snowsports, the better! Not only does it increase our trip size and create a better atmosphere, it also increases our number of competitors and overall size of the club. In resort we pride ourselves on being able to get beginners lessons in the best ski school - only this does get quite expensive._x000a__x000a_Cost in UK = Â£33 for a two hours session. We plan on running four sessions total for an average of 8 people per session, and aim to charge them an average of Â£15 per session. _x000a_Cost = Â£1056_x000a_Income=Â£480_x000a_Subsidy for UK = Â£576_x000a__x000a_Lessons in resort - This is undoubtedly where we pick up the majority of our members and the amount of beginners who join and take lessons increases every year. This year we were unable to get lessons information due to dropouts and system failures, we had more than 15/16, however only a negligble amount, so are using the same values._x000a_The standard lesson package people choose is for 3 days and costs Â£69pp with a qualified ESF instructor. _x000a_This year 34 people had lessons on our winter trip, and we expect 15 people to have lessons on Easter trip. We would like people to pay Â£59pp for the lessons instead - subsidy of Â£10 per person._x000a_Cost = Â£69*49 = Â£3381_x000a_Subsidy = 49*Â£10 = Â£490_x000a_Income = 2891_x000a__x000a_Total Cost = 3381 + 1056 = Â£4437_x000a_Income = Â£480 + Â£2891 = Â£3371_x000a_Subsidy Requested = Â£490 + Â£576 = Â£1066_x000a__x000a_DONE"/>
    <s v="Instructors"/>
    <s v="1 - Most Important"/>
    <n v="4437"/>
    <n v="3371"/>
    <n v="1076"/>
    <n v="4437"/>
    <n v="1066"/>
    <n v="4437"/>
    <n v="0"/>
    <n v="0"/>
    <n v="9"/>
    <n v="0"/>
    <n v="0"/>
    <n v="0"/>
    <n v="0"/>
    <n v="0"/>
    <n v="0"/>
    <n v="0"/>
    <n v="0"/>
    <n v="0"/>
    <n v="0"/>
  </r>
  <r>
    <x v="6"/>
    <n v="8862.8799999999992"/>
    <n v="4475.87"/>
    <n v="175"/>
    <n v="26593"/>
    <n v="0"/>
    <m/>
    <n v="810"/>
    <s v="CSPB - A"/>
    <s v="ACC"/>
    <s v="Freestyle sessions - This year we decided to work these differently to the budget. We initially transferred Hemel Â£1,200 for discounted sessions (we need to do a funding code correction as some of this should be from grant), however decided to use this in a different way. A few years ago we had very dedicated freestylers who were able to inspire some into the discipline, but after one broke his back, numbers suddenly dropped. This left us with a minimal team. Last year we managed to get a few interested, however still not enough for a team. Therefore we thought this 1200 could run free sessions in term one, a total of 50 x 2 hour sessions. These worked very well with an average turnout of 10 people, and a solid group of 6 freestylers going to sessions and trampolining. We will be asking for 50% of the value of the session for this term per session._x000a__x000a_The overall cost we expect this year will be:_x000a_Cost Â£2,200 = 90 sessions_x000a_Income = Â£12.50 * 40 = Â£500_x000a_Subsidy = Â£1,700 (club providing a large number)_x000a__x000a_Requested subsidy = Â£800_x000a_DONE"/>
    <s v="Ground Hire"/>
    <s v="2 - Important"/>
    <n v="2200"/>
    <n v="500"/>
    <n v="700"/>
    <n v="2200"/>
    <n v="700"/>
    <n v="2200"/>
    <n v="0"/>
    <n v="0"/>
    <n v="9"/>
    <n v="0"/>
    <n v="0"/>
    <n v="0"/>
    <n v="0"/>
    <n v="0"/>
    <n v="0"/>
    <n v="0"/>
    <n v="0"/>
    <n v="0"/>
    <n v="0"/>
  </r>
  <r>
    <x v="6"/>
    <n v="8862.8799999999992"/>
    <n v="4475.87"/>
    <n v="175"/>
    <n v="26594"/>
    <n v="0"/>
    <m/>
    <n v="810"/>
    <s v="CSPB - A"/>
    <s v="ACC"/>
    <s v="Next year we will again be taking a large cohort to BUSC main event - the largest snowsports competition that we compete at. Last time we went we took around 70 people to this event (and we are using this figure as an estimate for next year). Coach hire works out at Â£100 per person, ie, a total of Â£7,000. This is an awful lot for our members to pay, and so that we can increase numbers going to the competition, learning more about the sport and competing themselves, we are now requesting subsidy of it._x000a_We would ideally like our members to pay around Â£70 for this transport._x000a_Cost = Â£7,000_x000a_Income = Â£4,900_x000a_Subsidy = Â£2,100_x000a__x000a_DONE"/>
    <s v="Travel Expenditure"/>
    <s v="1 - Most Important"/>
    <n v="7000"/>
    <n v="4900"/>
    <n v="2100"/>
    <n v="7000"/>
    <n v="2100"/>
    <n v="7000"/>
    <n v="0"/>
    <n v="0"/>
    <n v="9"/>
    <n v="0"/>
    <n v="0"/>
    <n v="0"/>
    <n v="0"/>
    <n v="0"/>
    <n v="0"/>
    <n v="0"/>
    <n v="0"/>
    <n v="0"/>
    <n v="0"/>
  </r>
  <r>
    <x v="6"/>
    <n v="8862.8799999999992"/>
    <n v="4475.87"/>
    <n v="175"/>
    <n v="26598"/>
    <n v="0"/>
    <m/>
    <n v="810"/>
    <s v="CSPB - A"/>
    <s v="ACC"/>
    <s v="Race training / freestyle session / beginners lesson travel. _x000a_Grouping these all into one as they are all to the same place, all core activities which lead to competition, and all the same price. _x000a_We normally get a train to this event due to lack of drivers, which costs Â£13 with a railcard. _x000a_Due to our sport being very difficult to get to, we would like to make it free for members. It takes around 2 hours travelling to get there, and we have a following which grows every year. The one thing stopping more people is the cost of travel - if we are able to make this cheaper, we feel we will get far more people involved._x000a_For an estimated 18 total sessions, with average attendance of 8 people, cost = Â£13 *8*18 = Â£1,872_x000a_Subsidy = Â£1,872_x000a__x000a_DONE"/>
    <s v="Travel Expenditure"/>
    <s v="3 - Average Importance"/>
    <n v="1872"/>
    <n v="0"/>
    <n v="1872"/>
    <n v="1872"/>
    <n v="748.8"/>
    <n v="1872"/>
    <n v="0"/>
    <n v="0"/>
    <n v="9"/>
    <n v="0"/>
    <n v="0"/>
    <n v="0"/>
    <n v="0"/>
    <n v="0"/>
    <n v="0"/>
    <n v="0"/>
    <n v="0"/>
    <n v="0"/>
    <n v="0"/>
  </r>
  <r>
    <x v="6"/>
    <n v="8862.8799999999992"/>
    <n v="4475.87"/>
    <n v="175"/>
    <n v="26710"/>
    <n v="0"/>
    <m/>
    <n v="810"/>
    <s v="CSPB - A"/>
    <s v="ACC"/>
    <s v="Entrance fees for BUDS competition, this is the biggest competition of the year for us, however normally we get quite a small turnout(4-10). It is always quite difficult to advertise to freshers how great standing on a drizzly carpet in edinburgh is. This year we got it right however, and managed to take 25 down with us, on a heavily subsidised &quot;freshers tour&quot; weekend. Whilst not many competed, this weekend was highly successful, giving us a core fresher group that we should be able to rely on in the future for committee and a race team._x000a__x000a_Income - Â£85 * 25 = 2125 + QM coach input Â£455 =2580_x000a_Cost = 6285 (accommodation for 3 nights, coach for 3 days, all competition and event entries, 3 course meal final night_x000a_Subsidy = 3705_x000a_This year we subsidised this ourselves, however next year would request a20% subsidy of total cost - Â£1,257_x000a__x000a_DONE"/>
    <s v="Competitions"/>
    <s v="1 - Most Important"/>
    <n v="6285"/>
    <n v="2580"/>
    <n v="1257"/>
    <n v="6285"/>
    <n v="1257"/>
    <n v="6285"/>
    <n v="0"/>
    <n v="0"/>
    <n v="9"/>
    <n v="0"/>
    <n v="0"/>
    <n v="0"/>
    <n v="0"/>
    <n v="0"/>
    <n v="0"/>
    <n v="0"/>
    <n v="0"/>
    <n v="0"/>
    <n v="0"/>
  </r>
  <r>
    <x v="6"/>
    <n v="8862.8799999999992"/>
    <n v="4475.87"/>
    <n v="175"/>
    <n v="26714"/>
    <n v="0"/>
    <m/>
    <n v="810"/>
    <s v="CSPB - A"/>
    <s v="ACC"/>
    <s v="Entrance fees for Kings races, This is our standard entry and helps keep the race aspect of the club healthy. Teams consist of 5 racers and typically cover a diverse range of participants_x000a__x000a_cost based off 2014/15 (Â£420) - income (Â£220; Event Tickets) = subsidy requested (Â£200)_x000a__x000a_DONE"/>
    <s v="Competitions"/>
    <s v="2 - Important"/>
    <n v="420"/>
    <n v="220"/>
    <n v="200"/>
    <n v="420"/>
    <n v="168"/>
    <n v="420"/>
    <n v="0"/>
    <n v="0"/>
    <n v="9"/>
    <n v="0"/>
    <n v="0"/>
    <n v="0"/>
    <n v="0"/>
    <n v="0"/>
    <n v="0"/>
    <n v="0"/>
    <n v="0"/>
    <n v="0"/>
    <n v="0"/>
  </r>
  <r>
    <x v="93"/>
    <n v="2191.3999999999996"/>
    <n v="-315.36"/>
    <n v="120"/>
    <n v="26000"/>
    <n v="0"/>
    <m/>
    <n v="810"/>
    <s v="CSPB - A"/>
    <s v="ACC"/>
    <s v="Printing for Freshers Fair"/>
    <s v="Printing Costs"/>
    <s v="1 - Most Important"/>
    <n v="10"/>
    <n v="0"/>
    <n v="10"/>
    <n v="10"/>
    <n v="10"/>
    <n v="0"/>
    <n v="0"/>
    <n v="0"/>
    <n v="9"/>
    <n v="0"/>
    <s v="Publicity"/>
    <n v="1"/>
    <s v="2,3"/>
    <n v="0"/>
    <n v="0"/>
    <n v="0"/>
    <s v="C"/>
    <s v="y"/>
    <n v="0"/>
  </r>
  <r>
    <x v="93"/>
    <n v="2191.3999999999996"/>
    <n v="-315.36"/>
    <n v="120"/>
    <n v="25938"/>
    <n v="0"/>
    <m/>
    <n v="810"/>
    <s v="CSPB - A"/>
    <s v="ACC"/>
    <s v="Ethos Squash Court Hire:_x000a_Costs Â£3.25 per session_x000a_Term 1: 64 sessions per week (16 training, 16 group sessions and 32 for league matches or free courts) for 11 weeks. 64 * 3.25 * 11 = Â£2,288_x000a_Term 2: Same cost. Â£2,288_x000a_Term 3: 16 sessions per week (just group sessions) for 9 weeks. 16 * 3.25 * 9 = Â£468_x000a_Total: Â£2,288 * 2 + 468 = Â£5,044_x000a__x000a_Income from membership:_x000a_We have a membership target of 120 with a price of Â£38 taking into account the 5% VAT on sports clubs gives 38*120*0.95 = Â£4,332_x000a_There is also a team charge to help cover costs for travel, coaching and league fees. This is Â£30 each with 6 teams each having an expected 8 team members 30*6*8 = Â£1,440_x000a_This income is distributed as predicted income for the various costs of the clubs (the exact percentages for each are given)_x000a__x000a_Predicted Income and Subsidy:_x000a_Half of the court cost to be covered by membership sales (58.2%) as this is the main source of expenditure on our members_x000a_58.2% * membership sales = Â£2,522_x000a_50% Subsidy requested"/>
    <s v="Ground Hire"/>
    <s v="1 - Most Important"/>
    <n v="5044"/>
    <n v="2522"/>
    <n v="2522"/>
    <n v="5044"/>
    <n v="2017.6"/>
    <n v="5044"/>
    <n v="0"/>
    <n v="0"/>
    <n v="9"/>
    <n v="0"/>
    <n v="0"/>
    <n v="0"/>
    <n v="0"/>
    <n v="0"/>
    <n v="0"/>
    <n v="0"/>
    <n v="0"/>
    <n v="0"/>
    <n v="0"/>
  </r>
  <r>
    <x v="93"/>
    <n v="2191.3999999999996"/>
    <n v="-315.36"/>
    <n v="120"/>
    <n v="25941"/>
    <n v="0"/>
    <m/>
    <n v="810"/>
    <s v="CSPB - A"/>
    <s v="ACC"/>
    <s v="BUCS Entry Fee:_x000a_For 6 teams (4 men's teams and 2 women's teams)_x000a_This year we will were charged Â£268 for 4 teams so Â£67 per team (no changed expected in cost per team)._x000a_6*67 = Â£402_x000a__x000a_Predicted Income and Subsidy:_x000a_League fees to be covered by a combination of membership sales (2.9%) and team fees (7.6%)_x000a_41.2% Subsidy requested"/>
    <s v="Competitions"/>
    <s v="1 - Most Important"/>
    <n v="402"/>
    <n v="236.25"/>
    <n v="165.75"/>
    <n v="402"/>
    <n v="160.80000000000001"/>
    <n v="402"/>
    <n v="0"/>
    <n v="0"/>
    <n v="9"/>
    <n v="0"/>
    <n v="0"/>
    <n v="0"/>
    <n v="0"/>
    <n v="0"/>
    <n v="0"/>
    <n v="0"/>
    <n v="0"/>
    <n v="0"/>
    <n v="0"/>
  </r>
  <r>
    <x v="93"/>
    <n v="2191.3999999999996"/>
    <n v="-315.36"/>
    <n v="120"/>
    <n v="25943"/>
    <n v="0"/>
    <m/>
    <n v="810"/>
    <s v="CSPB - A"/>
    <s v="ACC"/>
    <s v="BUCS Affiliation Fee:_x000a_For 6 teams, this year we will were charged Â£318.16 for 4 teams so Â£79.50 (rounded)_x000a_per team_x000a_(no changed expected in cost per team)_x000a_6*79.5 = Â£477_x000a__x000a_Predicted Income and Subsidy:_x000a_League fees to be covered by a combination of membership sales (3.5%) and team fees (9.1%)_x000a_41.2% Subsidy requested"/>
    <s v="Affiliation Fees"/>
    <s v="1 - Most Important"/>
    <n v="477"/>
    <n v="280.32"/>
    <n v="196.68"/>
    <n v="477"/>
    <n v="190.8"/>
    <n v="477"/>
    <n v="0"/>
    <n v="0"/>
    <n v="9"/>
    <n v="0"/>
    <n v="0"/>
    <n v="0"/>
    <n v="0"/>
    <n v="0"/>
    <n v="0"/>
    <n v="0"/>
    <n v="0"/>
    <n v="0"/>
    <n v="0"/>
  </r>
  <r>
    <x v="93"/>
    <n v="2191.3999999999996"/>
    <n v="-315.36"/>
    <n v="120"/>
    <n v="25965"/>
    <n v="0"/>
    <m/>
    <n v="810"/>
    <s v="CSPB - A"/>
    <s v="ACC"/>
    <s v="LUSL Entry Fee:_x000a_For 6 teams, this year we will were charged Â£362 for 4 teams so Â£90.50 per team_x000a_(no changed expected in cost per team)_x000a_6*79.5 = Â£543_x000a__x000a_Predicted Income and Subsidy:_x000a_League fees to be covered by a combination of membership sales (3.9%) and team fees (10.3%)_x000a_41.2% Subsidy requested"/>
    <s v="Competitions"/>
    <s v="2 - Important"/>
    <n v="543"/>
    <n v="319.11"/>
    <n v="223.89"/>
    <n v="543"/>
    <n v="217.2"/>
    <n v="543"/>
    <n v="0"/>
    <n v="0"/>
    <n v="9"/>
    <n v="0"/>
    <n v="0"/>
    <n v="0"/>
    <n v="0"/>
    <n v="0"/>
    <n v="0"/>
    <n v="0"/>
    <n v="0"/>
    <n v="0"/>
    <n v="0"/>
  </r>
  <r>
    <x v="93"/>
    <n v="2191.3999999999996"/>
    <n v="-315.36"/>
    <n v="120"/>
    <n v="25967"/>
    <n v="0"/>
    <m/>
    <n v="810"/>
    <s v="CSPB - A"/>
    <s v="ACC"/>
    <s v="Team Coaching:_x000a_For 6 teams, one hour couaching every two weeks_x000a_5hrs per team in term 1 and 6hr per team in term 2 (no coaching in term 3). (5+6)*6 = 66hr_x000a_Abid Khan for 22 hours at Â£32 per hour_x000a_22 * 32 = Â£704_x000a_Andy Keen for 44 hours at Â£33 per hour_x000a_44 * 33 = Â£1,452_x000a_Totals 704 + 1452 = Â£2,156_x000a__x000a_Predicted Income and Subsidy:_x000a_Coaching costs to be coverd by a combination of mebership sales (15.6%) and team fees (41.0%)_x000a_41.2% Subsidy requested"/>
    <s v="Instructors"/>
    <s v="1 - Most Important"/>
    <n v="2156"/>
    <n v="1267.03"/>
    <n v="888.97"/>
    <n v="2156"/>
    <n v="862.4"/>
    <n v="2156"/>
    <n v="0"/>
    <n v="0"/>
    <n v="9"/>
    <n v="0"/>
    <n v="0"/>
    <n v="0"/>
    <n v="0"/>
    <n v="0"/>
    <n v="0"/>
    <n v="0"/>
    <n v="0"/>
    <n v="0"/>
    <n v="0"/>
  </r>
  <r>
    <x v="93"/>
    <n v="2191.3999999999996"/>
    <n v="-315.36"/>
    <n v="120"/>
    <n v="25970"/>
    <n v="0"/>
    <m/>
    <n v="810"/>
    <s v="CSPB - A"/>
    <s v="ACC"/>
    <s v="Travel Expendature:_x000a_Travel for 6 teams to away league games via train, tube and/or bus. This year the total cost for first term was Â£553.43 for 4 teams, aprox Â£140 per team per term. Terms 1 &amp; 2 next year predicted to have the same cost (no games in term 3). 140*6*2 = Â£1,680_x000a__x000a_Predicted Income and Subsidy:_x000a_Travel costs to be coverd by a combination of mebership sales (12.2%) and team fees (32.0%)_x000a_41.2% Subsidy requested"/>
    <s v="Travel Expenditure"/>
    <s v="1 - Most Important"/>
    <n v="1680"/>
    <n v="987.3"/>
    <n v="692.7"/>
    <n v="1680"/>
    <n v="672"/>
    <n v="1680"/>
    <n v="0"/>
    <n v="0"/>
    <n v="9"/>
    <n v="0"/>
    <n v="0"/>
    <n v="0"/>
    <n v="0"/>
    <n v="0"/>
    <n v="0"/>
    <n v="0"/>
    <n v="0"/>
    <n v="0"/>
    <n v="0"/>
  </r>
  <r>
    <x v="94"/>
    <n v="6747.3600000000006"/>
    <n v="-6755.76"/>
    <n v="105"/>
    <n v="27378"/>
    <n v="0"/>
    <m/>
    <n v="810"/>
    <s v="CSPB - A"/>
    <s v="ACC"/>
    <s v="Affiliation fees. BUCS fees @ Â£238.62 for swimming and water polo combined. LUSL fees @ Â£181 for Water Polo. Must be affiliated in order to compete at any BUCS/LUSL competitions. Total is Â£238.62 + Â£181 = Â£419.62. We propose subsidy required = 80%, Â£335.70. We will pay the remaining Â£83.92 using 0.8% of membership fees (Â£67.83), and profit that we make from our alumni match to cover the left over Â£16.09."/>
    <s v="Affiliation Fees"/>
    <s v="1 - Most Important"/>
    <n v="419.62"/>
    <n v="0"/>
    <n v="335.7"/>
    <n v="419.62"/>
    <n v="209.81"/>
    <n v="419.62"/>
    <n v="0"/>
    <n v="0"/>
    <n v="9"/>
    <n v="0"/>
    <n v="0"/>
    <n v="0"/>
    <n v="0"/>
    <n v="0"/>
    <n v="0"/>
    <n v="0"/>
    <n v="0"/>
    <n v="0"/>
    <n v="0"/>
  </r>
  <r>
    <x v="94"/>
    <n v="6747.3600000000006"/>
    <n v="-6755.76"/>
    <n v="105"/>
    <n v="27381"/>
    <n v="0"/>
    <m/>
    <n v="810"/>
    <s v="CSPB - A"/>
    <s v="ACC"/>
    <s v="ULU London Swimming League League Affiliation. Single fee of Â£130. This fulfils our aim of allowing all members to compete at inter-university friendly swimming competitions. Imperial team of approximately 35-40 swimmers per event. 3 events per year. All pay own entry, and transport fees. We propose subsidy required = 60%, Â£78.00. We will pay the remaining Â£52.00 using 0.6% of membership fees (Â£50.87), and using profits from the alumni match (Â£1.13)."/>
    <s v="Affiliation Fees"/>
    <s v="2 - Important"/>
    <n v="130"/>
    <n v="0"/>
    <n v="78"/>
    <n v="130"/>
    <n v="52"/>
    <n v="130"/>
    <n v="0"/>
    <n v="0"/>
    <n v="9"/>
    <n v="0"/>
    <n v="0"/>
    <n v="0"/>
    <n v="0"/>
    <n v="0"/>
    <n v="0"/>
    <n v="0"/>
    <n v="0"/>
    <n v="0"/>
    <n v="0"/>
  </r>
  <r>
    <x v="94"/>
    <n v="6747.3600000000006"/>
    <n v="-6755.76"/>
    <n v="105"/>
    <n v="27435"/>
    <n v="0"/>
    <m/>
    <n v="810"/>
    <s v="CSPB - A"/>
    <s v="ACC"/>
    <s v="BUCS Swimming Entry Fees. Short Course and Long Course Championships: For BUCS Short Course, approx. (25 swimmers) 75 individual races @ Â£12.25 per race (75 x Â£12.25 = Â£918.75); 4 relay races @ Â£22.25 per race (4 x Â£22.25 = Â£89). For BUCS Long Course, approx. (18 swimmers) 50 individual races @ Â£12.25 per race (50 x Â£12.25 = Â£612.50); 4 relay races @ Â£22.25 per race (4 x Â£22.25 = Â£89).These competitions are the 2 major competitions in the year for competitive swimmers and they fulfil our aim of providing an opportunity for members to compete and perform well at national swimming competitions. Total cost for the two competitions is (Â£918.75 + Â£89) + (Â£612.5 +Â£89) = Â£1,709.25. We propose subsidy required = 60%, Â£1,025.55. We will pay the remaining Â£683.7 using 6% of membership fees (Â£508.73), and income from the BUCS players' fee (Â£174.98)."/>
    <s v="Competitions"/>
    <s v="1 - Most Important"/>
    <n v="1709.25"/>
    <n v="0"/>
    <n v="1025.55"/>
    <n v="1709.25"/>
    <n v="683.7"/>
    <n v="1709.25"/>
    <n v="0"/>
    <n v="0"/>
    <n v="9"/>
    <n v="0"/>
    <n v="0"/>
    <n v="0"/>
    <n v="0"/>
    <n v="0"/>
    <n v="0"/>
    <n v="0"/>
    <n v="0"/>
    <n v="0"/>
    <n v="0"/>
  </r>
  <r>
    <x v="94"/>
    <n v="6747.3600000000006"/>
    <n v="-6755.76"/>
    <n v="105"/>
    <n v="27440"/>
    <n v="0"/>
    <m/>
    <n v="810"/>
    <s v="CSPB - A"/>
    <s v="ACC"/>
    <s v="BUCS Team Competition Entry Fees. Water Polo Â£124, Swimming Â£134. This allows entry into the major team competitions for both sports. It is a chance for high level competition in both sports another factor that allows high participation (14 people for Swimming, 30 for Water Polo). This directly influences our aims to attain a high ranking in both sports. Â£124 + Â£134 = Â£258. We propose subsidy required = 60%, Â£154.80. We will pay the remaining Â£103.20 using 1.2% of membership fees (Â£101.75), and using profits from the alumni match (Â£1.46)."/>
    <s v="Competitions"/>
    <s v="2 - Important"/>
    <n v="258"/>
    <n v="0"/>
    <n v="154.80000000000001"/>
    <n v="258"/>
    <n v="103.2"/>
    <n v="258"/>
    <n v="0"/>
    <n v="0"/>
    <n v="9"/>
    <n v="0"/>
    <n v="0"/>
    <n v="0"/>
    <n v="0"/>
    <n v="0"/>
    <n v="0"/>
    <n v="0"/>
    <n v="0"/>
    <n v="0"/>
    <n v="0"/>
  </r>
  <r>
    <x v="94"/>
    <n v="6747.3600000000006"/>
    <n v="-6755.76"/>
    <n v="105"/>
    <n v="27444"/>
    <n v="0"/>
    <m/>
    <n v="810"/>
    <s v="CSPB - A"/>
    <s v="ACC"/>
    <s v="Hire of Ethos pool for training purposes. This is needed to achieve our core activity of accomodating participation in structured swimming and water polo sessions for all members. 3 water polo sessions and 3 swimming sessions per week for all members. For 1st and 2nd terms 9 hours per week, 22 weeks @ Â£33.00 per hour = Â£6,534. For less busy periods in summer term, due to exams and less competitions taking place, we propose to temporarily remove the Friday session for Water Polo and the Saturday session for Swimming. We also propose to combine the mens' and women's training on Sunday, reducing the training session to 1 hour. This reduces weekly pool time to 4.75 hours per week, 9 weeks @ Â£33.00 per hour = Â£1,410.75. Overall, total cost for the year is Â£6,534 + Â£1,410.75 = Â£7,944.75. We propose subsidy required = 70%, Â£5,561.33. We will pay the remaining Â£2383.43 using 28% of membership fees (Â£2,374.05), and using profits from alumni match (Â£9.38)."/>
    <s v="Ground Hire"/>
    <s v="1 - Most Important"/>
    <n v="7944.75"/>
    <n v="0"/>
    <n v="5561.33"/>
    <n v="7944.75"/>
    <n v="3177.9"/>
    <n v="7944.75"/>
    <n v="0"/>
    <n v="0"/>
    <n v="9"/>
    <n v="0"/>
    <n v="0"/>
    <n v="0"/>
    <n v="0"/>
    <n v="0"/>
    <n v="0"/>
    <n v="0"/>
    <n v="0"/>
    <n v="0"/>
    <n v="0"/>
  </r>
  <r>
    <x v="94"/>
    <n v="6747.3600000000006"/>
    <n v="-6755.76"/>
    <n v="105"/>
    <n v="27447"/>
    <n v="0"/>
    <m/>
    <n v="810"/>
    <s v="CSPB - A"/>
    <s v="ACC"/>
    <s v="Hire of Ethos pool for further training of BUCS swimmers. This is to provide an amount of training similar to our main BUCS competitors. Two lanes are hired out per session at a price of Â£13.20 per hour, for one hour a week and is offered for the first two terms of the year, totalling 22 weeks of training. Total cost for the year is 22 x Â£13.20 = Â£290.40. We propose subsidy required = 50%, Â£145.20. We will pay the remaining Â£145.20 using income from the BUCS player' fee (Â£145.20)"/>
    <s v="Ground Hire"/>
    <s v="3 - Average Importance"/>
    <n v="290.39999999999998"/>
    <n v="0"/>
    <n v="145.19999999999999"/>
    <n v="290.39999999999998"/>
    <n v="116.16"/>
    <n v="290.39999999999998"/>
    <n v="0"/>
    <n v="0"/>
    <n v="9"/>
    <n v="0"/>
    <n v="0"/>
    <n v="0"/>
    <n v="0"/>
    <n v="0"/>
    <n v="0"/>
    <n v="0"/>
    <n v="0"/>
    <n v="0"/>
    <n v="0"/>
  </r>
  <r>
    <x v="94"/>
    <n v="6747.3600000000006"/>
    <n v="-6755.76"/>
    <n v="105"/>
    <n v="27449"/>
    <n v="0"/>
    <m/>
    <n v="810"/>
    <s v="CSPB - A"/>
    <s v="ACC"/>
    <s v="Water Polo Matches Pool Hire. BUCS League &amp; International rules require us to hire a pool with 2 deep ends, which Ethos does not have. This is required to fulfil our aim to provide an opportunity for members to compete and perform well at national water polo competitions. We hire Queen Elizabeth's School's pool, Barnet, as it is close and the least expensive option at Â£125 per hour. We must play 10 BUCS home matches (5 male and 5 female), that we have to hire pools for 75 minutes per match, in order for us to remain in the league. Pool hire 10 matches at Â£156.25 per match = Â£1,562.50 . We propose subsidy required = 50%, Â£781.25. We will pay the remaining Â£781.25 using 8% of membership fees (Â£678.30), and income from the BUCS players' fee (Â£102.95)."/>
    <s v="Ground Hire"/>
    <s v="2 - Important"/>
    <n v="1562.5"/>
    <n v="0"/>
    <n v="781.25"/>
    <n v="1562.5"/>
    <n v="625"/>
    <n v="1562.5"/>
    <n v="0"/>
    <n v="0"/>
    <n v="9"/>
    <n v="0"/>
    <n v="0"/>
    <n v="0"/>
    <n v="0"/>
    <n v="0"/>
    <n v="0"/>
    <n v="0"/>
    <n v="0"/>
    <n v="0"/>
    <n v="0"/>
  </r>
  <r>
    <x v="94"/>
    <n v="6747.3600000000006"/>
    <n v="-6755.76"/>
    <n v="105"/>
    <n v="27451"/>
    <n v="0"/>
    <m/>
    <n v="810"/>
    <s v="CSPB - A"/>
    <s v="ACC"/>
    <s v="Cost of primary swim coach. Trains competitive swimmers. Fulfils our aim of structured training sessions, and good preparation for friendly, and national competitions (BUCS). Usually in charge of approx. 20-35 swimmers every session. For first two terms, 4.5 hours per week x 22 weeks @ Â£25 per hour = Â£2,475. Third term, 2.5 hours a week @ Â£25 per hour x 9 weeks = Â£562.50. The primary swim coach also attends major competitions with the competitve swim team to monitor progress and support the swimmers racing. Cost is Â£100 per day (and expenses paid- this is covered by the swimmers who attend the competition). This accounts to Â£100 x 4 days (2 days for Short Course BUCS competition, and 2 days for Long Course BUCS competition) Thus, total cost is Â£2,475 + Â£562.50 +Â£400 = Â£3,437.50. We propose subsidy required = 50%, Â£1,718.75. We will pay the remaining Â£1,718.75 using 18.5% of membership fees (Â£1,568.57), while making a loss of Â£150.18."/>
    <s v="Instructors"/>
    <s v="1 - Most Important"/>
    <n v="3437.5"/>
    <n v="0"/>
    <n v="1718.75"/>
    <n v="3437.5"/>
    <n v="1375"/>
    <n v="3437.5"/>
    <n v="0"/>
    <n v="0"/>
    <n v="9"/>
    <n v="0"/>
    <n v="0"/>
    <n v="0"/>
    <n v="0"/>
    <n v="0"/>
    <n v="0"/>
    <n v="0"/>
    <n v="0"/>
    <n v="0"/>
    <n v="0"/>
  </r>
  <r>
    <x v="94"/>
    <n v="6747.3600000000006"/>
    <n v="-6755.76"/>
    <n v="105"/>
    <n v="27453"/>
    <n v="0"/>
    <m/>
    <n v="810"/>
    <s v="CSPB - A"/>
    <s v="ACC"/>
    <s v="Cost of Water Polo Coach. Provides quality coaching for all members wishing to play water polo. 5.5 hours per week x 22 weeks @ Â£25 per hour =Â£2,475. For third term, 2.25 hours per week @ Â£25 per hour x 9 weeks = Â£506.25. Total cost is Â£2,475 + Â£506.25 = Â£2981.25. We propose subsidy required = 50%, Â£1490.63. We will pay the remaining Â£1,490.63 using 17.5% of membership fees (Â£1,483.78), while making a loss of Â£6.85."/>
    <s v="Instructors"/>
    <s v="2 - Important"/>
    <n v="2981.25"/>
    <n v="0"/>
    <n v="1490.63"/>
    <n v="2981.25"/>
    <n v="1192.5"/>
    <n v="2981.25"/>
    <n v="0"/>
    <n v="0"/>
    <n v="9"/>
    <n v="0"/>
    <n v="0"/>
    <n v="0"/>
    <n v="0"/>
    <n v="0"/>
    <n v="0"/>
    <n v="0"/>
    <n v="0"/>
    <n v="0"/>
    <n v="0"/>
  </r>
  <r>
    <x v="94"/>
    <n v="6747.3600000000006"/>
    <n v="-6755.76"/>
    <n v="105"/>
    <n v="27455"/>
    <n v="0"/>
    <m/>
    <n v="810"/>
    <s v="CSPB - A"/>
    <s v="ACC"/>
    <s v="Cost of second swim coach. 4.5 hours per week for the first and second terms at Â£20 per hour for 22 weeks = Â£1,980. Third term, 1.25 hours a week @ Â£20 per hour x 9 weeks = Â£225. This coach is in charge of the non-competitive swimming lanes. This coach is usually in charge of approx. 20-30 swimmers per session. Total cost is (Â£20 x 4.5 hours x 22 weeks) + (Â£20 x 1.25 hours x 9 weeks) = Â£2,205 . We propose subsidy required = 45%, Â£992.25. We will pay the remaining Â£1,212.75 using 14% of membership fees (Â£1,187.03), while making a loss of Â£25.72."/>
    <s v="Instructors"/>
    <s v="3 - Average Importance"/>
    <n v="2205"/>
    <n v="0"/>
    <n v="992.25"/>
    <n v="2205"/>
    <n v="882"/>
    <n v="2205"/>
    <n v="0"/>
    <n v="0"/>
    <n v="9"/>
    <n v="0"/>
    <n v="0"/>
    <n v="0"/>
    <n v="0"/>
    <n v="0"/>
    <n v="0"/>
    <n v="0"/>
    <n v="0"/>
    <n v="0"/>
    <n v="0"/>
  </r>
  <r>
    <x v="94"/>
    <n v="6747.3600000000006"/>
    <n v="-6755.76"/>
    <n v="105"/>
    <n v="27457"/>
    <n v="0"/>
    <m/>
    <n v="810"/>
    <s v="CSPB - A"/>
    <s v="ACC"/>
    <s v="Water Polo Match Officials. It is mandatory for us to provide two qualified referees and a table of qualified officials for each BUCS home match This fulfills our aim to provide an opportunity for members to compete and perform well at national water polo competitions.. Referee cost @ Â£20 per match for 2 referees. Table of officials cost @ Â£15. 10 home matches (5 men, 5 women) total cost is (Â£20 + Â£15) x 10 = Â£350. We propose subsidy required = 50%, Â£175. We will pay the remaining Â£175 using 2.0% of membership fees (Â£169.58), while making a loss of Â£5.43."/>
    <s v="Referees"/>
    <s v="1 - Most Important"/>
    <n v="350"/>
    <n v="0"/>
    <n v="175"/>
    <n v="350"/>
    <n v="140"/>
    <n v="350"/>
    <n v="0"/>
    <n v="0"/>
    <n v="9"/>
    <n v="0"/>
    <n v="0"/>
    <n v="0"/>
    <n v="0"/>
    <n v="0"/>
    <n v="0"/>
    <n v="0"/>
    <n v="0"/>
    <n v="0"/>
    <n v="0"/>
  </r>
  <r>
    <x v="94"/>
    <n v="6747.3600000000006"/>
    <n v="-6755.76"/>
    <n v="105"/>
    <n v="27459"/>
    <n v="0"/>
    <m/>
    <n v="810"/>
    <s v="CSPB - A"/>
    <s v="ACC"/>
    <s v="Transport to water polo matches and swimming competitions. Train or minibus hire. Transport to 7 swimming competitions and 16 water polo matches, for both national, and inter-university friendly events. Cost for hiring a 15 seater and a 9 seater minibus totals to Â£175 for a day. This will be required for 5 matches assuming the Mens' teams and Womens' teams play on the same day, 5 x Â£175 = Â£875. Fuel is estimated to cost Â£50 for each minibus, 10 x Â£50 = Â£500. Cost for hiring a 15 seater and a 9 seather totals to Â£285 for a weekend. This will be required for 2 weekends, 2 x Â£535 = Â£1,070. Fuel is estimated to cost Â£75 for each minibus, 4 x Â£75 = Â£300. For BUCS teams, only a 15 seater minibus will be required, costing Â£285 for the weekend, 1x Â£285 = Â£285. Fuel is estimated at Â£75, 1 x Â£75 = Â£75. Transport to London League competitions and LUSL matches will be paid by the competitors themselves. The total cost of transport for all competitions is therefore 5 x Â£175 + 10 x Â£50 + 2 x Â£535 + 4 x Â£75 + Â£285 + Â£75 = Â£3,105. We propose subsidy required = 40%, Â£1,242.00. We will pay the remaining Â£1863 using 3.4% of membership fees (Â£288.28), and income from BUCS players' fee (Â£1574.72)"/>
    <s v="Travel Expenditure"/>
    <s v="1 - Most Important"/>
    <n v="3105"/>
    <n v="0"/>
    <n v="1242"/>
    <n v="3105"/>
    <n v="1242"/>
    <n v="3105"/>
    <n v="0"/>
    <n v="0"/>
    <n v="9"/>
    <n v="0"/>
    <n v="0"/>
    <n v="0"/>
    <n v="0"/>
    <n v="0"/>
    <n v="0"/>
    <n v="0"/>
    <n v="0"/>
    <n v="0"/>
    <n v="0"/>
  </r>
  <r>
    <x v="95"/>
    <n v="412.03999999999996"/>
    <n v="565.02"/>
    <n v="85"/>
    <n v="27347"/>
    <n v="0"/>
    <m/>
    <n v="810"/>
    <s v="CSPB - A"/>
    <s v="ACC"/>
    <s v="Fresher's Fair Printing cost"/>
    <s v="Printing Costs"/>
    <s v="4 - Minimal Importance"/>
    <n v="10"/>
    <n v="0"/>
    <n v="10"/>
    <n v="10"/>
    <n v="10"/>
    <n v="0"/>
    <n v="0"/>
    <n v="0"/>
    <n v="9"/>
    <n v="0"/>
    <s v="Publiciity"/>
    <n v="1"/>
    <s v="2,3"/>
    <n v="0"/>
    <n v="0"/>
    <n v="0"/>
    <n v="0"/>
    <n v="0"/>
    <n v="0"/>
  </r>
  <r>
    <x v="95"/>
    <n v="412.03999999999996"/>
    <n v="565.02"/>
    <n v="85"/>
    <n v="26849"/>
    <n v="0"/>
    <m/>
    <n v="810"/>
    <s v="CSPB - A"/>
    <s v="ACC"/>
    <s v="Ground hire - Renting Table Tennis _x000a__x000a_Â£23.00 for each 2 hour slot (Ethos, Sport Imperial)_x000a_31 weeks in term_x000a__x000a_Social sessions - 2 x 2 hour per week_x000a_Team training â€“ 1 x 2 hour per week_x000a__x000a_6 hours per week, 22 weeks ( Spring + Winter term)_x000a__x000a_(Â£23.00 * 3 ) *22 =Â£1518_x000a__x000a_4 hours per week, 9 weeks (2 hours social sessions, 2 hours team training)_x000a_( Summer term)_x000a__x000a_(Â£23.00 * 2 ) * 9 = Â£414_x000a__x000a_Total : Â£1518 + Â£414 = Â£1932_x000a__x000a_Note : We plan to obtain summer sessions due to the high demand from the poll we send out. Currently the club has only done sessions during the spring and winter terms and members have stated that they feel 'cheated' out of their money as they assumed it would be for the whole year."/>
    <s v="Ground Hire"/>
    <s v="1 - Most Important"/>
    <n v="1932"/>
    <n v="3425"/>
    <n v="400"/>
    <n v="1932"/>
    <n v="400"/>
    <n v="1932"/>
    <n v="0"/>
    <n v="0"/>
    <n v="9"/>
    <n v="0"/>
    <n v="0"/>
    <n v="0"/>
    <n v="0"/>
    <n v="0"/>
    <n v="0"/>
    <n v="0"/>
    <n v="0"/>
    <n v="0"/>
    <n v="0"/>
  </r>
  <r>
    <x v="95"/>
    <n v="412.03999999999996"/>
    <n v="565.02"/>
    <n v="85"/>
    <n v="26864"/>
    <n v="0"/>
    <m/>
    <n v="810"/>
    <s v="CSPB - A"/>
    <s v="ACC"/>
    <s v="Equipment_x000a__x000a_Bats &amp; Table tennis balls_x000a__x000a_We started the year with effectively 0 bats, as most of them have worn out from use. _x000a__x000a_We purchased 5 this year but these are breaking down and more people are requiring bats due to increased membership._x000a__x000a_We will be purchasing 5 of these new bats:_x000a__x000a_https://goo.gl/CQRF1y _x000a__x000a_(DHS 4002 - Â£19.69 x 5 =Â£98.45)_x000a__x000a_Next we require additional balls for competition play - The International Table Tennis Foundation have introduced new plastic balls in 2015 for competitive play but the club still only has the old balls. _x000a__x000a_We require 12 of these balls both for competitive play and training sessions, so that our players can get used to the new balls during the match._x000a__x000a_goo.gl/SK8sZO_x000a__x000a_Nittaku SHA 40 Plus - pack of 3_x000a_Â£9.56 x 4 = Â£38.24_x000a__x000a_Total : Â£38.24 + Â£98.45 = Â£136.69"/>
    <s v="Equipment &amp; Repair"/>
    <s v="3 - Average Importance"/>
    <n v="136.69"/>
    <n v="0"/>
    <n v="39.64"/>
    <n v="136.69"/>
    <n v="39.64"/>
    <n v="136.69"/>
    <n v="0"/>
    <n v="0"/>
    <n v="9"/>
    <n v="0"/>
    <n v="0"/>
    <n v="0"/>
    <n v="0"/>
    <n v="0"/>
    <n v="0"/>
    <n v="0"/>
    <n v="0"/>
    <n v="0"/>
    <n v="0"/>
  </r>
  <r>
    <x v="95"/>
    <n v="412.03999999999996"/>
    <n v="565.02"/>
    <n v="85"/>
    <n v="26872"/>
    <n v="0"/>
    <m/>
    <n v="810"/>
    <s v="CSPB - A"/>
    <s v="ACC"/>
    <s v="Coaching_x000a__x000a_The table tennis club have not implemented weekly coaching and is in dire need of it. _x000a__x000a_Our 2nd and 3rd teams are at the bottom of the league but there is a lot of potential to improve as players just need to learn to be consistent. _x000a__x000a_Coaching can really improve Imperials standing in the BUCS league._x000a__x000a_Some coaches i've searched and contacted : _x000a__x000a_https://tabletennisengland.co.uk/organise/coaches/find-a-coach/_x000a__x000a_http://www.gavinrumgay.com/_x000a__x000a_https://www.dariusknight.com/coaching/_x000a__x000a_Most coaches charge around Â£20 - Â£40 per session, so I will be estimating it as Â£30._x000a__x000a_We will be implementing this for 2 terms or more depending on the funding._x000a__x000a_(Â£30 x 20 = Â£600)_x000a__x000a_Investing in the players can benefit Imperial for the long term, as the competitive players often stay with the club until they graduate."/>
    <s v="Instructors"/>
    <s v="2 - Important"/>
    <n v="600"/>
    <n v="0"/>
    <n v="90"/>
    <n v="600"/>
    <n v="90"/>
    <n v="600"/>
    <n v="0"/>
    <n v="0"/>
    <n v="9"/>
    <n v="0"/>
    <n v="0"/>
    <n v="0"/>
    <n v="0"/>
    <n v="0"/>
    <n v="0"/>
    <n v="0"/>
    <n v="0"/>
    <n v="0"/>
    <n v="0"/>
  </r>
  <r>
    <x v="96"/>
    <n v="1447.79"/>
    <n v="3031.5399999999995"/>
    <n v="45"/>
    <n v="27766"/>
    <n v="0"/>
    <m/>
    <n v="810"/>
    <s v="CSPB - A"/>
    <s v="ACC"/>
    <s v="Printing for freshers fair and ICO competitors cards"/>
    <s v="Printing Costs"/>
    <s v="2 - Important"/>
    <n v="20"/>
    <n v="20"/>
    <n v="8.9700000000000006"/>
    <n v="20"/>
    <n v="8"/>
    <n v="0"/>
    <n v="0"/>
    <n v="0"/>
    <n v="9"/>
    <n v="0"/>
    <s v="Publiciity"/>
    <n v="1"/>
    <s v="2,3"/>
    <n v="0"/>
    <n v="0"/>
    <n v="0"/>
    <s v="C"/>
    <s v="y"/>
    <n v="0"/>
  </r>
  <r>
    <x v="96"/>
    <n v="1447.79"/>
    <n v="3031.5399999999995"/>
    <n v="45"/>
    <n v="27689"/>
    <n v="0"/>
    <m/>
    <n v="810"/>
    <s v="CSPB - A"/>
    <s v="ACC"/>
    <s v="Instructors fee Â£15/h_x000a_Monday (2h) + Saturday (2h) taken by Reza Saberi: 4 hours per week_x000a_Wednesday (2h) taken by Christopher Dancel: 2 hours per week_x000a_Total week = Autumn (11 wk) + Spring (11 wk) + Summer (13 wk) = 35 weeks_x000a_Total Cost: _x000a_Reza Saberi: Â£15 * 4h * 35wk = Â£2100_x000a_Christopher Dancel: Â£15 * 2h * 35wk = Â£1050_x000a__x000a_This year, we have currently raised Â£520 from training fees which will be put towards our instructor fees, and we are therefore requesting a subsidy of Â£1000."/>
    <s v="Instructors"/>
    <s v="1 - Most Important"/>
    <n v="3150"/>
    <n v="0"/>
    <n v="1000"/>
    <n v="3150"/>
    <n v="1000"/>
    <n v="3150"/>
    <n v="0"/>
    <n v="0"/>
    <n v="9"/>
    <n v="0"/>
    <n v="0"/>
    <n v="0"/>
    <n v="0"/>
    <n v="0"/>
    <n v="0"/>
    <n v="0"/>
    <n v="0"/>
    <n v="0"/>
    <n v="0"/>
  </r>
  <r>
    <x v="96"/>
    <n v="1447.79"/>
    <n v="3031.5399999999995"/>
    <n v="45"/>
    <n v="27690"/>
    <n v="0"/>
    <m/>
    <n v="810"/>
    <s v="CSPB - A"/>
    <s v="ACC"/>
    <s v="Affiliation Fees_x000a_Â£50 this year for British Student Taekwondo Federation (BSTF):_x000a_They help us to run the IC Open by providing us with essential equipment for the day. We also enter the BSTF Student National Championships, our biggest competition of the year._x000a_Â£35 for Taekwondo England (TKDE):_x000a_They provide us and our instructor with insurance for grading and competitions"/>
    <s v="Affiliation Fees"/>
    <s v="1 - Most Important"/>
    <n v="85"/>
    <n v="0"/>
    <n v="32.5"/>
    <n v="85"/>
    <n v="32.5"/>
    <n v="85"/>
    <n v="0"/>
    <n v="0"/>
    <n v="9"/>
    <n v="0"/>
    <n v="0"/>
    <n v="0"/>
    <n v="0"/>
    <n v="0"/>
    <n v="0"/>
    <n v="0"/>
    <n v="0"/>
    <n v="0"/>
    <n v="0"/>
  </r>
  <r>
    <x v="96"/>
    <n v="1447.79"/>
    <n v="3031.5399999999995"/>
    <n v="45"/>
    <n v="27702"/>
    <n v="0"/>
    <m/>
    <n v="810"/>
    <s v="CSPB - A"/>
    <s v="ACC"/>
    <s v="BSTF Student National Championships: Entry fees_x000a_The entry fee for any single discipline entry (patterns or sparring) is Â£30._x000a_First entry is Â£30 and second or third discipline at Â£15 each._x000a_Sign up forms are yet to be distributed to members, estimate number of competitors this year is around 30. 28 competed at Imperial College Open in November 2016 and many were keen to compete again and more to join the team for future events. _x000a_Assuming all 30 participate in sparring, 20 in both individual and paired poomsae, Â£30 *30 + Â£15 *2 *20 = Â£1500_x000a_We would like to subsidise entirely if possible as it is the biggest event in student taekwondo community. Already paying for competition for ICO and LUSL it has been very costly for members to be involved in competitions. We strongly believe in encouraging members to participate in competitions and subsidising entry fees will be very helpful for all._x000a_The venue for the National championship is in Worcester so members are in a place to pay for accommodation (Â£33 per person per night) and travel expenses (Â£30). There have been new members as this term started and we will be making new batch of equipment purchase for individuals (Â£130 for full set). Entry fees for the competition alone can add up to Â£60 and with equipment purchase, individual members can be spending up to around Â£250 in preparation for the Nationals competition alone._x000a_We request a subsidy of 33% of Â£500 for the coming year."/>
    <s v="Competitions"/>
    <s v="1 - Most Important"/>
    <n v="1500"/>
    <n v="0"/>
    <n v="500"/>
    <n v="1500"/>
    <n v="500"/>
    <n v="1500"/>
    <n v="0"/>
    <n v="0"/>
    <n v="9"/>
    <n v="0"/>
    <n v="0"/>
    <n v="0"/>
    <n v="0"/>
    <n v="0"/>
    <n v="0"/>
    <n v="0"/>
    <n v="0"/>
    <n v="0"/>
    <n v="0"/>
  </r>
  <r>
    <x v="96"/>
    <n v="1447.79"/>
    <n v="3031.5399999999995"/>
    <n v="45"/>
    <n v="27706"/>
    <n v="0"/>
    <m/>
    <n v="810"/>
    <s v="CSPB - A"/>
    <s v="ACC"/>
    <s v="This year BSTF nationals will be held at University of Worcester (around 144 miles away from Imperial Union) for the third consecutive year. Last yearâ€™s figures on hiring two minibuses for one weekend:_x000a_With 30 members, but some having to leave on Friday night for ITF discipline on one minibus, and majority leaving on Saturday morning for WTF discipline, we will most likely be hiring three minibuses._x000a_(Ã‚Â£285 + 288 miles * Ã‚Â£0.27/miles)*3 = Â£1073.28_x000a_Member will be asked to contribute 50% of the travel cost and we are suggesting that the club subsidize 33%, and therefore we request a grant of Â£178.88"/>
    <s v="Travel Expenditure"/>
    <s v="1 - Most Important"/>
    <n v="1073.28"/>
    <n v="536.64"/>
    <n v="178.88"/>
    <n v="1073.28"/>
    <n v="178.88"/>
    <n v="1073.28"/>
    <n v="0"/>
    <n v="0"/>
    <n v="9"/>
    <n v="0"/>
    <n v="0"/>
    <n v="0"/>
    <n v="0"/>
    <n v="0"/>
    <n v="0"/>
    <n v="0"/>
    <n v="0"/>
    <n v="0"/>
    <n v="0"/>
  </r>
  <r>
    <x v="96"/>
    <n v="1447.79"/>
    <n v="3031.5399999999995"/>
    <n v="45"/>
    <n v="27733"/>
    <n v="0"/>
    <m/>
    <n v="810"/>
    <s v="CSPB - A"/>
    <s v="ACC"/>
    <s v="ICO Medals/Trophy_x000a_We award a trophy (Â£58.01) to the most successful team each year and about 120 medals to individuals. For the IC Open 2016 we bought 145 new medals for Â£576.42. _x000a_Costs are expected to remain roughly the same next year."/>
    <s v="Consumables"/>
    <s v="1 - Most Important"/>
    <n v="576.41999999999996"/>
    <n v="0"/>
    <n v="0"/>
    <n v="576.41999999999996"/>
    <n v="0"/>
    <n v="0"/>
    <n v="0"/>
    <s v="Not in the right budgeting query"/>
    <n v="2"/>
    <n v="2"/>
    <n v="0"/>
    <n v="0"/>
    <n v="0"/>
    <n v="0"/>
    <n v="0"/>
    <n v="0"/>
    <n v="0"/>
    <n v="0"/>
    <n v="0"/>
  </r>
  <r>
    <x v="96"/>
    <n v="1447.79"/>
    <n v="3031.5399999999995"/>
    <n v="45"/>
    <n v="27740"/>
    <n v="0"/>
    <m/>
    <n v="810"/>
    <s v="CSPB - A"/>
    <s v="ACC"/>
    <s v="ICO: First Aid_x000a_We require trained medical staff at the IC Open to tend to injuries and advise when fights should be stopped. Taekwondo is a contact sport and a martial art, there are potentially serious injuries that can result from fighting in rings. Figures from ICO 2016:_x000a_Doctors from Sports Medical Ltd = Â£1000_x000a_Paramedics from Events Medic Services Ltd = Â£750_x000a_Total spend on first aid from ICO 2016 = Â£1750_x000a_The total cost on first aid has increased by 175% from previous year. As a host of the competition we understand the responsibility in providing the best standard of first aid care for our fellow taekwondo competitors from around the country. As the only student organised national Taekwondo competition for the fifth consecutive year, we request a grant of 20% to help our club fund for hiring good quality first aid for our competition."/>
    <s v="Hospitality"/>
    <s v="2 - Important"/>
    <n v="1750"/>
    <n v="0"/>
    <n v="350"/>
    <n v="1750"/>
    <n v="350"/>
    <n v="1750"/>
    <n v="0"/>
    <n v="0"/>
    <n v="9"/>
    <n v="0"/>
    <n v="0"/>
    <n v="0"/>
    <n v="0"/>
    <n v="0"/>
    <n v="0"/>
    <n v="0"/>
    <n v="0"/>
    <n v="0"/>
    <n v="0"/>
  </r>
  <r>
    <x v="96"/>
    <n v="1447.79"/>
    <n v="3031.5399999999995"/>
    <n v="45"/>
    <n v="27765"/>
    <n v="0"/>
    <m/>
    <n v="810"/>
    <s v="CSPB - A"/>
    <s v="ACC"/>
    <s v="ICO venue_x000a_Starting this year we are hosting our competition from Ethos that can fit 3 rings to a larger venue fitting 4 rings to accommodate the growing numbers of competitors. _x000a_The cost covers one full day of hall hire, car parking and PA system as well as the weigh in venue for the day before. This year we spent Â£1459 and we request a subsidy of 30%."/>
    <s v="Ground Hire"/>
    <s v="1 - Most Important"/>
    <n v="1459"/>
    <n v="0"/>
    <n v="437.7"/>
    <n v="1459"/>
    <n v="437.7"/>
    <n v="1459"/>
    <n v="0"/>
    <n v="0"/>
    <n v="9"/>
    <n v="0"/>
    <n v="0"/>
    <n v="0"/>
    <n v="0"/>
    <n v="0"/>
    <n v="0"/>
    <n v="0"/>
    <n v="0"/>
    <n v="0"/>
    <n v="0"/>
  </r>
  <r>
    <x v="97"/>
    <n v="2602.81"/>
    <n v="3461.82"/>
    <n v="65"/>
    <n v="26878"/>
    <n v="0"/>
    <m/>
    <n v="810"/>
    <s v="CSPB - A"/>
    <s v="ACC"/>
    <s v="***Races***_x000a_(Racing is the most important aspect of our club)_x000a_Jekyll and Hyde Park Hallowe'en Duathlon (October)_x000a_Expected entries: 10_x000a_Cost per entry: Â£40 _x000a_-------------------------------------------------------------------------------------------------------------------------------------_x000a_Hillingdon Winter Duathlon (November)_x000a_Expected entries: 30_x000a_Cost per entry: Â£23_x000a_-------------------------------------------------------------------------------------------------------------------------------------_x000a_BUCS Duathlon Championships (November)_x000a_Expected entries: 27_x000a_Cost per entry: Â£36_x000a_Transport hire: Â£315 = Â£175 (15 + 9 Seat Minibus Hire) + Â£140 (additional van hire for bikes) _x000a_Fuel: Â£140 (based on current year expenditure for minibuses + van)_x000a_-------------------------------------------------------------------------------------------------------------------------------------_x000a_Gravesend Winter Duathlon (February)_x000a_Expected entries: 15_x000a_Cost per entry: Â£25_x000a_Transport: Â£150 (based on current train ticket prices)_x000a_-------------------------------------------------------------------------------------------------------------------------------------_x000a_Inter-University Aquathlon Championships (February)_x000a_Expected entries: 15_x000a_Cost per entry: Â£18_x000a_Transport hire: Â£100 (15 Seat Minibus Hire)_x000a_Fuel: Â£40 (based on relative distance to other events)_x000a_-------------------------------------------------------------------------------------------------------------------------------------_x000a_BUCS Sprint Triathlon (April)_x000a_Expected entries: 27_x000a_Cost per entry: Â£42_x000a_Transport hire Â£315 = Â£175 (15 + 9 Seat Minibus Hire) + Â£140 (additional van hire for bikes) _x000a_Fuel: Â£140 (based on current year expenditure for minibuses + van)_x000a_-------------------------------------------------------------------------------------------------------------------------------------_x000a_BUCS Standard Triathlon (May)_x000a_Expected entries: 10_x000a_Cost per entry: Â£52_x000a_Transport: Â£350 (based on previous year)_x000a_Accommodation: Â£441 (based on previous year)_x000a_-------------------------------------------------------------------------------------------------------------------------------------_x000a_Leeds Castle Triathlon (June)_x000a_Expected entries: 15_x000a_Cost per entry: Â£82.10_x000a_Transport: Â£225 (15*Â£15) based on current online train ticket sales for one month in advance"/>
    <s v="Competitions"/>
    <s v="1 - Most Important"/>
    <n v="7808.5"/>
    <n v="3905"/>
    <n v="3903.5"/>
    <n v="7808.5"/>
    <n v="3123.4"/>
    <n v="7808.5"/>
    <n v="0"/>
    <n v="0"/>
    <n v="9"/>
    <n v="0"/>
    <n v="0"/>
    <n v="0"/>
    <n v="0"/>
    <n v="0"/>
    <n v="0"/>
    <n v="0"/>
    <n v="0"/>
    <n v="0"/>
    <n v="0"/>
  </r>
  <r>
    <x v="97"/>
    <n v="2602.81"/>
    <n v="3461.82"/>
    <n v="65"/>
    <n v="26909"/>
    <n v="0"/>
    <m/>
    <n v="810"/>
    <s v="CSPB - A"/>
    <s v="ACC"/>
    <s v="***Discipline Specific Training***_x000a_Swim Training_x000a_Cost per lane: Â£7_x000a_Coach per hour: Â£30/h_x000a_Cost per session = Â£44 (one hour, two lanes)_x000a_Cost per week = Â£88 (two sessions per week)_x000a_Annual cost = Â£2728 (Â£88*31 weeks)_x000a_-----------------------------------------------------------------_x000a_Cycle Training_x000a_Expected entries: 10 per session_x000a_Cost per session: Â£3.50pp_x000a_Cost per week: Â£52.50 (15*Â£3.50)_x000a_Annual cost = Â£1627.50 (Â£52.50 * 31 weeks)"/>
    <s v="Instructors"/>
    <s v="1 - Most Important"/>
    <n v="4355.5"/>
    <n v="2805"/>
    <n v="1550.5"/>
    <n v="4355.5"/>
    <n v="1550.5"/>
    <n v="4355.5"/>
    <n v="0"/>
    <n v="0"/>
    <n v="9"/>
    <n v="0"/>
    <n v="0"/>
    <n v="0"/>
    <n v="0"/>
    <n v="0"/>
    <n v="0"/>
    <n v="0"/>
    <n v="0"/>
    <n v="0"/>
    <n v="0"/>
  </r>
  <r>
    <x v="98"/>
    <n v="2345.77"/>
    <n v="293.89999999999998"/>
    <n v="52"/>
    <n v="26193"/>
    <n v="0"/>
    <m/>
    <n v="810"/>
    <s v="CSPB - A"/>
    <s v="ACC"/>
    <s v="Need: Entry to national competitions_x000a_Our first teams compete at the highest level in the UK at these tournaments_x000a_Priority for the club as it is the team that will play other top universities and that will represent Imperial at these tournaments._x000a__x000a_Reach: Men's/Women's/Mixed 1st teams (circa 25 people - half of club)_x000a__x000a_Merit: This will enable the 1st teams to represent Imperial and do well at national competitions (competing in the highest division in Indoor nationals in 2016/17 and playing at the highest level). BUCS points are also awarded at these events._x000a__x000a_Cost: Â£140 per tournament * 6 tournaments per year (indoors and outdoors for each gender category) = Â£840_x000a_Request subsidy of 40%_x000a__x000a_Justification:_x000a_Membership fees will be used to cover the remaining cost of entry so that members will only have to pay for travel to and from these tournaments"/>
    <s v="Competitions"/>
    <s v="2 - Important"/>
    <n v="840"/>
    <n v="0"/>
    <n v="336"/>
    <n v="840"/>
    <n v="336"/>
    <n v="840"/>
    <n v="0"/>
    <n v="0"/>
    <n v="9"/>
    <n v="0"/>
    <n v="0"/>
    <n v="0"/>
    <n v="0"/>
    <n v="0"/>
    <n v="0"/>
    <n v="0"/>
    <n v="0"/>
    <n v="0"/>
    <n v="0"/>
  </r>
  <r>
    <x v="98"/>
    <n v="2345.77"/>
    <n v="293.89999999999998"/>
    <n v="52"/>
    <n v="26194"/>
    <n v="0"/>
    <m/>
    <n v="810"/>
    <s v="CSPB - A"/>
    <s v="ACC"/>
    <s v="Need: Entry to regional tournaments and BUCS league (qualifiers for nationals)_x000a_Priority for the club to take as many teams as possible enabling all to participate, and it allows the 1st teams to qualify for nationals_x000a__x000a_Reach: Entire Club (circa 52 members)_x000a__x000a_Merit: These tournaments are open to all members of all skill levels and introduce people to competitive Ultimate Frisbee which is self refereed._x000a_The Men's 1st team have won Indoor regionals for the past 2 years and the mixed/women's 1st team also compete at the top for tournament victory._x000a_The BUCS league enables us to compete with other top universities and win BUCS points._x000a__x000a_Cost: Â£140 per team at tournaments _x000a_Men's Indoor Regionals x 3 teams, _x000a_Mixed Indoor Regionals x 3 teams, _x000a_Women's Indoor Regionals x 2 teams, _x000a_Women's Outdoor Regionals x 1 team_x000a_Â£160 per team in BUCS League (1 Men's team)_x000a_Total = Â£140 * 9 + Â£160 = Â£1420_x000a_Request subsidy of 40%._x000a__x000a_Justification: Membership fees will be used to cover the remaining cost so that members only have to pay for travel to and from these tournaments."/>
    <s v="Competitions"/>
    <s v="1 - Most Important"/>
    <n v="1420"/>
    <n v="0"/>
    <n v="568"/>
    <n v="1420"/>
    <n v="568"/>
    <n v="1420"/>
    <n v="0"/>
    <n v="0"/>
    <n v="0"/>
    <n v="0"/>
    <n v="0"/>
    <n v="0"/>
    <n v="0"/>
    <n v="0"/>
    <n v="0"/>
    <n v="0"/>
    <n v="0"/>
    <n v="0"/>
    <n v="0"/>
  </r>
  <r>
    <x v="98"/>
    <n v="2345.77"/>
    <n v="293.89999999999998"/>
    <n v="52"/>
    <n v="26204"/>
    <n v="0"/>
    <m/>
    <n v="810"/>
    <s v="CSPB - A"/>
    <s v="ACC"/>
    <s v="Need: Travel Expenditure to National Tournaments_x000a_Whenever possible we use a minibus as it's cheaper. Players contribute a minimum of 50% of personal travel costs, although in practice this is much higher._x000a_In 2017/18, Men's and Women's Indoor nationals will be held in Glasgow (high cost) - this cost a total of Â£64.48 per person (travel by plane) in 2015/16_x000a__x000a_Reach: Men's/women's/mixed 1st teams (circa 25 members)_x000a__x000a_Merit: These tournaments enable the 1st teams to represent Imperial and play at the highest level._x000a__x000a_Cost:_x000a_Average distance based on 2016/17 venues = 304 miles_x000a_Fuel cost = 304 miles x Â£0.28 per mile = Â£85.12 per tournament_x000a_4 nationals tournaments by minibus and 2 to Glasgow (assume similar cost to 2015/16 - Â£64.48 per person)_x000a_Minibus cost = Â£287.90 per weekend_x000a_TOTAL COST = 4 tournaments x (Â£287.90 + Â£85.12) + 2 teams to Glasgow (men and women) x 10 people per team * Â£64.48 per person_x000a_= Â£1492.08 + Â£1289.60_x000a_= Â£2781.68_x000a_Request subsidy of 40%_x000a__x000a_Justification: Members pay at least 50% of travel costs, in practice this is often around 90%. These members will also have paid for travel for regionals tournaments and extra training sessions, so this will reduce the financial cost of playing."/>
    <s v="Travel Expenditure"/>
    <s v="2 - Important"/>
    <n v="2781.68"/>
    <n v="1669.01"/>
    <n v="1112.67"/>
    <n v="2781.68"/>
    <n v="1112.67"/>
    <n v="2781.68"/>
    <n v="0"/>
    <n v="0"/>
    <n v="9"/>
    <n v="0"/>
    <n v="0"/>
    <n v="0"/>
    <n v="0"/>
    <n v="0"/>
    <n v="0"/>
    <n v="0"/>
    <n v="0"/>
    <n v="0"/>
    <n v="0"/>
  </r>
  <r>
    <x v="98"/>
    <n v="2345.77"/>
    <n v="293.89999999999998"/>
    <n v="52"/>
    <n v="26206"/>
    <n v="0"/>
    <m/>
    <n v="810"/>
    <s v="CSPB - A"/>
    <s v="ACC"/>
    <s v="Need: Travel Expenditure to Regional Tournaments and BUCS League._x000a_Players are required to use the cheapest mode of train travel possible (Young Persons Railcard or Group-save ticket). Players contribute a minimum of 50% of personal travel costs, and the club reimburses the rest when possible._x000a_Reach: Entire Club_x000a_Merit: This enables the 1st teams to qualify for nationals and can reduce the cost of participating to new players, something the club feels is important._x000a__x000a_Cost:_x000a_Average team sizes: indoors = 10 persons_x000a_outdoors = 13 persons_x000a_Average train cost - Indoors - Â£22 (2016-17)_x000a_Average train cost - Outdoors - Â£25 (2016-17)_x000a_Average travel to league games - Â£10.87 (2016-17)_x000a_8 teams attending indoor regional tournaments_x000a_Total (indoors): Â£22 per person x 10 people x 8 teams = Â£ 1760_x000a_1 team attending outdoor regionals_x000a_Total (outdoors): Â£25 per person x 13 people x 1 team = Â£325_x000a_6 league games per season_x000a_Average squad size = 11 people (2016-17 league)_x000a_Total: Â£10.87 per person x 11 people x 6 games x 1 team = Â£717.42_x000a__x000a_Total = Â£1760 + Â£325 + Â£717.42 = Â£2802.42_x000a_Request subsidy at 40%_x000a__x000a_Justification: Members contribute at least 50% to travel, often this increases to 80-90% due to the vast reach of this activity. This activity is open to the entire club."/>
    <s v="Travel Expenditure"/>
    <s v="1 - Most Important"/>
    <n v="2802.42"/>
    <n v="1681.45"/>
    <n v="1120.97"/>
    <n v="2802.42"/>
    <n v="1120.97"/>
    <n v="2802.42"/>
    <n v="0"/>
    <n v="0"/>
    <n v="9"/>
    <n v="0"/>
    <n v="0"/>
    <n v="0"/>
    <n v="0"/>
    <n v="0"/>
    <n v="0"/>
    <n v="0"/>
    <n v="0"/>
    <n v="0"/>
    <n v="0"/>
  </r>
  <r>
    <x v="98"/>
    <n v="2345.77"/>
    <n v="293.89999999999998"/>
    <n v="52"/>
    <n v="26209"/>
    <n v="0"/>
    <m/>
    <n v="810"/>
    <s v="CSPB - A"/>
    <s v="ACC"/>
    <s v="Need: Travel to Harlington pitches for advanced training._x000a_Needed to get the men's and women's players ready for outdoor regionals and nationals and is an essential part to get BUCS points._x000a_It is the only session we have exclusively for the first teams (who have to contribute a lot to hotels and travel at national tournaments) and is a priority for the club. We hire a minibus to travel there._x000a__x000a_Reach: 1st team development squad (men's/women's/mixed - circa 25-30 members)_x000a__x000a_Merit: Enables the 1st teams to perform well throughout the season (they are currently top of their BUCS league for outdoor Ultimate Frisbee)_x000a_We offer transport to Harlington due its awkwardness as a location and the cost of getting there and back_x000a__x000a_Cost_x000a_10 sessions each term_x000a_Minibus hire for 4 hours: Â£52.60_x000a_Distance is 28.6 miles both ways (based on Google maps)_x000a_Fuel cost = Â£0.28 x 28.6miles = Â£8.01 (South Kensington to Harlington - fastest route on Google maps - both ways)_x000a_Total: 10 sessions x 2 terms x (Â£52.60 + Â£8.01) = Â£1212.20_x000a_Request subsidy at 40%_x000a__x000a_Justification: The members that turn up will contribute towards the cost of this activity. They also contribute a large amount towards other activities as well due to being in the 1st team (such as nationals etc.)"/>
    <s v="Travel Expenditure"/>
    <s v="3 - Average Importance"/>
    <n v="1212.2"/>
    <n v="727.32"/>
    <n v="484.88"/>
    <n v="1212.2"/>
    <n v="484.88"/>
    <n v="1212.2"/>
    <n v="0"/>
    <n v="0"/>
    <n v="9"/>
    <n v="0"/>
    <n v="0"/>
    <n v="0"/>
    <n v="0"/>
    <n v="0"/>
    <n v="0"/>
    <n v="0"/>
    <n v="0"/>
    <n v="0"/>
    <n v="0"/>
  </r>
  <r>
    <x v="98"/>
    <n v="2345.77"/>
    <n v="293.89999999999998"/>
    <n v="52"/>
    <n v="26219"/>
    <n v="0"/>
    <m/>
    <n v="810"/>
    <s v="CSPB - A"/>
    <s v="ACC"/>
    <s v="Need: Ethos Hire, priority for practicing skills and tactics for our indoor competitions_x000a_This is our only practical indoor training venue. Some sessions (roughly 3-5) are also extended out to all members to enable them to develop as well, increasing the reach of the training slots. Session attendees are charged a fee for each session to help cover costs._x000a__x000a_Reach: circa 40-45 people including the sessions open to all)_x000a__x000a_Merit: The 1st team competes at the highest level and has won Men's Indoor regionals for the last 2 years, partly due to this practice time._x000a__x000a_Cost:_x000a_Ethos charges Â£48 per hour._x000a_Need 10 sessions per team (Men's and Women's), each session should be two hours in length._x000a_Therefore 40 hours of ethos hall hire is needed._x000a_40 hours x Â£48 per hour = Â£1920.00_x000a_Request subsidy at 40%_x000a__x000a_Justification: Session attendees are charged a fee for each session to help cover costs."/>
    <s v="Ground Hire"/>
    <s v="1 - Most Important"/>
    <n v="1920"/>
    <n v="1152"/>
    <n v="768"/>
    <n v="1920"/>
    <n v="768"/>
    <n v="1920"/>
    <n v="0"/>
    <n v="0"/>
    <n v="9"/>
    <n v="0"/>
    <n v="0"/>
    <n v="0"/>
    <n v="0"/>
    <n v="0"/>
    <n v="0"/>
    <n v="0"/>
    <n v="0"/>
    <n v="0"/>
    <n v="0"/>
  </r>
  <r>
    <x v="98"/>
    <n v="2345.77"/>
    <n v="293.89999999999998"/>
    <n v="52"/>
    <n v="26227"/>
    <n v="0"/>
    <m/>
    <n v="810"/>
    <s v="CSPB - A"/>
    <s v="ACC"/>
    <s v="Need: BUCS affiliation fees_x000a_In order to play competitively in the BUCS events, we are required to pay affiliation fees to BUCS_x000a__x000a_Reach: Entire club (circa 52 members)_x000a__x000a_Cost:_x000a_This cost Â£79.94 in 2016/17, assume the same for 2017/18_x000a_Cost = Â£79.94_x000a_Request subsidy of 40%_x000a__x000a_Justification:_x000a_This enables us to play competitively against other universities in all BUCS events for Ultimate Frisbee"/>
    <s v="Affiliation Fees"/>
    <s v="1 - Most Important"/>
    <n v="79.540000000000006"/>
    <n v="0"/>
    <n v="31.82"/>
    <n v="79.540000000000006"/>
    <n v="31.82"/>
    <n v="79.540000000000006"/>
    <n v="0"/>
    <n v="0"/>
    <n v="9"/>
    <n v="0"/>
    <n v="0"/>
    <n v="0"/>
    <n v="0"/>
    <n v="0"/>
    <n v="0"/>
    <n v="0"/>
    <n v="0"/>
    <n v="0"/>
    <n v="0"/>
  </r>
  <r>
    <x v="99"/>
    <n v="4917.32"/>
    <n v="10707.24"/>
    <n v="85"/>
    <n v="24754"/>
    <n v="0"/>
    <m/>
    <n v="810"/>
    <s v="CSPB - A"/>
    <s v="ACC"/>
    <s v="The BUCS Affiliation Fee is required in order to be able to compete in the BUCS competition - the cost is based on 16/17 season charge, which was Â£159.08, rounded up to the nearest whole number as charges increase slightly each year)"/>
    <s v="Affiliation Fees"/>
    <s v="1 - Most Important"/>
    <n v="160"/>
    <n v="0"/>
    <n v="144"/>
    <n v="160"/>
    <n v="80"/>
    <n v="160"/>
    <n v="0"/>
    <n v="0"/>
    <n v="9"/>
    <n v="0"/>
    <n v="0"/>
    <n v="0"/>
    <n v="0"/>
    <n v="0"/>
    <n v="0"/>
    <n v="0"/>
    <n v="0"/>
    <n v="0"/>
    <n v="0"/>
  </r>
  <r>
    <x v="99"/>
    <n v="4917.32"/>
    <n v="10707.24"/>
    <n v="85"/>
    <n v="24755"/>
    <n v="0"/>
    <m/>
    <n v="810"/>
    <s v="CSPB - A"/>
    <s v="ACC"/>
    <s v="Volleyball England (VE) Affiliation Fee:_x000a__x000a_The Volleyball England Affiliation Fee is required in order to be able to compete in any Volleyball league in England (therefore required for both the BUCS and London League competitions that the Club participates in) - the cost is based on the 16/17 charge._x000a__x000a_Total estimated cost Â£48_x000a_Expense partly paid for using Sport Imperial Award (1% of award), asking for ~Â£43 Grant (subsidy level applied = 90%)"/>
    <s v="Affiliation Fees"/>
    <s v="2 - Important"/>
    <n v="48"/>
    <n v="0"/>
    <n v="43.2"/>
    <n v="48"/>
    <n v="24"/>
    <n v="48"/>
    <n v="0"/>
    <n v="0"/>
    <n v="9"/>
    <n v="0"/>
    <n v="0"/>
    <n v="0"/>
    <n v="0"/>
    <n v="0"/>
    <n v="0"/>
    <n v="0"/>
    <n v="0"/>
    <n v="0"/>
    <n v="0"/>
  </r>
  <r>
    <x v="99"/>
    <n v="4917.32"/>
    <n v="10707.24"/>
    <n v="85"/>
    <n v="24756"/>
    <n v="0"/>
    <m/>
    <n v="810"/>
    <s v="CSPB - A"/>
    <s v="ACC"/>
    <s v="London League Entry Fee:_x000a__x000a_The London League Fee is required in order to be allowed to compete in the London League competition - for which we will enter 1 women's team for 2017/2018 - the club needs to have 2 women's teams (1 BUCS + 1 London League) as the female members outweigh the male members both in terms of numbers (generally 2/3 of membership are women) and commitment - having 2 teams will allow for a selection of advanced players for the first team [competing in BUCS (2nd division)] and intermediate players to form the second team [competing in the London League regional competition (2nd division)] - having two teams allows more of the female members to play competitive volleyball - cost is based on 16/17 charge_x000a__x000a_Total estimated cost Â£55_x000a_Expense partly paid for using Sport Imperial Award (1% of award), asking for ~Â£50 Grant (subsidy level applied = 90%)"/>
    <s v="Competitions"/>
    <s v="3 - Average Importance"/>
    <n v="55"/>
    <n v="0"/>
    <n v="49.5"/>
    <n v="55"/>
    <n v="22"/>
    <n v="55"/>
    <n v="0"/>
    <n v="0"/>
    <n v="9"/>
    <n v="0"/>
    <n v="0"/>
    <n v="0"/>
    <n v="0"/>
    <n v="0"/>
    <n v="0"/>
    <n v="0"/>
    <n v="0"/>
    <n v="0"/>
    <n v="0"/>
  </r>
  <r>
    <x v="99"/>
    <n v="4917.32"/>
    <n v="10707.24"/>
    <n v="85"/>
    <n v="24757"/>
    <n v="0"/>
    <m/>
    <n v="810"/>
    <s v="CSPB - A"/>
    <s v="ACC"/>
    <s v="BUCS Entry Fee:_x000a__x000a_The BUCS Entry Fee is required to enter teams in the BUCS league (2 teams will be entered for 2017/2018, 1 men's &amp; 1 women's team) - both will compete in the 1st division - the cost is based on the 16/17 charge (Â£67/team)_x000a__x000a_Total estimated cost Â£134_x000a_Expense partly paid for using Sport Imperial Award (2% of award), asking for ~Â£120.6 Grant (subsidy level applied = 90%)"/>
    <s v="Competitions"/>
    <s v="1 - Most Important"/>
    <n v="134"/>
    <n v="0"/>
    <n v="120.6"/>
    <n v="134"/>
    <n v="53.6"/>
    <n v="134"/>
    <n v="0"/>
    <n v="0"/>
    <n v="9"/>
    <n v="0"/>
    <n v="0"/>
    <n v="0"/>
    <n v="0"/>
    <n v="0"/>
    <n v="0"/>
    <n v="0"/>
    <n v="0"/>
    <n v="0"/>
    <n v="0"/>
  </r>
  <r>
    <x v="99"/>
    <n v="4917.32"/>
    <n v="10707.24"/>
    <n v="85"/>
    <n v="25287"/>
    <n v="0"/>
    <m/>
    <n v="810"/>
    <s v="CSPB - A"/>
    <s v="ACC"/>
    <s v="BUCS Players Registration/Entry Fee:_x000a__x000a_The BUCS Players Registration fee represents the charge that is required to register players to compete in the BUCS league - Â£4/player - it is estimated that 16 players will be registered for both the men's and women's teams, total therefore 32 players (4*32 = Â£128) _x000a__x000a_Total estimated cost Â£128_x000a_Expense partly paid for using Sport Imperial Award (2% of award), asking for ~Â£115 Grant (subsidy level applied = 90%)"/>
    <s v="Competitions"/>
    <s v="2 - Important"/>
    <n v="128"/>
    <n v="0"/>
    <n v="115.2"/>
    <n v="128"/>
    <n v="51.2"/>
    <n v="128"/>
    <n v="0"/>
    <n v="0"/>
    <n v="9"/>
    <n v="0"/>
    <n v="0"/>
    <n v="0"/>
    <n v="0"/>
    <n v="0"/>
    <n v="0"/>
    <n v="0"/>
    <n v="0"/>
    <n v="0"/>
    <n v="0"/>
  </r>
  <r>
    <x v="99"/>
    <n v="4917.32"/>
    <n v="10707.24"/>
    <n v="85"/>
    <n v="25289"/>
    <n v="0"/>
    <m/>
    <n v="810"/>
    <s v="CSPB - A"/>
    <s v="ACC"/>
    <s v="Ground Hire (Trainings):_x000a__x000a_The planned training schedule for 2017/2018 is based on the 2016/2017 season. Volleyball is a sport that is played with 6 players on each side of the net. Any training with 18 or more players becomes not only boring and ineffective (due to limited actual on-court playing time) but also dangerous due to the number of people and balls flying around (especially with beginners or when mixing players of different levels). It is therefore crucial that the club has enough training hours to split the different levels and numbers of members across the sessions._x000a__x000a_Ethos will be requested as the main venue for training as this is the main reason behind the high membership and success of the club in the past three years. _x000a_6 hours of training per week each term will be requested at Ethos:_x000a_- weekday night 2hours training slot (for advanced training - men &amp; women on half court at the same time)_x000a_- weekend afternoon 4hours training slot (session will be split - 2hr for men intermediate/beginner, 2hr for women intermediate/beginner)_x000a_The cost is based on the 16/17 Ethos charge of Â£48/hr - total cost calculated as follows: total 6hr each week - 11weeks per term - 22 weeks total - 6*22 = 132hrs * Â£48/hr = Â£6,336. _x000a__x000a_In addition, a second weekly practice for advanced players (2hr for the Women's team and 2hr for the Men's team) will be requested at a venue outside of Imperial College: Kensington Primary Academy. The cost is based on the 16/17 Ground hire charge of Â£45/hr - total cost calculated as follows: 4hr each week - 11weeks per term - 22weeks total - 4*22 = 88hrs * Â£ 45/hr = Â£ 3,960._x000a_Ground hire is as always the main cost of the Club._x000a__x000a_Total estimated cost Â£10.296._x000a_Expense partly paid for using SGI - Membership (60% of SGI - Membership), asking for ~Â£7,722 Grant (subsidy level applied = 75%)"/>
    <s v="Ground Hire"/>
    <s v="1 - Most Important"/>
    <n v="10296"/>
    <n v="0"/>
    <n v="7722"/>
    <n v="10296"/>
    <n v="4118.3999999999996"/>
    <n v="10296"/>
    <n v="0"/>
    <n v="0"/>
    <n v="9"/>
    <n v="0"/>
    <n v="0"/>
    <n v="0"/>
    <n v="0"/>
    <n v="0"/>
    <n v="0"/>
    <n v="0"/>
    <n v="0"/>
    <n v="0"/>
    <n v="0"/>
  </r>
  <r>
    <x v="99"/>
    <n v="4917.32"/>
    <n v="10707.24"/>
    <n v="85"/>
    <n v="25290"/>
    <n v="0"/>
    <m/>
    <n v="810"/>
    <s v="CSPB - A"/>
    <s v="ACC"/>
    <s v="Ground Hire (London League matches):_x000a__x000a_When competing in the London League competition, a venue has to be provided by the team for home matches. There are 7 home matches per season, therefore an additional 2hr slot is required to host the London League home matches. The cost is based on the venue used this year to host the London League home matches, Westminster Aldridge Academy (this venue is close to the University and has excellent facilities) - the charge is Â£58/hr - 2hr/week - 7 weeks total = Â£ 58 * 2 * 7 = Â£ 812._x000a__x000a_Having this session/venue is crucial to allow for a 2nd women's team as the female members outweigh the male members both in terms of numbers (generally 2/3 of membership are women) and commitment - having 2 teams will therefore allow for a selection of advanced players for the first team [competing in BUCS (1st division)] and intermediate players to form the second team [competing in the London League regional competition (2nd division)] - having two teams allows more of the female members to play competitive volleyball._x000a__x000a_Total estimated cost Â£ 812._x000a_Expense partly paid for using SGI - Training Pass Spring (31% of SGI - Training Pass), asking for ~Â£609 Grant (subsidy level applied = 75%)"/>
    <s v="Ground Hire"/>
    <s v="3 - Average Importance"/>
    <n v="812"/>
    <n v="0"/>
    <n v="609"/>
    <n v="812"/>
    <n v="324.8"/>
    <n v="812"/>
    <n v="0"/>
    <n v="0"/>
    <n v="9"/>
    <n v="0"/>
    <n v="0"/>
    <n v="0"/>
    <n v="0"/>
    <n v="0"/>
    <n v="0"/>
    <n v="0"/>
    <n v="0"/>
    <n v="0"/>
    <n v="0"/>
  </r>
  <r>
    <x v="99"/>
    <n v="4917.32"/>
    <n v="10707.24"/>
    <n v="85"/>
    <n v="25291"/>
    <n v="0"/>
    <m/>
    <n v="810"/>
    <s v="CSPB - A"/>
    <s v="ACC"/>
    <s v="Instructor Fee: Men's team coach_x000a__x000a_The men's team coach charges Imperial Â£20/hr - The men's coach is highly qualified with over 10 years of experience, currently also coaching other high-level teams, including ULU women's team, UCL mixed team, UAL women's team and Flaming Six VC Beginners. The coach has obtained great results with his teams and is a great match for the Imperial men's team. _x000a__x000a_The Club will only pay the coach for the men's training hours (4hr/week for advanced players), and for BUCS matches. Therefore: 4hr/week for 22 weeks + 3hrs*10 games - total = 118hr * Â£20/hr = Â£2,360._x000a__x000a_Total estimated cost Â£2,360._x000a_Expense partly paid for using SGI - Membership (30% of SGI - Membership), asking for ~Â£1,180 Grant (subsidy level applied = 50%)"/>
    <s v="Instructors"/>
    <s v="1 - Most Important"/>
    <n v="2360"/>
    <n v="0"/>
    <n v="1180"/>
    <n v="2360"/>
    <n v="944"/>
    <n v="2360"/>
    <n v="0"/>
    <n v="0"/>
    <n v="9"/>
    <n v="0"/>
    <n v="0"/>
    <n v="0"/>
    <n v="0"/>
    <n v="0"/>
    <n v="0"/>
    <n v="0"/>
    <n v="0"/>
    <n v="0"/>
    <n v="0"/>
  </r>
  <r>
    <x v="99"/>
    <n v="4917.32"/>
    <n v="10707.24"/>
    <n v="85"/>
    <n v="25292"/>
    <n v="0"/>
    <m/>
    <n v="810"/>
    <s v="CSPB - A"/>
    <s v="ACC"/>
    <s v="Instructor Fee: Women's team coach_x000a__x000a_For the 2017/2018 season, the Club will unfortunately have to find a new coach for the Women's team. The Club is still looking for a new coach, hence the Instructor fees for the Women's team are based on the 2016/2017 expenses, with a Â£20/hr fee, corresponding to the average fee required by Volleyball Coaches in London._x000a__x000a_The women's coaching fee is Â£20/hr. The Club only pays the coach for the women's training hours (4hr/week every week on both terms), and for BUCS and London League matches. Therefore: 4hr/week for 22 weeks + 3hrs*10 BUCS games + 2hrs*14 London League games - total = 146hrs * Â£ 20/hr = Â£ 2,920._x000a__x000a_He will probably also coach the beginners training sessions every Saturday (2 additional hours), 2hr/week * 22 weeks = 44 hrs * Â£20/hr = Â£ 880._x000a__x000a_Total estimated cost Â£3,800._x000a_Expense partly paid for using Sport Imperial Award (76% of award), asking for ~Â£1,900 Grant (subsidy level applied = 50%)"/>
    <s v="Instructors"/>
    <s v="2 - Important"/>
    <n v="3800"/>
    <n v="0"/>
    <n v="1900"/>
    <n v="3800"/>
    <n v="1520"/>
    <n v="3800"/>
    <n v="0"/>
    <n v="0"/>
    <n v="9"/>
    <n v="0"/>
    <n v="0"/>
    <n v="0"/>
    <n v="0"/>
    <n v="0"/>
    <n v="0"/>
    <n v="0"/>
    <n v="0"/>
    <n v="0"/>
    <n v="0"/>
  </r>
  <r>
    <x v="99"/>
    <n v="4917.32"/>
    <n v="10707.24"/>
    <n v="85"/>
    <n v="25293"/>
    <n v="0"/>
    <m/>
    <n v="810"/>
    <s v="CSPB - A"/>
    <s v="ACC"/>
    <s v="Referees - BUCS League:_x000a__x000a_BUCS regulations state that one qualified, neutral referee is required and needs to be provided (paid for) by the home team._x000a__x000a_The number of home matches depends on the number of teams in the Division, but the number is expected to remain the same so the cost is calculated based on the 16/17 amount. In 16/17 both the men's and women's leagues had 6 teams each - so 5 home matches each - so 10 matches total = 10 * Â£25 = Â£ 250_x000a__x000a_Total estimated cost Â£250_x000a_Expense partly paid for using Sport Imperial Award (4% of award), asking for ~Â£225 Grant (subsidy level applied = 90%)"/>
    <s v="Referees"/>
    <s v="1 - Most Important"/>
    <n v="250"/>
    <n v="0"/>
    <n v="225"/>
    <n v="250"/>
    <n v="100"/>
    <n v="250"/>
    <n v="0"/>
    <n v="0"/>
    <n v="9"/>
    <n v="0"/>
    <n v="0"/>
    <n v="0"/>
    <n v="0"/>
    <n v="0"/>
    <n v="0"/>
    <n v="0"/>
    <n v="0"/>
    <n v="0"/>
    <n v="0"/>
  </r>
  <r>
    <x v="99"/>
    <n v="4917.32"/>
    <n v="10707.24"/>
    <n v="85"/>
    <n v="25294"/>
    <n v="0"/>
    <m/>
    <n v="810"/>
    <s v="CSPB - A"/>
    <s v="ACC"/>
    <s v="Referees - BUCS Trophy/Cup:_x000a__x000a_In addition to the BUCS league matches, there is also the BUCS trophy knock-out competition. BUCS regulations state that one qualified, neutral referee is required and needs to be provided (paid for) by the home team._x000a__x000a_There are 4 rounds in the trophy competition that could result in potential home matches (rounds: last 32, last 16, quarters and semi-finals) so total of 8 matches for men &amp; women together. As ranking won't be determined until the end of the season, it is difficult to predict the number of home matches - so expecting an average of 4 home matches =&gt; 4* Â£25 per match = Â£ 100_x000a__x000a_Total estimated cost Â£100_x000a_Expense partly paid for using Sport Imperial Award (3% of award), asking for ~Â£90 Grant (subsidy level applied = 90%)"/>
    <s v="Referees"/>
    <s v="2 - Important"/>
    <n v="100"/>
    <n v="0"/>
    <n v="90"/>
    <n v="100"/>
    <n v="40"/>
    <n v="100"/>
    <n v="0"/>
    <n v="0"/>
    <n v="9"/>
    <n v="0"/>
    <n v="0"/>
    <n v="0"/>
    <n v="0"/>
    <n v="0"/>
    <n v="0"/>
    <n v="0"/>
    <n v="0"/>
    <n v="0"/>
    <n v="0"/>
  </r>
  <r>
    <x v="99"/>
    <n v="4917.32"/>
    <n v="10707.24"/>
    <n v="85"/>
    <n v="25295"/>
    <n v="0"/>
    <m/>
    <n v="810"/>
    <s v="CSPB - A"/>
    <s v="ACC"/>
    <s v="Referees - London League:_x000a__x000a_Again the home team needs to provide/pay for a qualified referee. The number of home matches depends on the number of teams in the Division. The cost is based on the 16/17 season when there were 8 teams in the division, so 7 home matches - 7 * Â£25 = Â£ 175._x000a__x000a_Total estimated cost Â£ 175._x000a_Expense partly paid for using Sport Imperial Award (4% of award), asking for ~Â£158 Grant (subsidy level applied = 90%)"/>
    <s v="Referees"/>
    <s v="3 - Average Importance"/>
    <n v="175"/>
    <n v="0"/>
    <n v="158"/>
    <n v="175"/>
    <n v="70"/>
    <n v="175"/>
    <n v="0"/>
    <n v="0"/>
    <n v="9"/>
    <n v="0"/>
    <n v="0"/>
    <n v="0"/>
    <n v="0"/>
    <n v="0"/>
    <n v="0"/>
    <n v="0"/>
    <n v="0"/>
    <n v="0"/>
    <n v="0"/>
  </r>
  <r>
    <x v="99"/>
    <n v="4917.32"/>
    <n v="10707.24"/>
    <n v="85"/>
    <n v="25296"/>
    <n v="0"/>
    <m/>
    <n v="810"/>
    <s v="CSPB - A"/>
    <s v="ACC"/>
    <s v="Travel - BUCS League (men &amp; women, outside central London):_x000a__x000a_Division rankings are not yet finalised, therefore difficult to predict opponents. Calculation is based on 2016/2017 travel (generally the same number of 'far way' and 'nearby' teams). 10 players are expected to travel per match:_x000a__x000a_Men's 2016/2017 team vs: _x000a_- Cranfield by train - Â£6.5/player - 9 players = Â£59_x000a_- Surrey by train - Â£2/player - 10 players = Â£20_x000a_- Upcoming away games (estimated cost) - 2 away games - Â£10/players - 10 players = Â£ 200._x000a__x000a_Women's 2016/2017 team vs:_x000a_- Upcoming away games (estimated cost) - 3 away games - Â£10/players - 10 players = Â£ 300._x000a__x000a_Total estimated cost Â£579_x000a_Expense partly paid for using SGI - Training Pass Spring (36% of SGI - Training Pass), asking for ~Â£232 Grant (subsidy level applied = 40%)"/>
    <s v="Travel Expenditure"/>
    <s v="1 - Most Important"/>
    <n v="579"/>
    <n v="0"/>
    <n v="232"/>
    <n v="579"/>
    <n v="231.6"/>
    <n v="579"/>
    <n v="0"/>
    <n v="0"/>
    <n v="9"/>
    <n v="0"/>
    <n v="0"/>
    <n v="0"/>
    <n v="0"/>
    <n v="0"/>
    <n v="0"/>
    <n v="0"/>
    <n v="0"/>
    <n v="0"/>
    <n v="0"/>
  </r>
  <r>
    <x v="99"/>
    <n v="4917.32"/>
    <n v="10707.24"/>
    <n v="85"/>
    <n v="25298"/>
    <n v="0"/>
    <m/>
    <n v="810"/>
    <s v="CSPB - A"/>
    <s v="ACC"/>
    <s v="Travel - BUCS Trophy/Cup (men &amp; women):_x000a__x000a_Not possible to predict opponent for trophy knock-out, how many rounds the teams will win and whether it is home/away. Away matches are generally located further than league fixture opponents. (e.g. women's away match was in Bristol in 2015/2016) _x000a_Cost calculated based on the expectation of at least 2 away matches, similar distance to Bristol (cost of minibus hire (Â£95) + fuel (Â£97.56) = Â£192.56 in 15/16) - therefore (rounded up) Â£195 * 2 = Â£390_x000a__x000a_Total estimated cost Â£390_x000a_Expense partly paid for using SGI - Membership (10% of SGI - Membership), asking for ~Â£156 Grant (subsidy level applied = 40%)"/>
    <s v="Travel Expenditure"/>
    <s v="2 - Important"/>
    <n v="390"/>
    <n v="0"/>
    <n v="156"/>
    <n v="390"/>
    <n v="156"/>
    <n v="390"/>
    <n v="0"/>
    <n v="0"/>
    <n v="9"/>
    <n v="0"/>
    <n v="0"/>
    <n v="0"/>
    <n v="0"/>
    <n v="0"/>
    <n v="0"/>
    <n v="0"/>
    <n v="0"/>
    <n v="0"/>
    <n v="0"/>
  </r>
  <r>
    <x v="100"/>
    <n v="2488.7500000000005"/>
    <n v="-723.16"/>
    <n v="30"/>
    <n v="25778"/>
    <n v="0"/>
    <m/>
    <n v="810"/>
    <s v="CSPB - A"/>
    <s v="ACC"/>
    <s v="SWA EVENTS (TRAVEL) _x000a_- Aims: 2.1, 2.2_x000a__x000a_Transport of club members and equipment is required for each SWA event we attend. To transport Windsurfing equipment is necessary to hire a roof racked minibus. Minibus capacities are predicted bases on previous event popularity._x000a__x000a_NEED - To windsurf away from London the club needs to transport it's own kit with it's members. The Union's roof racked minibus's are fantastic ways to transport people and equipment together._x000a__x000a_REACH - All attendees to the SWA events are guaranteed a space on our minibuses. The SWA events are open to all abilities and thus the transport aspect is open to all club members._x000a__x000a_MERIT - Attending SWA events supports a national university initiative to promote/grow windsurfing as a sport, providing a unique opportunity _x000a_to Windsurf with a full range of abilities from Imperial and other universities. _x000a__x000a_PRIORITY - Transport is essential to take Windsurfing Kit from London. Union minibuses are a cost effective and convenient method of transport. _x000a__x000a_Minibuses are used for the journeys to and from cities and trips to and from the Windsurfing reservoirs both days. All costs are calculated used the price matrix given in the budgeting policy and based on google map distances. _x000a__x000a_COSTS: _x000a_EVENT - MINIBUS REQUIREMENTS - HIRE COST - MILES - FUEL COST :-- TOTAL COST_x000a__x000a_Roadford Lake - (2x) 15 Seater - [Â£575.80] - 590 - [Â£165.20] :-- [Â£741.00]_x000a_Birmingham - (1x) 15 Seater - [Â£287.90] - 300 - [Â£84.00] :-- [Â£371.90] _x000a_Swansea - (1x) 15 Seater - [Â£287.90] - 325 - [Â£91.00] :-- [Â£378.90]_x000a_Imperial - (2x) 15 Seater - [Â£575.80] - 360 - [Â£100.80] :-- [Â£676.60]â€¨_x000a_Bangor (Wave) - (1x) 15 Seater - [Â£287.90] - 500 - [Â£150.00] :-- [Â£437.90]_x000a_Cardiff (Wave) - (1x) 15 Seater - [Â£287.90] - 340 - [Â£95.20] :-- [Â£383.10]_x000a_Plymouth (Wave) - (1x) 15 Seater - [Â£287.90] - 480 - [Â£134.40] :-- [Â£422.30]_x000a_Colwyn Bay (BUCS) - (1x) 15 Seater - [Â£287.90] - 520 - [Â£145.60] :-- [Â£433.50]_x000a__x000a_Attending members are asked to contribute to travel costs by purchasing trip travel products. _x000a__x000a_INCOME: _x000a_EVENT - ATTENDANCE - TICKET COST - TOTAL MEMBERS PAY - TOTAL TRAVEL INCOME ((total members pay - ticket cost)*attendance) _x000a__x000a_Roadford Lake - 20 - [Â£55] - [Â£60] - [Â£100]_x000a_Birmingham - 15 - [Â£18] - [Â£40] - [Â£330] _x000a_Swansea - 15 - [Â£18] - [Â£40] - [Â£330]_x000a_Imperial - 30 - [Â£18] - [Â£40] - [Â£440]_x000a_Bangor (Wave) - 10 - [Â£15] - [Â£40] - [Â£220]â€¨Cardiff (Wave) - 10 - [Â£18] - [Â£40] - [Â£220]_x000a_Plymouth (Wave) - 10 - [Â£18] - [Â£40] - [Â£220]_x000a_Colwyn Bay (BUCS) - 15 - [Â£20] - [Â£25] - [Â£225] (with ticket cost subsidised at 50% down to Â£10)_x000a__x000a_Total cost for hire and fuel for 8 SWA trips_x000a_=741+371.90+378.90+676.60+383.10+422.30+433.50+437.90_x000a_=Â£3845.20_x000a__x000a_Total travel income for 8 SWA trips_x000a_=100+330+330+440+220+220+225+220_x000a_=Â£2085_x000a__x000a_We ask for 45% subsidy as these events are a core activity of"/>
    <s v="Travel Expenditure"/>
    <s v="1 - Most Important"/>
    <n v="3845.2"/>
    <n v="2085"/>
    <n v="1730.3"/>
    <n v="3845.2"/>
    <n v="1538.08"/>
    <n v="3845.2"/>
    <n v="0"/>
    <n v="0"/>
    <n v="9"/>
    <n v="0"/>
    <n v="0"/>
    <n v="0"/>
    <n v="0"/>
    <n v="0"/>
    <n v="0"/>
    <n v="0"/>
    <n v="0"/>
    <n v="0"/>
    <n v="0"/>
  </r>
  <r>
    <x v="100"/>
    <n v="2488.7500000000005"/>
    <n v="-723.16"/>
    <n v="30"/>
    <n v="25779"/>
    <n v="0"/>
    <m/>
    <n v="810"/>
    <s v="CSPB - A"/>
    <s v="ACC"/>
    <s v="RYA WINDSURFING COURSES (TUITION)_x000a_- Aim 2.1 &quot;Provide facilities (namely equipment, transport and a venue) for regular windsurfing trips within London and to the South Coast.&quot;_x000a_- Aim 2.2 &quot;Provide all the equipment needed for a beginner to be introduced to the sport, including instruction.&quot;_x000a__x000a_In 2015 the IC Windsurfing launched its first RYA extended training programs for Beginner and Intermediate Windsurfers at Queen Mary Reservoir. These were designed as a regular club midweek activity through the month of October and early November. (While the day length and water temperatures were favourable). They ran on a Wednesday afternoon with 3 hours on the water per session. Beginners were able to achieve their RYA Start Windsurfing qualification after the four weeks and this was a fantastic way to introduce members to the sport. Intermediate sessions were also run to advance competent riders. Due to the limited quantity of club kit and personal we were required to hire Queen Mary equipment and instructors. _x000a__x000a_The courses were immensely popular and were run at capacity we look to provide these courses on a yearly basis and these offer a fantastic opportunity for members to increase their windsurfing level in between weekend trips. We shall also run this opportunity in the summer term when temperatures and daylight are favourable again. It is hoped that Beginner windsurfers entering the club in term one will be able to advance onto the intermediate courses in term 3. We believe that these courses will form the lifeblood of the society next year and give them foremost priority. _x000a__x000a_NEED - Sustained structured weekly sessions are the single most effective way to develop memberâ€™s windsurfing ability. In order to be a club that values member progression it is paramount we provide access to training programs within term time._x000a__x000a_REACH - [Beginner, Intermediate, Early advanced.] Due to the tiered ability sessions we are able to cater to all but the extremely advanced members of the club. _x000a__x000a_MERIT - For anyone looking to not only try but prosper at the sport structured courses are the best way to develop and allows anyone looking to try something new to gain a real foothold in the sport. _x000a__x000a_PRIORITY - Individualâ€™s progression is core to the aims of the club and a truly essential aspect of the sport._x000a__x000a_x6 Places on a 4 week RYA beginner Windsurfing course (Â£120 per week) _x000a_x6 Places on a 4 week RYA intermediate Windsurfing course (Â£120 per week)_x000a__x000a_4 week courses (October - November) (4 x Â£240)_x000a_4 week courses (May - June) (4 x Â£240)_x000a__x000a_To encourage maximum participation, considering that we charge an additional amount for transport, we charge Â£52 per person per course._x000a__x000a_Total cost: _x000a_= 8*240 _x000a_= Â£1,920_x000a__x000a_Total income_x000a_=52*24_x000a_=Â£1248_x000a__x000a_We ask for a 35% subsidy of the course costs. _x000a__x000a_Total subsidy_x000a_= 0.35*1920 _x000a_= Â£672"/>
    <s v="Instructors"/>
    <s v="1 - Most Important"/>
    <n v="1920"/>
    <n v="1248"/>
    <n v="672"/>
    <n v="1920"/>
    <n v="672"/>
    <n v="1920"/>
    <n v="0"/>
    <n v="0"/>
    <n v="9"/>
    <n v="0"/>
    <n v="0"/>
    <n v="0"/>
    <n v="0"/>
    <n v="0"/>
    <n v="0"/>
    <n v="0"/>
    <n v="0"/>
    <n v="0"/>
    <n v="0"/>
  </r>
  <r>
    <x v="100"/>
    <n v="2488.7500000000005"/>
    <n v="-723.16"/>
    <n v="30"/>
    <n v="25780"/>
    <n v="0"/>
    <m/>
    <n v="810"/>
    <s v="CSPB - A"/>
    <s v="ACC"/>
    <s v="RYA WINDSURFING COURSES (TRANSPORT)_x000a_- Aim 2.1 &quot;Provide facilities (namely equipment, transport and a venue) for regular windsurfing trips within London and to the South Coast.&quot;_x000a_- Aim 2.2 &quot;Provide all the equipment needed for a beginner to be introduced to the sport, including instruction.&quot;_x000a__x000a_Queen Mary reservoir is 22.3 miles away from Imperial South Kensington and takes a minimum of 90 minutes to reach via public transport. As windsurfing is only permitted in the light and acknowledging that many members finish their courses as late as 1pm it is therefore paramount that we travel to Queen Mary by the quickest and most efficient method. Driving via minibus takes around 35 minutes. We therefore require the use of a 15 seater minibus to transport the 12 (course members) +1 (driver) to the reservoir each week. We depart south Kensington at 1pm and arrive back by 6pm (off the water at 5pm). We therefore requiring a 6 hour hire time._x000a__x000a_NEED - Essential if midweek sessions are to go ahead._x000a__x000a_REACH - All levels. Transport is used by attendees of the courses while surplus bus spaces are offered to members who are able to use the equipment stored at Queen Mary through the clubâ€™s QM membership._x000a__x000a_MERIT - Transport allows the above courses to become a reality. All merits are therefore inherited. _x000a__x000a_PRIORITY - Essential. _x000a__x000a_In addition to the tuition charge, we also ask our members to contribute Â£17 per person per course._x000a__x000a_Cost (per week)_x000a_Hire: Â£79.80_x000a_Fuel: 44*Â£0.28 = Â£12.38_x000a_Total: Â£92.18_x000a__x000a_Total cost (8 weeks) _x000a_= Â£727.44_x000a__x000a_Total income_x000a_= Â£408_x000a__x000a_We ask for a 44% travel subsidy of this cost_x000a__x000a_Total subsidy _x000a_= 727.44-408 _x000a_= Â£319.44"/>
    <s v="Travel Expenditure"/>
    <s v="2 - Important"/>
    <n v="727.44"/>
    <n v="408"/>
    <n v="319.44"/>
    <n v="727.44"/>
    <n v="290.98"/>
    <n v="727.44"/>
    <n v="0"/>
    <n v="0"/>
    <n v="9"/>
    <n v="0"/>
    <n v="0"/>
    <n v="0"/>
    <n v="0"/>
    <n v="0"/>
    <n v="0"/>
    <n v="0"/>
    <n v="0"/>
    <n v="0"/>
    <n v="0"/>
  </r>
  <r>
    <x v="100"/>
    <n v="2488.7500000000005"/>
    <n v="-723.16"/>
    <n v="30"/>
    <n v="25781"/>
    <n v="0"/>
    <m/>
    <n v="810"/>
    <s v="CSPB - A"/>
    <s v="ACC"/>
    <s v="BEGINNER DAYS _x000a_- Aim 2.2 'Provide all the equipment needed for a beginner to be introduced to the sport, including instruction&quot;_x000a__x000a_To provide an entrance platform into our club we host windsurfing beginner days at Queen Mary Reservoir, our London Windsurfing location. These are run at the beginning of term and provide an opportunity to try windsurfing for the first time. Queen Mary is an RYA (Royal Yachting Association) training centre and we hire their beginner equipment and safety boat to deliver the lessons on the water. These are of great importance as they attract a significant number of new members. We aim to run three of these trips during the year, two being in Autumn term after freshers fair and a further day in the summer term after exams, (when the weather is warmer). Each trip will have a capacity for 10 beginners. _x000a__x000a_NEED - It is essential to provide taster opportunities for Union members who have never tried our sport before. Beginners make up a vital contingent of our club and we strive to provide as many entrance opportunities as possible. We also recognise the need to offer low commitment opportunities to prospective members at low cost._x000a__x000a_REACH - The beginner days are aimed at total beginners are therefore the potential reach is to any and all members of Imperial College Union._x000a__x000a_MERIT - Queen Mary charge educational rates for equipment hire and support us in our aim of providing universal beginner access to Windsurfing, this therefore make Windsurfing through University one of the cheapest entrance routes into the sport. We are determined to continue to provide this entrance platform._x000a__x000a_PRIORITY - Allowing new members to join our club no matter what there experience level is paramount to our club growth and sports participation aims. _x000a__x000a_We would like to charge a maximum of Â£5 per person for each beginner trip to make them as attractive as possible to new members. This will be split proportionately between travel costs and ground hire costs. Costs include minibus hire at Â£101, fuel at 44*0.28=Â£12.32 and tuition and hire at Â£120._x000a__x000a_Total cost of tuition, hire and transport_x000a_= 101+12.32+120_x000a_= Â£233.32_x000a__x000a_Total Income_x000a_= 3*10*5_x000a_= Â£150_x000a__x000a_We ask for 36% as these trips are extremely important for attracting new members._x000a__x000a_Total subsidy_x000a_= 233.32-150_x000a_= Â£83.32"/>
    <s v="Ground Hire"/>
    <s v="2 - Important"/>
    <n v="233.32"/>
    <n v="150"/>
    <n v="83.32"/>
    <n v="233.32"/>
    <n v="83.32"/>
    <n v="233.32"/>
    <n v="0"/>
    <n v="0"/>
    <n v="9"/>
    <n v="0"/>
    <n v="0"/>
    <n v="0"/>
    <n v="0"/>
    <n v="0"/>
    <n v="0"/>
    <n v="0"/>
    <n v="0"/>
    <n v="0"/>
    <n v="0"/>
  </r>
  <r>
    <x v="100"/>
    <n v="2488.7500000000005"/>
    <n v="-723.16"/>
    <n v="30"/>
    <n v="25784"/>
    <n v="0"/>
    <m/>
    <n v="810"/>
    <s v="CSPB - A"/>
    <s v="ACC"/>
    <s v="QUEEN MARY RESERVOIR SAILING CLUB MEMBERSHIP_x000a_-Aim 2.1 &quot;Provide facilities (namely equipment, transport and a venue) for regular windsurfing trips within London and to the South Coast.&quot;_x000a__x000a_To provide members with the facilities required to participate in the sport within London we pay for membership and secure kit storage at Queen Mary Reservoir sailing club. This allows members to practice more regularly than the weekend trips allow and is the only other way of taking part in the sport for members that can't make it on the trips. It is also important because of the weather dependency of the sport; often there is too little wind (or too much for beginners) on the weekend trips as their dates are set in advance. This leaves Queen Mary as the only location members can go specifically when the conditions are suitable._x000a__x000a_NEED - To grant members access to Windsurfing facilities within the London area a access membership and storage agreement is required and purchased from Queen Mary reservoir. _x000a__x000a_REACH - All club members are permitted to use the membership access and equipment stored at Queen Mary reservoir providing they have a certain windsurfing level._x000a__x000a_MERIT - Windsurfing is entirely dependent on weather conditions. To windsurf when conditions are most favourable it is important that members have access to windsurfing equipment and location all year round. QM membership grants this._x000a__x000a_PRIORITY - High_x000a__x000a_Total cost for membership and storage_x000a_= Â£350_x000a__x000a_We ask for 90% subsidy (with the rest covered by members funds) as this is vital to the club._x000a__x000a_Total subsidy_x000a_= 0.9*350_x000a_= Â£315"/>
    <s v="Ground Hire"/>
    <s v="1 - Most Important"/>
    <n v="350"/>
    <n v="0"/>
    <n v="315"/>
    <n v="350"/>
    <n v="140"/>
    <n v="350"/>
    <n v="0"/>
    <n v="0"/>
    <n v="9"/>
    <n v="0"/>
    <n v="0"/>
    <n v="0"/>
    <n v="0"/>
    <n v="0"/>
    <n v="0"/>
    <n v="0"/>
    <n v="0"/>
    <n v="0"/>
    <n v="0"/>
  </r>
  <r>
    <x v="100"/>
    <n v="2488.7500000000005"/>
    <n v="-723.16"/>
    <n v="30"/>
    <n v="25785"/>
    <n v="0"/>
    <m/>
    <n v="810"/>
    <s v="CSPB - A"/>
    <s v="ACC"/>
    <s v="QUEEN MARY RESERVOIR INTRODUCTION TRIPS _x000a_- Aim 2.1 &quot;Provide facilities (namely equipment, transport and a venue) for regular windsurfing trips within London and to the South Coast.&quot;_x000a__x000a_Queen Mary reservoir is our base of operation for Windsurfing in London. We store club equipment at the reservoir and members are free to use this facility at their leisure. Windsurfers above a certain ability (Queen Mary safety requirements) are able to use the reservoir when they choose, throughout the year members are free to travel to the reservoir independently via public transport or otherwise. At the beginning of the Summer and Autumn terms we shall hold introduction days at Queen Mary Reservoir as a club and drive to the reservoir together, this allows experienced club members to introduce new members to the reservoir and we members freely windsurf as a club._x000a__x000a_We aim to run two trips to Queen Mary Reservoir during the year to induct new members to Queen Mary. These allow new members to become familiar with the protocols at the reservoir so they feel more comfortable going on their own. Running trips at different points in the year gives two opportunities to become acquainted with the reservoir. These trips are also used to transport kit between our secure storage locations at Queen Mary and Imperial West. Due to space requirements for kit transport 9 seater minibuses with roof racks are required to transport members and equipment. These are the only costs incurred on these trips as we use our own equipment and already have membership at Queen Mary Reservoir sailing club."/>
    <s v="Travel Expenditure"/>
    <s v="3 - Average Importance"/>
    <n v="190"/>
    <n v="160"/>
    <n v="30"/>
    <n v="190"/>
    <n v="30"/>
    <n v="190"/>
    <n v="0"/>
    <n v="0"/>
    <n v="9"/>
    <n v="0"/>
    <n v="0"/>
    <n v="0"/>
    <n v="0"/>
    <n v="0"/>
    <n v="0"/>
    <n v="0"/>
    <n v="0"/>
    <n v="0"/>
    <n v="0"/>
  </r>
  <r>
    <x v="100"/>
    <n v="2488.7500000000005"/>
    <n v="-723.16"/>
    <n v="30"/>
    <n v="25787"/>
    <n v="0"/>
    <m/>
    <n v="810"/>
    <s v="CSPB - A"/>
    <s v="ACC"/>
    <s v="BUCS AFFILIATION_x000a_- Aim 2.3 &quot;Provide the facilities necessary for the more advanced members of the club to both compete competitively as well as sail in more demanding tidal conditions, for example at the coast.&quot;_x000a__x000a_Windsurfing is a BUCS sport and competition is a big part of the club's lifeblood._x000a__x000a_NEED - This is vital as it allows us to compete in the BUCS event and earn BUCS points while maintaining our ACC status._x000a__x000a_REACH - Intermediate/advanced members who are more interested in the competitive racing side of windsurfing._x000a__x000a_MERIT - This is one of the best chances for members to compete at the sport._x000a__x000a_PRIORITY - Extremely high, we relish the chance to compete against others at Windsurfing and again is a core aim/priority of the club._x000a__x000a_We compete in the BUCS nationals and are required to affiliate to BUCS. Costs this year are Â£236.25; we have received no guidance as to any changes to this cost next year so we are asking for the same amount again._x000a__x000a_Total cost for BUCS affiliation_x000a_= Â£236.25_x000a__x000a_We ask for 90% subsidy._x000a__x000a_Total subsidy _x000a_= 0.9*236.25_x000a_= Â£212.63"/>
    <s v="Affiliation Fees"/>
    <s v="1 - Most Important"/>
    <n v="236.25"/>
    <n v="0"/>
    <n v="212.63"/>
    <n v="236.25"/>
    <n v="94.5"/>
    <n v="236.25"/>
    <n v="0"/>
    <n v="0"/>
    <n v="9"/>
    <n v="0"/>
    <n v="0"/>
    <n v="0"/>
    <n v="0"/>
    <n v="0"/>
    <n v="0"/>
    <n v="0"/>
    <n v="0"/>
    <n v="0"/>
    <n v="0"/>
  </r>
  <r>
    <x v="100"/>
    <n v="2488.7500000000005"/>
    <n v="-723.16"/>
    <n v="30"/>
    <n v="25788"/>
    <n v="0"/>
    <m/>
    <n v="810"/>
    <s v="CSPB - A"/>
    <s v="ACC"/>
    <s v="BUCS ENTRY_x000a_- Aim 2.3 &quot;Provide the facilities necessary for the more advanced members of the club to both compete competitively as well as sail in more demanding tidal conditions, for example at the coast.&quot;_x000a__x000a_We are only able to enter one BUCS competition per year, so it is very important that members are able to attend this event so that we can continue to enter 15 competitors across four categories: Team , beginner, intermediate and advanced racing. It costs us Â£35 to enter each member including entry fees and accommodation for the weekend. We plan to make this affordable for members by charging 50% of costs to the individual and 50% to the club._x000a__x000a_Total cost for BUCS competition entry_x000a_= 35*15_x000a_= Â£525_x000a__x000a_Total entry income from members_x000a_= 0.5*525_x000a_= Â£262.50_x000a__x000a_We ask for 50% subsidy because this is the only opportunity for us to compete and win BUCS points._x000a__x000a_Total subsidy_x000a_= 525-262.50_x000a_= Â£262.50"/>
    <s v="Competitions"/>
    <s v="1 - Most Important"/>
    <n v="525"/>
    <n v="262.5"/>
    <n v="262.5"/>
    <n v="525"/>
    <n v="210"/>
    <n v="525"/>
    <n v="0"/>
    <n v="0"/>
    <n v="9"/>
    <n v="0"/>
    <n v="0"/>
    <n v="0"/>
    <n v="0"/>
    <n v="0"/>
    <n v="0"/>
    <n v="0"/>
    <n v="0"/>
    <n v="0"/>
    <n v="0"/>
  </r>
  <r>
    <x v="100"/>
    <n v="2488.7500000000005"/>
    <n v="-723.16"/>
    <n v="30"/>
    <n v="25789"/>
    <n v="0"/>
    <m/>
    <n v="810"/>
    <s v="CSPB - A"/>
    <s v="ACC"/>
    <s v="SWA DAMAGE DEPOSIT_x000a_- Aim 2.3 &quot;Provide the facilities necessary for the more advanced members of the club to both compete competitively as well as sail in more demanding tidal conditions, for example at the coast.&quot;_x000a__x000a_NEED - The SWA events are some of the most popular ways the club is able to get Windsurfing across the UK and compete against other Universities. To attend these events it is necessary to provide a damage deposit each year which is used throughout the year by the SWA to cover any unforeseen damages at Windsurfing events. Every other University Windsurfing club across the UK is also liable to contribute to the deposit. _x000a__x000a_MERIT - Access to the SWA trips is a vital part of the clubâ€™s activities and to entitle us to this we must comply with the SWA rules of operation. _x000a__x000a_Total cost for SWA damage deposit_x000a_= Â£100_x000a__x000a_We ask for 90% subsidy._x000a__x000a_Total subsidy_x000a_= 0.9*100_x000a_= Â£90"/>
    <s v="Insurance"/>
    <s v="1 - Most Important"/>
    <n v="100"/>
    <n v="0"/>
    <n v="90"/>
    <n v="100"/>
    <n v="40"/>
    <n v="100"/>
    <n v="0"/>
    <n v="0"/>
    <n v="9"/>
    <n v="0"/>
    <n v="0"/>
    <n v="0"/>
    <n v="0"/>
    <n v="0"/>
    <n v="0"/>
    <n v="0"/>
    <n v="0"/>
    <n v="0"/>
    <n v="0"/>
  </r>
  <r>
    <x v="100"/>
    <n v="2488.7500000000005"/>
    <n v="-723.16"/>
    <n v="30"/>
    <n v="25790"/>
    <n v="0"/>
    <m/>
    <n v="810"/>
    <s v="CSPB - A"/>
    <s v="ACC"/>
    <s v="INSTRUCTOR TUITION_x000a_- Aim 2.2 &quot;Provide all the equipment needed for a beginner to be introduced to the sport, including instruction.&quot;_x000a__x000a_NEED - The club aims to provide all equipment for a beginner to take up the sport including Instruction. Instruction is often the largest cost associated with externally sourcing our beginner days. It is with this that we arrange opportunities for club members to obtain their instructors qualifications. This pushes higher members of the club and offers them the chance to take a step further in their sport by being able to teach it. This also strengthens the club by having sufficient instructors to meet the demands of those looking to take up windsurfing for the first time._x000a__x000a_Older members of the society are often those most qualified instructors as those instructors leave, it is important for existing members to get the same qualifications to continue the progression of the club. Becoming an instructor is a serious process to become accredited by the RYA (Royal Yachting Association) governing body. Here is a breakdown of costs associated with becoming an instructor. As a club we are looking at subsidising the cost of courses for members so that they may return the club's investment in them when they run beginner days free of charge. A subsidy of 20% is deemed as fitting by the committee. We agree that the input of 2 instructors a year is sufficient to maintain the club._x000a__x000a_REACH - Windsurfing instructor courses can be taken by any windsurfer above the level of Intermediate non-planing. This is therefore open to any members of the club wishing to undertake this training with the required level._x000a__x000a_MERIT - Becoming a windsurfing instructor through University is a unique experience and is certainly a unique opportunity within the club._x000a__x000a_PRIORITY - It is important to develop members in the club so that they are able to take on positions of responsibility and coach others. _x000a__x000a_Prices are quoted from Colwynn Bay water sports centre in north Wales. These prices have been substantially reduced from commercial price and are arranged specifically for students._x000a__x000a_First Aid certificate: Â£35_x000a_RYA powerboat level 2: Â£117_x000a_RYA Start Windsurfing Instructors course: Â£280_x000a_Total: Â£432 per person_x000a__x000a_------------------------------------------------------------------------------_x000a_Total cost of training 2 instructors_x000a_= 2*432_x000a_= Â£864_x000a__x000a_Total income_x000a_= Â£690_x000a__x000a_We ask for 20% subsidy._x000a__x000a_Total subsidy_x000a_= 0.2*864_x000a_= Â£174"/>
    <s v="Instructors"/>
    <s v="2 - Important"/>
    <n v="864"/>
    <n v="690"/>
    <n v="174"/>
    <n v="864"/>
    <n v="174"/>
    <n v="864"/>
    <n v="0"/>
    <n v="0"/>
    <n v="9"/>
    <n v="0"/>
    <n v="0"/>
    <n v="0"/>
    <n v="0"/>
    <n v="0"/>
    <n v="0"/>
    <n v="0"/>
    <n v="0"/>
    <n v="0"/>
    <n v="0"/>
  </r>
  <r>
    <x v="101"/>
    <n v="891.4"/>
    <e v="#N/A"/>
    <e v="#N/A"/>
    <n v="26095"/>
    <n v="0"/>
    <m/>
    <n v="810"/>
    <s v="CSPB - A"/>
    <s v="ACC"/>
    <s v="Printing for freshers and refreshers fair which includes fliers, posters._x000a__x000a_We also need to print membership forms so UKWCKFA have emergency contact details for members that attend additional seminars."/>
    <s v="Printing Costs"/>
    <s v="1 - Most Important"/>
    <n v="15"/>
    <n v="0"/>
    <n v="15"/>
    <n v="15"/>
    <n v="10"/>
    <n v="0"/>
    <n v="0"/>
    <s v="Only subsidise printing £10"/>
    <n v="9"/>
    <n v="0"/>
    <s v="Publiciity"/>
    <n v="1"/>
    <s v="2,3"/>
    <n v="0"/>
    <n v="0"/>
    <n v="0"/>
    <s v="C"/>
    <s v="y"/>
    <n v="0"/>
  </r>
  <r>
    <x v="101"/>
    <n v="891.4"/>
    <e v="#N/A"/>
    <e v="#N/A"/>
    <n v="26090"/>
    <n v="0"/>
    <m/>
    <n v="810"/>
    <s v="CSPB - A"/>
    <s v="ACC"/>
    <s v="Instructor costs_x000a__x000a_Part funded by grant, part funded by selling shop products. For the first 2 terms (21 weeks), Â£75 a session for 2 sessions a week._x000a__x000a_After survey on third term training sessions, majority of members would prefer club to run twice a week in this term. Lack of grant however restricts us to only running training sessions once per week in the third term. Total cost of instructor for all 3 terms is Â£3,900._x000a__x000a_Predicted income from shop products based on current year's attendance, previous years' attendance and member survey results comes to Â£2500. Currently have Â£1800 (18/1/17) from selling training fees."/>
    <s v="Instructors"/>
    <s v="1 - Most Important"/>
    <n v="3900"/>
    <n v="2500"/>
    <n v="1400"/>
    <n v="3900"/>
    <n v="1400"/>
    <n v="3900"/>
    <n v="0"/>
    <s v="Specify number of training sessions in third term, if 10 calculations are correct"/>
    <n v="9"/>
    <n v="0"/>
    <n v="0"/>
    <n v="0"/>
    <n v="0"/>
    <n v="0"/>
    <n v="0"/>
    <n v="0"/>
    <n v="0"/>
    <n v="0"/>
    <n v="0"/>
  </r>
  <r>
    <x v="101"/>
    <n v="891.4"/>
    <e v="#N/A"/>
    <e v="#N/A"/>
    <n v="26092"/>
    <n v="0"/>
    <m/>
    <n v="810"/>
    <s v="CSPB - A"/>
    <s v="ACC"/>
    <s v="UKWCKFA membership_x000a__x000a_UKWCKFA requires membership in order for us to train with our instructor so this is a necessary cost. Membership also entitles us to attend additional seminars, purchase uniforms and connect with wider martial art community._x000a__x000a_Membership to ACC wing chun covers cost of membership to UKWCKFA per person, except for the S2 - Sales C&amp;S Sports 5% tax, so to make up for it, next year we will raise membership cost to Â£16 from Â£15. Income from 30 members purchasing Â£16 ACC membership minus S2 tax gives Â£457 income."/>
    <s v="Affiliation Fees"/>
    <s v="1 - Most Important"/>
    <n v="450"/>
    <n v="457"/>
    <n v="0"/>
    <n v="450"/>
    <n v="225"/>
    <n v="450"/>
    <n v="0"/>
    <s v="Affiliation fee so can be subsidised 50%"/>
    <n v="9"/>
    <n v="0"/>
    <n v="0"/>
    <n v="0"/>
    <n v="0"/>
    <n v="0"/>
    <n v="0"/>
    <n v="0"/>
    <n v="0"/>
    <n v="0"/>
    <n v="0"/>
  </r>
  <r>
    <x v="102"/>
    <n v="892.80000000000007"/>
    <n v="1792.72"/>
    <n v="30"/>
    <n v="26543"/>
    <n v="0"/>
    <m/>
    <n v="810"/>
    <s v="CSPB - A"/>
    <s v="ACC"/>
    <s v="Need : Affiliation for BUCS and the AFA is required so we can play in BUCS leagues. AFA cost is Â£55. _x000a_AFA cost is Â£55 _x000a_Total Income = membership = 0.05*900 = Â£45. _x000a_Subsidy = 55-45 = Â£10."/>
    <s v="Affiliation Fees"/>
    <s v="1 - Most Important"/>
    <n v="55"/>
    <n v="45"/>
    <n v="10"/>
    <n v="55"/>
    <n v="10"/>
    <n v="55"/>
    <n v="0"/>
    <n v="0"/>
    <n v="9"/>
    <n v="0"/>
    <n v="0"/>
    <n v="0"/>
    <n v="0"/>
    <n v="0"/>
    <n v="0"/>
    <n v="0"/>
    <n v="0"/>
    <n v="0"/>
    <n v="0"/>
  </r>
  <r>
    <x v="102"/>
    <n v="892.80000000000007"/>
    <n v="1792.72"/>
    <n v="30"/>
    <n v="26547"/>
    <n v="0"/>
    <m/>
    <n v="810"/>
    <s v="CSPB - A"/>
    <s v="ACC"/>
    <s v="Need : Referees. Fees for 12 home matches based on 5 league and 1 cup home matches each for BUCS and LUSL. Cup matches estimation based on performance from last two years._x000a_Fee is Â£34 a game. Total = 34*12 = Â£408. _x000a_Income = 15% membership = Â£135_x000a_Subsidy = 408-135 = Â£273"/>
    <s v="Referees"/>
    <s v="1 - Most Important"/>
    <n v="408"/>
    <n v="135"/>
    <n v="273"/>
    <n v="408"/>
    <n v="163.19999999999999"/>
    <n v="408"/>
    <n v="0"/>
    <n v="0"/>
    <n v="9"/>
    <n v="0"/>
    <n v="0"/>
    <n v="0"/>
    <n v="0"/>
    <n v="0"/>
    <n v="0"/>
    <n v="0"/>
    <n v="0"/>
    <n v="0"/>
    <n v="0"/>
  </r>
  <r>
    <x v="102"/>
    <n v="892.80000000000007"/>
    <n v="1792.72"/>
    <n v="30"/>
    <n v="26550"/>
    <n v="0"/>
    <m/>
    <n v="810"/>
    <s v="CSPB - A"/>
    <s v="ACC"/>
    <s v="Need : Competition entry into leagues, essential for us to be able to play in the leagues. _x000a_Cost - BUCS Â£63. LUSL Â£82. _x000a_Total = 63 + 82 = Â£145. _x000a_Income = 5% membership = Â£45. Subsidy = 145-45 = Â£100"/>
    <s v="Competitions"/>
    <s v="1 - Most Important"/>
    <n v="145"/>
    <n v="45"/>
    <n v="100"/>
    <n v="145"/>
    <n v="58"/>
    <n v="145"/>
    <n v="0"/>
    <n v="0"/>
    <n v="9"/>
    <n v="0"/>
    <n v="0"/>
    <n v="0"/>
    <n v="0"/>
    <n v="0"/>
    <n v="0"/>
    <n v="0"/>
    <n v="0"/>
    <n v="0"/>
    <n v="0"/>
  </r>
  <r>
    <x v="102"/>
    <n v="892.80000000000007"/>
    <n v="1792.72"/>
    <n v="30"/>
    <n v="26551"/>
    <n v="0"/>
    <m/>
    <n v="810"/>
    <s v="CSPB - A"/>
    <s v="ACC"/>
    <s v="Need : Minibus hire (matches)_x000a_Reach: 24 x team of 13_x000a_Average cost of fuel = Â£11.75 calculated from average number of miles travelled to away/home games with fuel cost of Â£0.28/mile_x000a_24*79.80 + (11.75*24) = 2197.20 . _x000a_Players to provide Â£3 per trip towards cost. Income = 20% membership + 3*13*24 = 936. Subsidy = 2197.20-936 = Â£1261.20"/>
    <s v="Travel Expenditure"/>
    <s v="1 - Most Important"/>
    <n v="2197.1999999999998"/>
    <n v="936"/>
    <n v="1261.2"/>
    <n v="2197.1999999999998"/>
    <n v="878.88"/>
    <n v="2197.1999999999998"/>
    <n v="0"/>
    <n v="0"/>
    <n v="9"/>
    <n v="0"/>
    <s v="Looks like this may be covering both BUCS and LUSL league matches. If LUSL then matches would be inside London and could be cheaper by public transpor than minibus hire."/>
    <n v="0"/>
    <n v="0"/>
    <n v="0"/>
    <n v="0"/>
    <n v="0"/>
    <s v="propose accept"/>
    <s v="y - minibuses to matches are definitely required - the teams that play in LUSL are london university but because its football, the pitches are usaully not easily accessible by public transport i.e. Harlington"/>
    <n v="0"/>
  </r>
  <r>
    <x v="102"/>
    <n v="892.80000000000007"/>
    <n v="1792.72"/>
    <n v="30"/>
    <n v="26553"/>
    <n v="0"/>
    <m/>
    <n v="810"/>
    <s v="CSPB - A"/>
    <s v="ACC"/>
    <s v="Need : Minibus hire (training)_x000a_Reach: Full society; average team number per session is 8_x000a_Merit: This is a great opportunity to try football for those whoâ€™ve never played the sport before. It also greatly benefits those who have played football before to improve their skills and prepare for matches._x000a_Average cost of fuel = Â£11.75 calculated from average miles travelled per trip at cost of Â£0.28/mile_x000a_20*79.80 + (11.75*20) = Â£1831_x000a_Players to provide Â£3 per trip towards cost. Income = 25% membership + 3*8*20 = 705. Subsidy = 1831-705 = Â£1126."/>
    <s v="Travel Expenditure"/>
    <s v="2 - Important"/>
    <n v="1831"/>
    <n v="705"/>
    <n v="1126"/>
    <n v="1831"/>
    <n v="732.4"/>
    <n v="1831"/>
    <n v="0"/>
    <n v="0"/>
    <n v="9"/>
    <n v="0"/>
    <n v="0"/>
    <n v="0"/>
    <n v="0"/>
    <n v="0"/>
    <n v="0"/>
    <n v="0"/>
    <n v="0"/>
    <n v="0"/>
    <n v="0"/>
  </r>
  <r>
    <x v="103"/>
    <n v="1432.96"/>
    <n v="2137.16"/>
    <n v="30"/>
    <n v="26256"/>
    <n v="0"/>
    <m/>
    <n v="810"/>
    <s v="CSPB - A"/>
    <s v="ACC"/>
    <s v="Printing costs, to promote fresherâ€™s fair, refresherâ€™s fair and taster sessions"/>
    <s v="Printing Costs"/>
    <s v="1 - Most Important"/>
    <n v="10"/>
    <n v="0"/>
    <n v="10"/>
    <n v="10"/>
    <n v="10"/>
    <n v="0"/>
    <n v="0"/>
    <n v="0"/>
    <n v="9"/>
    <n v="0"/>
    <s v="Publiciity"/>
    <n v="1"/>
    <s v="2,3"/>
    <n v="0"/>
    <n v="0"/>
    <n v="0"/>
    <s v="C"/>
    <s v="y"/>
    <n v="0"/>
  </r>
  <r>
    <x v="103"/>
    <n v="1432.96"/>
    <n v="2137.16"/>
    <n v="30"/>
    <n v="26253"/>
    <n v="0"/>
    <m/>
    <n v="810"/>
    <s v="CSPB - A"/>
    <s v="ACC"/>
    <s v="BUCS affiliation fees, for entry into competitions"/>
    <s v="Affiliation Fees"/>
    <s v="1 - Most Important"/>
    <n v="79.540000000000006"/>
    <n v="0"/>
    <n v="79.540000000000006"/>
    <n v="79.540000000000006"/>
    <n v="31.81"/>
    <n v="79.540000000000006"/>
    <n v="0"/>
    <n v="0"/>
    <n v="9"/>
    <n v="0"/>
    <n v="0"/>
    <n v="0"/>
    <n v="0"/>
    <n v="0"/>
    <n v="0"/>
    <n v="0"/>
    <n v="0"/>
    <n v="0"/>
    <n v="0"/>
  </r>
  <r>
    <x v="103"/>
    <n v="1432.96"/>
    <n v="2137.16"/>
    <n v="30"/>
    <n v="26254"/>
    <n v="0"/>
    <m/>
    <n v="810"/>
    <s v="CSPB - A"/>
    <s v="ACC"/>
    <s v="BUCS entry fees, Â£67 per team"/>
    <s v="Competitions"/>
    <s v="1 - Most Important"/>
    <n v="67"/>
    <n v="0"/>
    <n v="67"/>
    <n v="67"/>
    <n v="26.8"/>
    <n v="67"/>
    <n v="0"/>
    <n v="0"/>
    <n v="9"/>
    <n v="0"/>
    <n v="0"/>
    <n v="0"/>
    <n v="0"/>
    <n v="0"/>
    <n v="0"/>
    <n v="0"/>
    <n v="0"/>
    <n v="0"/>
    <n v="0"/>
  </r>
  <r>
    <x v="103"/>
    <n v="1432.96"/>
    <n v="2137.16"/>
    <n v="30"/>
    <n v="26255"/>
    <n v="0"/>
    <m/>
    <n v="810"/>
    <s v="CSPB - A"/>
    <s v="ACC"/>
    <s v="Referee fees, for all home matches (half of all matches, ie 7-8 of 15-18 matches, Â£20-30/match) = Â£(20 or 30)*(7 or 8) = Â£140 â€“ Â£240"/>
    <s v="Referees"/>
    <s v="1 - Most Important"/>
    <n v="240"/>
    <n v="0"/>
    <n v="240"/>
    <n v="240"/>
    <n v="96"/>
    <n v="240"/>
    <n v="0"/>
    <n v="0"/>
    <n v="9"/>
    <n v="0"/>
    <n v="0"/>
    <n v="0"/>
    <n v="0"/>
    <n v="0"/>
    <n v="0"/>
    <n v="0"/>
    <n v="0"/>
    <n v="0"/>
    <n v="0"/>
  </r>
  <r>
    <x v="103"/>
    <n v="1432.96"/>
    <n v="2137.16"/>
    <n v="30"/>
    <n v="26257"/>
    <n v="0"/>
    <m/>
    <n v="810"/>
    <s v="CSPB - A"/>
    <s v="ACC"/>
    <s v="Coaching fees, for 18 trainings, 15-18 matches (12 BUCS Union, 1-4 BUCS Cup and 2 friendlies), and 2 sessions in the RFU Merit Festival._x000a_Coaching fees in our contract is Â£42/h (incl. VAT) for both training and matches. Training sessions and home matches are 2h per session, whereas away matches (6 BUCS Union, 1-2 BUCS Cup) may vary between 2-3h. For calculations, we assume away matches require 2.5h of coaching._x000a_Total coaching costs = (18*Â£42*2) + ([7 or 8]*Â£42*2) [home BUCS Union and Cup] + ([8 or 7]*Â£42*2.5) [away BUCS Union and Cup] + (2*2*Â£42*2) [RFU Merit Festival + friendlies] = Â£3255 â€“ Â£3276_x000a_50% of the membership fees will be used to offset this expenditure. _x000a_Assume 30 members, Â£65 membership fee = 30*Â£65*0.5 = Â£975_x000a_All of the funds raised by Easyfundraising will be used to offset this expenditure. Assume Â£95 of donations raised"/>
    <s v="Instructors"/>
    <s v="1 - Most Important"/>
    <n v="3276"/>
    <n v="1070"/>
    <n v="2206"/>
    <n v="3276"/>
    <n v="1310.4000000000001"/>
    <n v="3276"/>
    <n v="0"/>
    <n v="0"/>
    <n v="9"/>
    <n v="0"/>
    <n v="0"/>
    <n v="0"/>
    <n v="0"/>
    <n v="0"/>
    <n v="0"/>
    <n v="0"/>
    <n v="0"/>
    <n v="0"/>
    <n v="0"/>
  </r>
  <r>
    <x v="103"/>
    <n v="1432.96"/>
    <n v="2137.16"/>
    <n v="30"/>
    <n v="26259"/>
    <n v="0"/>
    <m/>
    <n v="810"/>
    <s v="CSPB - A"/>
    <s v="ACC"/>
    <s v="15-seater minibus hire, projecting a 5% increase in the minibus hire charges for 2017/2018. Assuming 4h per session for 17-20 matches (12 BUCS union matches, 1-4 BUCS cup matches, about 2 friendlies, 2 sessions with RFU Merit Festival) and 18 weekly training sessions = (Â£54.60*[17 or 20]) + (Â£54.60*18) = Â£1911 â€“ Â£2074.80_x000a_Fuel for minibus, assuming fuel consumption rate of Â£0.27/mi. Distance of 24.2mi to and from Heston training ground (expected 18 journeys) and 29.6mi to and from Harlington home ground (expected 7-8 matches). Distance to and from away matches (8 or 7 matches) and the RFU Merit Festival is estimated from distance travelled in 16/17._x000a_Average away distance (from 8 away games this season) = (32.6+18.1+24.8+162.6+74+12.6+74+74)/8 =59.1mi._x000a_Total fuel expenditure = (24.2*Â£0.27*18) + (29.6*Â£0.27*[7 or 8]) + (59.1*[8 or 7]*Â£0.27) = Â£293.25 â€“ Â£301.21_x000a_Total minibus expenditure = Â£2204.25 â€“ Â£2376.01_x000a_50% of the membership fees will be used to offset this expenditure. _x000a_Assume 30 members, Â£65 membership fee = 30*Â£65*0.5 = Â£975"/>
    <s v="Travel Expenditure"/>
    <s v="1 - Most Important"/>
    <n v="2376.0100000000002"/>
    <n v="975"/>
    <n v="1401.01"/>
    <n v="2376.0100000000002"/>
    <n v="950.4"/>
    <n v="2376.0100000000002"/>
    <n v="0"/>
    <n v="0"/>
    <n v="9"/>
    <n v="0"/>
    <n v="0"/>
    <n v="0"/>
    <n v="0"/>
    <n v="0"/>
    <n v="0"/>
    <n v="0"/>
    <n v="0"/>
    <n v="0"/>
    <n v="0"/>
  </r>
  <r>
    <x v="104"/>
    <n v="1028.6999999999998"/>
    <n v="4404.5600000000004"/>
    <n v="20"/>
    <n v="27789"/>
    <n v="0"/>
    <m/>
    <n v="810"/>
    <s v="CSPB - A"/>
    <s v="ACC"/>
    <s v="Cruising Weekends: Yacht Charter for 5 cruising weekends. Charter of Oceanis 37 from Four Seasons Yacht Charter = Â£750 per weekend. Â£750x5=Â£3750. 7 members pay Â£80 pounds each for a weekend trip which covers boat hire, travel and food, giving a total of Â£560 from ticket sales. We budget Â£100 for food, which is not subsidised and covered in full from ticket sales, giving us Â£460 towards boat and travel. To this sum we add half of each persons membership fee - Â£8.57 (we assume each person goes on 2 trips a year). This gives us a total of Â£520 to divide between boat hire and travel. Chartering the Oceanis takes up 78.4% of the subsidisable costs of the weekend (no food) so 78.4% of our SGI goes towards boat hire. 520*0.784 = Â£408. This, and historical experiences of running these events shows that Â£400 from member contribution is what we can maximally expect. Therefore income: Â£400x5=Â£2000."/>
    <s v="Ground Hire"/>
    <s v="1 - Most Important"/>
    <n v="3750"/>
    <n v="2000"/>
    <n v="1750"/>
    <n v="3750"/>
    <n v="1500"/>
    <n v="3750"/>
    <n v="0"/>
    <n v="0"/>
    <n v="9"/>
    <n v="0"/>
    <n v="0"/>
    <n v="0"/>
    <n v="0"/>
    <n v="0"/>
    <n v="0"/>
    <n v="0"/>
    <n v="0"/>
    <n v="0"/>
    <n v="0"/>
  </r>
  <r>
    <x v="104"/>
    <n v="1028.6999999999998"/>
    <n v="4404.5600000000004"/>
    <n v="20"/>
    <n v="27792"/>
    <n v="0"/>
    <m/>
    <n v="810"/>
    <s v="CSPB - A"/>
    <s v="ACC"/>
    <s v="Rail travel: One off peak return to Portsmouth =Â£25.50. 10 people return x 5 cruising trips + 10 people return x 2 racing trip = 56 returns total. Spending of SGI from ticket sale and membership is calculated on a percentage basis (see Cruising Weekends). Members contribute about Â£17.00 to each ticket"/>
    <s v="Travel Expenditure"/>
    <s v="1 - Most Important"/>
    <n v="1785"/>
    <n v="1195"/>
    <n v="590"/>
    <n v="1785"/>
    <n v="590"/>
    <n v="1785"/>
    <n v="0"/>
    <s v="Incorrect description (should be 70 returns) but the total amount is correct"/>
    <n v="9"/>
    <n v="0"/>
    <n v="0"/>
    <n v="0"/>
    <n v="0"/>
    <n v="0"/>
    <n v="0"/>
    <n v="0"/>
    <n v="0"/>
    <n v="0"/>
    <n v="0"/>
  </r>
  <r>
    <x v="104"/>
    <n v="1028.6999999999998"/>
    <n v="4404.5600000000004"/>
    <n v="20"/>
    <n v="27794"/>
    <n v="0"/>
    <m/>
    <n v="810"/>
    <s v="CSPB - A"/>
    <s v="ACC"/>
    <s v="Entry Fee for BUCS Yachting Nationals"/>
    <s v="Competitions"/>
    <s v="1 - Most Important"/>
    <n v="150"/>
    <n v="100"/>
    <n v="50"/>
    <n v="150"/>
    <n v="50"/>
    <n v="150"/>
    <n v="0"/>
    <n v="0"/>
    <n v="9"/>
    <n v="0"/>
    <n v="0"/>
    <n v="0"/>
    <n v="0"/>
    <n v="0"/>
    <n v="0"/>
    <n v="0"/>
    <n v="0"/>
    <n v="0"/>
    <n v="0"/>
  </r>
  <r>
    <x v="104"/>
    <n v="1028.6999999999998"/>
    <n v="4404.5600000000004"/>
    <n v="20"/>
    <n v="27795"/>
    <n v="0"/>
    <m/>
    <n v="810"/>
    <s v="CSPB - A"/>
    <s v="ACC"/>
    <s v="Affiliation to BUSA (British Universities Sailing Association). The full cost is Â£150 but we split this with the Sailing Club as this is for Imperial as a whole. This is generated through club memberships"/>
    <s v="Affiliation Fees"/>
    <s v="1 - Most Important"/>
    <n v="75"/>
    <n v="50"/>
    <n v="25"/>
    <n v="75"/>
    <n v="25"/>
    <n v="75"/>
    <n v="0"/>
    <n v="0"/>
    <n v="9"/>
    <n v="0"/>
    <n v="0"/>
    <n v="0"/>
    <n v="0"/>
    <n v="0"/>
    <n v="0"/>
    <n v="0"/>
    <n v="0"/>
    <n v="0"/>
    <n v="0"/>
  </r>
  <r>
    <x v="104"/>
    <n v="1028.6999999999998"/>
    <n v="4404.5600000000004"/>
    <n v="20"/>
    <n v="27796"/>
    <n v="0"/>
    <m/>
    <n v="810"/>
    <s v="CSPB - A"/>
    <s v="ACC"/>
    <s v="Royal Yachting Association (RYA) certified training courses: Prices depend on the type of course and its duration. For a shore based course such as the VHF operator, training and examination costs are Â£115 (+ Â£60 for the license itself). Assuming 6 members paying Â£110 each: Costs = 6*115 + 6*60 = Â£1110. Income = Â£660. These figures are based on the VHF course we are running this current year. It is not possible to accurately predict which courses we will be doing next year because interest always varies and there are many courses to choose from, each focusing on a different aspect of yachting. Historically the club has participated in Navigation, Day Skipper, and VHF operator. We always try and organise that which there is most interest in."/>
    <s v="Instructors"/>
    <s v="1 - Most Important"/>
    <n v="1110"/>
    <n v="660"/>
    <n v="450"/>
    <n v="1050"/>
    <n v="420"/>
    <n v="1050"/>
    <n v="0"/>
    <s v="Incorrect numbers (6*115 + 6*60 = 1050)"/>
    <n v="9"/>
    <n v="0"/>
    <n v="0"/>
    <n v="0"/>
    <n v="0"/>
    <n v="0"/>
    <n v="0"/>
    <n v="0"/>
    <n v="0"/>
    <n v="0"/>
    <n v="0"/>
  </r>
  <r>
    <x v="105"/>
    <n v="346.46999999999997"/>
    <n v="19150.490000000002"/>
    <n v="40"/>
    <n v="27106"/>
    <n v="0"/>
    <m/>
    <n v="869"/>
    <s v="CSPB - A"/>
    <s v="CAG"/>
    <s v="LAUNDERETTE DEVELOPMENT: _x000a_Crucial to work done during the summer expedition._x000a_E.quinox is conducting a project to test the filtration membrane module which is used as part of the water recycling system of the facility. The testing project will focus on testing the effluent filtration/water recycling performance. To construct testing prototypes, equipment will have to be purchased to simulate the operation of the launderette. Pumps will be required for different filtration stages in the water cycle, one for the filtration of collected rainwater, and another for the operation of the membrane module. The periodic removal of rententate from the membrane requires a reversible pump and an air blower. Piping will be required to connect the elements. _x000a__x000a_The following are components which need to be procured for testing before expedition:_x000a_- Small submersible pump 370W (Â£100) _x000a_- Reversible pump (Â£150) _x000a_- Pipes, connectors &amp; piping accessories (Â£200) _x000a_- Trifilter, membrane tank, air blower (Â£100 combined) _x000a__x000a_We ask for support from the union for the costs, given lack of foreseeable sponsorship and the need to prioritise the costs of travel for the expedition, which are not eligible for funding to the same extent."/>
    <s v="Equipment &amp; Repair"/>
    <s v="1 - Most Important"/>
    <n v="550"/>
    <n v="0"/>
    <n v="550"/>
    <n v="0"/>
    <n v="0"/>
    <n v="550"/>
    <n v="0"/>
    <n v="0"/>
    <n v="0"/>
    <n v="0"/>
    <s v="I'm unconvinced that we should fund it just because there is no sponsorship? Do a fundraiser? Reach for Imperial students?"/>
    <s v="3, 6"/>
    <n v="0"/>
    <n v="0"/>
    <n v="0"/>
    <n v="0"/>
    <s v="Move to C, CAG to advise tour funding for transport and explain eligiblity"/>
    <n v="0"/>
    <n v="0"/>
  </r>
  <r>
    <x v="105"/>
    <n v="346.46999999999997"/>
    <n v="19150.490000000002"/>
    <n v="40"/>
    <n v="27121"/>
    <n v="0"/>
    <m/>
    <n v="869"/>
    <s v="CSPB - A"/>
    <s v="CAG"/>
    <s v="DATA-LOGGING: We hope in 2017-18 to complete development of a data-logging module. This will be capable of communicating with multiple sensor modules, compute initial data processing, and then sending packets of data to a centralised server. The immediate application of the complete project will be in e.quinox's products, and will enable the team to analyse the performance and assess their usage and robustness _x000a__x000a_Development will require the following:â€¯ _x000a__x000a_Arduino Uno compatible GPRS board: 1 x Â£50 _x000a__x000a_Arduino Uno dev board:â€¯1 x Â£20 _x000a__x000a_Miscellaneous electronic components: Â£10 miscellaneous component"/>
    <s v="Equipment &amp; Repair"/>
    <s v="2 - Important"/>
    <n v="80"/>
    <n v="0"/>
    <n v="80"/>
    <n v="0"/>
    <n v="0"/>
    <n v="80"/>
    <n v="0"/>
    <n v="0"/>
    <n v="0"/>
    <n v="0"/>
    <n v="0"/>
    <n v="0"/>
    <n v="0"/>
    <n v="0"/>
    <n v="0"/>
    <n v="0"/>
    <n v="0"/>
    <n v="0"/>
    <n v="0"/>
  </r>
  <r>
    <x v="106"/>
    <n v="1226.6899999999998"/>
    <n v="-1019.92"/>
    <n v="50"/>
    <n v="25928"/>
    <n v="0"/>
    <m/>
    <n v="869"/>
    <s v="CSPB - A"/>
    <s v="CAG"/>
    <s v="Food and Water - Â£46.00 per person per week, based on costs from last year_x000a_Expedition - 8 people, 5 weeks"/>
    <s v="Consumables"/>
    <s v="1 - Most Important"/>
    <n v="1840"/>
    <n v="0"/>
    <n v="460"/>
    <n v="0"/>
    <n v="0"/>
    <n v="1840"/>
    <n v="0"/>
    <n v="0"/>
    <n v="0"/>
    <n v="0"/>
    <s v="VERY Low reach, low cost. Does not seem that high a cost for individual to bear?"/>
    <n v="6"/>
    <n v="0"/>
    <n v="0"/>
    <n v="0"/>
    <n v="0"/>
    <n v="0"/>
    <n v="0"/>
    <n v="0"/>
  </r>
  <r>
    <x v="106"/>
    <n v="1226.6899999999998"/>
    <n v="-1019.92"/>
    <n v="50"/>
    <n v="25933"/>
    <n v="0"/>
    <m/>
    <n v="869"/>
    <s v="CSPB - A"/>
    <s v="CAG"/>
    <s v="Accommodation - Â£64.00 per person per week, based on costs from last year_x000a_Expedition - 8 people, 5 weeks"/>
    <s v="Accommodation"/>
    <s v="1 - Most Important"/>
    <n v="2560"/>
    <n v="0"/>
    <n v="640"/>
    <n v="0"/>
    <n v="0"/>
    <n v="2560"/>
    <n v="0"/>
    <n v="0"/>
    <n v="0"/>
    <n v="0"/>
    <s v="VERY Low reach, low cost. Does not seem that high a cost for individual to bear?"/>
    <n v="6"/>
    <n v="0"/>
    <n v="0"/>
    <n v="0"/>
    <n v="0"/>
    <n v="0"/>
    <n v="0"/>
    <n v="0"/>
  </r>
  <r>
    <x v="106"/>
    <n v="1226.6899999999998"/>
    <n v="-1019.92"/>
    <n v="50"/>
    <n v="25935"/>
    <n v="0"/>
    <m/>
    <n v="869"/>
    <s v="CSPB - A"/>
    <s v="CAG"/>
    <s v="Flights - Â£750 per person_x000a_Expedition - 8 people"/>
    <s v="Travel Expenditure"/>
    <s v="1 - Most Important"/>
    <n v="6000"/>
    <n v="0"/>
    <n v="1500"/>
    <n v="0"/>
    <n v="0"/>
    <n v="6000"/>
    <n v="0"/>
    <n v="0"/>
    <n v="0"/>
    <n v="0"/>
    <s v="VERY Low reach, significant cost. Seems extremely high?"/>
    <n v="6"/>
    <n v="0"/>
    <n v="0"/>
    <n v="0"/>
    <n v="0"/>
    <s v="CAG to advise tour funding"/>
    <n v="0"/>
    <n v="0"/>
  </r>
  <r>
    <x v="106"/>
    <n v="1226.6899999999998"/>
    <n v="-1019.92"/>
    <n v="50"/>
    <n v="26474"/>
    <n v="0"/>
    <m/>
    <n v="869"/>
    <s v="CSPB - A"/>
    <s v="CAG"/>
    <s v="Activity First Aid Course for group activities and the expedition_x000a_2 x Â£209"/>
    <s v="Instructors"/>
    <s v="2 - Important"/>
    <n v="418"/>
    <n v="0"/>
    <n v="104.5"/>
    <n v="0"/>
    <n v="0"/>
    <n v="418"/>
    <n v="0"/>
    <n v="0"/>
    <n v="0"/>
    <n v="0"/>
    <s v="How many students on courses?"/>
    <n v="6"/>
    <n v="0"/>
    <n v="0"/>
    <n v="0"/>
    <n v="0"/>
    <s v="Happy to fund"/>
    <n v="0"/>
    <n v="0"/>
  </r>
  <r>
    <x v="106"/>
    <n v="1226.6899999999998"/>
    <n v="-1019.92"/>
    <n v="50"/>
    <n v="26499"/>
    <n v="0"/>
    <m/>
    <n v="869"/>
    <s v="CSPB - A"/>
    <s v="CAG"/>
    <s v="Vaccines against Rabies: Â£150 p.p._x000a_Expedition - 8 people"/>
    <s v="Consumables"/>
    <s v="2 - Important"/>
    <n v="1200"/>
    <n v="0"/>
    <n v="300"/>
    <n v="0"/>
    <n v="0"/>
    <n v="0"/>
    <n v="0"/>
    <n v="0"/>
    <n v="0"/>
    <n v="0"/>
    <s v="Seems a little odd that the Union would be funding vaccination? High cost, low reach"/>
    <n v="6"/>
    <n v="0"/>
    <n v="0"/>
    <n v="0"/>
    <n v="0"/>
    <s v="Move to C"/>
    <n v="0"/>
    <n v="0"/>
  </r>
  <r>
    <x v="106"/>
    <n v="1226.6899999999998"/>
    <n v="-1019.92"/>
    <n v="50"/>
    <n v="26570"/>
    <n v="0"/>
    <m/>
    <n v="869"/>
    <s v="CSPB - A"/>
    <s v="CAG"/>
    <s v="Presentation for all members of the society on various subjects around international development. Costs cover travel of presenters to Imperial College London._x000a_1 from Newcastle: Â£170_x000a_4 from London: Â£4.90 each way"/>
    <s v="Speakers"/>
    <s v="3 - Average Importance"/>
    <n v="189.6"/>
    <n v="0"/>
    <n v="47.4"/>
    <n v="0"/>
    <n v="0"/>
    <n v="189.6"/>
    <n v="0"/>
    <n v="0"/>
    <n v="0"/>
    <n v="0"/>
    <s v="Why does presenter have to come from Newcastle? Skews cost significantly."/>
    <s v="3,6"/>
    <s v="4,5"/>
    <n v="0"/>
    <n v="0"/>
    <n v="0"/>
    <s v="Happy to fund"/>
    <n v="0"/>
    <n v="0"/>
  </r>
  <r>
    <x v="107"/>
    <n v="769.38000000000011"/>
    <n v="3381.97"/>
    <n v="70"/>
    <n v="25168"/>
    <n v="0"/>
    <m/>
    <n v="869"/>
    <s v="CSPB - A"/>
    <s v="CAG"/>
    <s v="Enactus Training Weekend Programme Fees_x000a__x000a_The training week is provided by our affiliated body Enactus UK. This event is critical in outlining the Enactus criterion for running an Enactus society as per their constitution. Attending this event will help us run our society according to the Enactus criterion and best benefit our members and beneficiaries. _x000a_Enactus Imperial will send a team of 6 people to attend the training weekend held in Grantham each year. The event cost is Â£65 per participant. _x000a__x000a_We require students to pay Â£35 each to ensure it is affordable for all members. Total cost= Â£65 x 6 = Â£390. Require to subsidise: Â£390-(Â£35 x 6) = Â£180"/>
    <s v="Conferences"/>
    <s v="1 - Most Important"/>
    <n v="390"/>
    <n v="0"/>
    <n v="180"/>
    <n v="0"/>
    <n v="0"/>
    <n v="390"/>
    <n v="0"/>
    <n v="0"/>
    <n v="0"/>
    <n v="0"/>
    <s v="£35 seems an arbitrary cut-off. Only 6 students? What does this actually provide? Can one person go and then pass it on?"/>
    <n v="6"/>
    <s v="4, 5"/>
    <n v="0"/>
    <n v="0"/>
    <n v="0"/>
    <s v="Happy to fund"/>
    <n v="0"/>
    <n v="0"/>
  </r>
  <r>
    <x v="107"/>
    <n v="769.38000000000011"/>
    <n v="3381.97"/>
    <n v="70"/>
    <n v="25170"/>
    <n v="0"/>
    <m/>
    <n v="869"/>
    <s v="CSPB - A"/>
    <s v="CAG"/>
    <s v="Technopreneurship Workshop Equipment and Materials_x000a__x000a_Technopreneurship is an educational workshop designed to inspire an interest in science and engineering through student-led experiments and workshops. It aims to improve financial literacy, build up business acumen and inspire the spirit of entreprenurship in today's youth. This programme is targeted at Year 9 students who lack exposure to the real-life applications of science and business._x000a__x000a_This year, we have expanded this social community project to 2 schools. We have a total of 80 students as our beneficiaries. Cost of each workshop per school amount to Â£50, with each programme consisting of four workshops each. _x000a__x000a_Funds will be used to purchase experimental materials for making bath bombs, DIY microscopes, and forensics-related experiments. Note that every effort is made to reuse materials for subsequent workshops to reduce overall costs. _x000a__x000a_In the next year, we are expanding the project to 2 other schools which will double the material costs. Therefore, the new costs are as follows:_x000a__x000a_Total cost = Total number of schools x number of workshops in each school x cost of each experiement = 4 x 4 x Â£50 = Â£800."/>
    <s v="Equipment &amp; Repair"/>
    <s v="2 - Important"/>
    <n v="800"/>
    <n v="0"/>
    <n v="600"/>
    <n v="0"/>
    <n v="0"/>
    <n v="0"/>
    <n v="0"/>
    <n v="0"/>
    <n v="0"/>
    <n v="0"/>
    <s v="Subsidy seems very high. How many Imperial students are doing this? Suspect low reach. School students not a huge number either for the cost."/>
    <s v="6,7"/>
    <n v="5"/>
    <n v="0"/>
    <n v="0"/>
    <n v="0"/>
    <s v="Move to C"/>
    <n v="0"/>
    <n v="0"/>
  </r>
  <r>
    <x v="107"/>
    <n v="769.38000000000011"/>
    <n v="3381.97"/>
    <n v="70"/>
    <n v="25171"/>
    <n v="0"/>
    <m/>
    <n v="869"/>
    <s v="CSPB - A"/>
    <s v="CAG"/>
    <s v="Enactus Nationals Competition Training and Annual Report Preparation _x000a__x000a_The Enactus Nationals Competition is an annual competition which evaluates the effectiveness of Enactus projects across all participating universities. Enactus Imperial finished top 5 last year and we are looking to replicate the success of our predecessors. _x000a__x000a_Funds will be required to print 80 Annual Reports (a competition requirement) for the preliminary and final rounds of the competition. This is the minimum number of reports needed for 80 judges present at the competition. Each annual report costs approximately Â£1.60 to print, with the total cost amounting to Â£1.60 x 80 x 2 = Â£256"/>
    <s v="Competitions"/>
    <s v="1 - Most Important"/>
    <n v="256"/>
    <n v="0"/>
    <n v="150"/>
    <n v="0"/>
    <n v="0"/>
    <n v="256"/>
    <n v="0"/>
    <n v="0"/>
    <n v="0"/>
    <n v="0"/>
    <s v="This is Printing Costs. As such, fine to fund."/>
    <n v="10"/>
    <n v="10"/>
    <n v="0"/>
    <n v="0"/>
    <n v="0"/>
    <s v="A-line printing allowance"/>
    <n v="0"/>
    <n v="0"/>
  </r>
  <r>
    <x v="107"/>
    <n v="769.38000000000011"/>
    <n v="3381.97"/>
    <n v="70"/>
    <n v="25174"/>
    <n v="0"/>
    <m/>
    <n v="869"/>
    <s v="CSPB - A"/>
    <s v="CAG"/>
    <s v="Invitation of Speakers for Workshops _x000a__x000a_Part of our aim as Enactus is to educate our members on social entrepreneurship, project management and sustainability of our projects. Hence, valuable knowledge gain through external speakers will enable members to contribute more effectively in their roles thus maximising personal development in the process._x000a_Equipment required for activities by external speakers including tape and stationary."/>
    <s v="Speakers"/>
    <s v="1 - Most Important"/>
    <n v="80"/>
    <n v="0"/>
    <n v="20"/>
    <n v="0"/>
    <n v="0"/>
    <n v="80"/>
    <n v="0"/>
    <n v="0"/>
    <n v="0"/>
    <n v="0"/>
    <s v="Reach? Cheap though."/>
    <n v="3"/>
    <n v="5"/>
    <n v="0"/>
    <n v="0"/>
    <n v="0"/>
    <n v="0"/>
    <n v="0"/>
    <n v="0"/>
  </r>
  <r>
    <x v="107"/>
    <n v="769.38000000000011"/>
    <n v="3381.97"/>
    <n v="70"/>
    <n v="25175"/>
    <n v="0"/>
    <m/>
    <n v="869"/>
    <s v="CSPB - A"/>
    <s v="CAG"/>
    <s v="Tanzania Biogas Cement Tank Construction Costs_x000a__x000a_Last Summer, our team visited Tanzania to conduct ground work and assess the suitability and sustainability of our biogas project business model. After a comprehensive study spanning 2 weeks, we have verified the viability of the project, established stronger connections with the targeted beneficiaries and local NGOs, and are very confident that the project will be a huge success. _x000a__x000a_The project is projected to affect 6 Tanzanian households, which is equivalent to approximately 30 people. This coincides with Enactus' aim of improving the livelihoods of people in a sustainable way. _x000a__x000a_Despite organising and conducting multiple fundraising events, and raising close to Â£1000, the amount is still insufficient to cover the total initial cost of Â£5600."/>
    <s v="Equipment &amp; Repair"/>
    <s v="1 - Most Important"/>
    <n v="5600"/>
    <n v="0"/>
    <n v="4000"/>
    <n v="0"/>
    <n v="0"/>
    <n v="5600"/>
    <n v="0"/>
    <n v="0"/>
    <n v="0"/>
    <n v="0"/>
    <s v="Reach? Suspect low. Enormous cost. What is it for? Is it flights? Food? What?"/>
    <s v="3,6,7"/>
    <s v="4,5"/>
    <n v="0"/>
    <n v="0"/>
    <n v="0"/>
    <s v="Poor costing, move to C"/>
    <n v="0"/>
    <n v="0"/>
  </r>
  <r>
    <x v="107"/>
    <n v="769.38000000000011"/>
    <n v="3381.97"/>
    <n v="70"/>
    <n v="25179"/>
    <n v="0"/>
    <m/>
    <n v="869"/>
    <s v="CSPB - A"/>
    <s v="CAG"/>
    <s v="South-East Asia Project (Rungus Community) Accommodation Costs_x000a__x000a_The South-East Asia Project is a newly established venture aimed at empowering targeted communities in the South-East Asia region. One of the main commmunities the team is focusing on is the Rungus community in Kampung Teringai, Sabah. Under the business model, the villagers will be taught how to make coconut oil and other coconut derivatives from the abundance of coconuts available in the settlement. _x000a__x000a_Considering that at least 2 members will be spending 2 weeks in Malaysia over the Spring/Summer break, and that accommodation costs approximately Â£20 per person per night, we will be spending a total of:_x000a__x000a_2 * Â£20/night * 13 nights = Â£520_x000a__x000a_We hope to subsidise up to 75% of this, giving: _x000a__x000a_Â£520 x 0.75 = Â£390"/>
    <s v="Accommodation"/>
    <s v="2 - Important"/>
    <n v="520"/>
    <n v="0"/>
    <n v="390"/>
    <n v="0"/>
    <n v="0"/>
    <n v="520"/>
    <n v="0"/>
    <n v="0"/>
    <n v="0"/>
    <n v="0"/>
    <s v="Cost seems entirely bearable by members. Only 2 going! Does that even count as reach? Not really subsidisable."/>
    <n v="6"/>
    <n v="3"/>
    <n v="0"/>
    <n v="0"/>
    <n v="0"/>
    <s v="Move to C"/>
    <n v="0"/>
    <n v="0"/>
  </r>
  <r>
    <x v="107"/>
    <n v="769.38000000000011"/>
    <n v="3381.97"/>
    <n v="70"/>
    <n v="25180"/>
    <n v="0"/>
    <m/>
    <n v="869"/>
    <s v="CSPB - A"/>
    <s v="CAG"/>
    <s v="South-East Asia Project Transportation Costs_x000a__x000a_To oversee the projects in the South-East Asia region, we will be sending at least 2 members to Malaysia during the Spring/Summer break. Return tickets cost approximately Â£500 per person. We hope to subsidise 50% of this sum, giving us the total required subsidy of:_x000a__x000a_Â£500 x 1/2 x 2 = Â£500"/>
    <s v="Travel Expenditure"/>
    <s v="2 - Important"/>
    <n v="1000"/>
    <n v="0"/>
    <n v="500"/>
    <n v="0"/>
    <n v="0"/>
    <n v="1000"/>
    <n v="0"/>
    <n v="0"/>
    <n v="0"/>
    <n v="0"/>
    <s v="No reach."/>
    <n v="6"/>
    <n v="3"/>
    <n v="0"/>
    <n v="0"/>
    <n v="0"/>
    <s v="Move to C"/>
    <n v="0"/>
    <n v="0"/>
  </r>
  <r>
    <x v="107"/>
    <n v="769.38000000000011"/>
    <n v="3381.97"/>
    <n v="70"/>
    <n v="25181"/>
    <n v="0"/>
    <m/>
    <n v="869"/>
    <s v="CSPB - A"/>
    <s v="CAG"/>
    <s v="Project Kenya Construction Costs_x000a__x000a_This newly established project is a joint venture between Enactus Imperial and Engineers Without Borders (EWB) Imperial which aims to mitigate the adverse effects of burning firewood by introducing the Jiko Stove, a portable charcoal-burning stove which encourages complete combustion. _x000a__x000a_Our team visited Kenya over the last Christmas break to conduct a needs assessment, and to create jiko stove prototypes to verify their viability. Considering the close links we have with the local NGOs and our targeted entrepreneur, we are confident that the project will take off and achieve the desired impact. _x000a__x000a_The total cost (inclusive of labour wages) of making a Jiko stove is approximately 2500 KES, which is equivalent to Â£20. Our aim is to create 30 of such stoves, giving a total of Â£20 x 30 = Â£600"/>
    <s v="Equipment &amp; Repair"/>
    <s v="3 - Average Importance"/>
    <n v="600"/>
    <n v="0"/>
    <n v="600"/>
    <n v="0"/>
    <n v="0"/>
    <n v="600"/>
    <n v="0"/>
    <n v="0"/>
    <n v="0"/>
    <n v="0"/>
    <s v="How many Imperial students involved? Is there no way to get sponsorship for this?"/>
    <s v="3,6"/>
    <n v="3"/>
    <n v="0"/>
    <n v="0"/>
    <n v="0"/>
    <s v="Move to C"/>
    <n v="0"/>
    <n v="0"/>
  </r>
  <r>
    <x v="107"/>
    <n v="769.38000000000011"/>
    <n v="3381.97"/>
    <n v="70"/>
    <n v="25182"/>
    <n v="0"/>
    <m/>
    <n v="869"/>
    <s v="CSPB - A"/>
    <s v="CAG"/>
    <s v="Project Kenya Accommodation Costs_x000a__x000a_To supervise the construction of the Jiko stoves and implement the business plan, we plan to send at least 4 members to Kenya again this Spring/Summer break. Considering that return tickets cost approximately Â£250 per person for two weeks, and that we hope to subsidise the accommodation cost by 50%, which gives the amount: _x000a__x000a_Â£250 x 1/2 x 4 people = Â£500"/>
    <s v="Accommodation"/>
    <s v="1 - Most Important"/>
    <n v="1000"/>
    <n v="0"/>
    <n v="500"/>
    <n v="0"/>
    <n v="0"/>
    <n v="0"/>
    <n v="0"/>
    <n v="0"/>
    <n v="0"/>
    <n v="0"/>
    <s v="Only 4, v. little reach for v. high cost."/>
    <n v="6"/>
    <n v="3"/>
    <n v="0"/>
    <n v="0"/>
    <n v="0"/>
    <s v="Move to C"/>
    <n v="0"/>
    <n v="0"/>
  </r>
  <r>
    <x v="108"/>
    <n v="25.4"/>
    <n v="0"/>
    <n v="45"/>
    <n v="25349"/>
    <n v="0"/>
    <m/>
    <n v="869"/>
    <s v="CSPB - A"/>
    <s v="CAG"/>
    <s v="Travel for speakers. For smaller organistations, we would like to contribute to travel costs. Many of the speakers are based outside London and are unable to travel to London without subsidy. Assume 5 talks need travel, Â£30 each. 5*30 =Â£150"/>
    <s v="Speakers"/>
    <s v="1 - Most Important"/>
    <n v="150"/>
    <n v="0"/>
    <n v="150"/>
    <n v="0"/>
    <n v="0"/>
    <n v="150"/>
    <n v="0"/>
    <n v="0"/>
    <n v="0"/>
    <n v="0"/>
    <s v="Low cost, would be good to see some reach."/>
    <n v="0"/>
    <n v="0"/>
    <n v="0"/>
    <n v="0"/>
    <n v="0"/>
    <n v="0"/>
    <n v="0"/>
    <n v="0"/>
  </r>
  <r>
    <x v="108"/>
    <n v="25.4"/>
    <n v="0"/>
    <n v="45"/>
    <n v="25350"/>
    <n v="0"/>
    <m/>
    <n v="869"/>
    <s v="CSPB - A"/>
    <s v="CAG"/>
    <s v="The Crystal visit Exhibition Tour. Provides a chance for our members to see how sustainable technology is used and developed. A tour for 20 people costs Â£30"/>
    <s v="Travel Expenditure"/>
    <s v="1 - Most Important"/>
    <n v="30"/>
    <n v="0"/>
    <n v="30"/>
    <n v="0"/>
    <n v="0"/>
    <n v="30"/>
    <n v="0"/>
    <n v="0"/>
    <n v="0"/>
    <n v="0"/>
    <s v="Trip?"/>
    <n v="0"/>
    <n v="0"/>
    <n v="0"/>
    <n v="0"/>
    <n v="0"/>
    <n v="0"/>
    <n v="0"/>
    <n v="0"/>
  </r>
  <r>
    <x v="108"/>
    <n v="25.4"/>
    <n v="0"/>
    <n v="45"/>
    <n v="25351"/>
    <n v="0"/>
    <m/>
    <n v="869"/>
    <s v="CSPB - A"/>
    <s v="CAG"/>
    <s v="Printing handouts for language workshops for geologist's on fieldwork. The handouts are given to the students to keep with them on fieldwork. The cost is 3p/page"/>
    <s v="Printing Costs"/>
    <s v="2 - Important"/>
    <n v="10"/>
    <n v="0"/>
    <n v="10"/>
    <n v="0"/>
    <n v="0"/>
    <n v="0"/>
    <n v="0"/>
    <n v="0"/>
    <n v="0"/>
    <n v="0"/>
    <n v="0"/>
    <n v="0"/>
    <n v="0"/>
    <n v="0"/>
    <n v="0"/>
    <n v="0"/>
    <s v="C"/>
    <n v="0"/>
    <n v="0"/>
  </r>
  <r>
    <x v="108"/>
    <n v="25.4"/>
    <n v="0"/>
    <n v="45"/>
    <n v="25354"/>
    <n v="0"/>
    <m/>
    <n v="869"/>
    <s v="CSPB - A"/>
    <s v="CAG"/>
    <s v="Advertising for talks, fundraising events and other events. Printing for flyers to be placed around the university"/>
    <s v="Printing Costs"/>
    <s v="1 - Most Important"/>
    <n v="10"/>
    <n v="0"/>
    <n v="10"/>
    <n v="0"/>
    <n v="0"/>
    <n v="0"/>
    <n v="0"/>
    <n v="0"/>
    <n v="0"/>
    <n v="0"/>
    <s v="Publicity"/>
    <n v="0"/>
    <n v="3"/>
    <n v="0"/>
    <n v="0"/>
    <n v="0"/>
    <s v="C"/>
    <n v="0"/>
    <n v="0"/>
  </r>
  <r>
    <x v="109"/>
    <n v="81.069999999999993"/>
    <n v="2043.86"/>
    <n v="60"/>
    <n v="26568"/>
    <n v="0"/>
    <m/>
    <n v="869"/>
    <s v="CSPB - A"/>
    <s v="CAG"/>
    <s v="We require two volunteers to be first-aid trained for the brigades to comply with IC Union's first aid standards. This makes one fully first-aid trained volunteer per brigade. Whilst Global Brigades does provide on-site in-country medical attention, we would also like to cover this ourselves for the health and well-being of all volunteers. Once again this is very important."/>
    <s v="Instructors"/>
    <s v="1 - Most Important"/>
    <n v="100"/>
    <n v="0"/>
    <n v="100"/>
    <n v="0"/>
    <n v="0"/>
    <n v="100"/>
    <n v="0"/>
    <n v="0"/>
    <n v="0"/>
    <n v="0"/>
    <s v="YAAS FIRST AID. Who is the course from? Low reach, it should be said."/>
    <n v="6"/>
    <n v="0"/>
    <n v="0"/>
    <n v="0"/>
    <n v="0"/>
    <n v="0"/>
    <n v="0"/>
    <n v="0"/>
  </r>
  <r>
    <x v="109"/>
    <n v="81.069999999999993"/>
    <n v="2043.86"/>
    <n v="60"/>
    <n v="26577"/>
    <n v="0"/>
    <m/>
    <n v="869"/>
    <s v="CSPB - A"/>
    <s v="CAG"/>
    <s v="Official Global Brigades t-shirts and regalia to wear on the brigade to raise awareness for the charity, and the work we are doing at Imperial College. These t-shirts may also be worn at charity and fundraising events around campus before the brigades. Our cost estimates are based on water brigade trips over the past few years. An estimate of Â£10/item gives a total for 40 t-shirts i.e. Â£400."/>
    <s v="Consumables"/>
    <s v="2 - Important"/>
    <n v="400"/>
    <n v="200"/>
    <n v="200"/>
    <n v="0"/>
    <n v="0"/>
    <n v="0"/>
    <n v="0"/>
    <n v="0"/>
    <n v="0"/>
    <n v="0"/>
    <s v="Stash. We don't fund stash."/>
    <n v="1"/>
    <s v="2,3"/>
    <n v="0"/>
    <n v="0"/>
    <n v="0"/>
    <n v="0"/>
    <n v="0"/>
    <n v="0"/>
  </r>
  <r>
    <x v="110"/>
    <e v="#N/A"/>
    <e v="#N/A"/>
    <e v="#N/A"/>
    <n v="26526"/>
    <n v="0"/>
    <m/>
    <n v="869"/>
    <s v="CSPB - A"/>
    <s v="CAG"/>
    <s v="Website URL fees at Â£5 per year. The website provides students with further information on ICMentality. It also contains a blog where students can submit testimonials and advice to other students. The website will be a key tool for us to post articles along with advertising for mental health events we suggest for students. The URL has been reserved as icmentality.com. However, the servers are broken, so we have set the page to redirect the user to ICMentality's Facebook page while we wait for the sysadmins to fix the bug on the website."/>
    <s v="Publicity"/>
    <s v="2 - Important"/>
    <n v="5"/>
    <n v="0"/>
    <n v="5"/>
    <n v="0"/>
    <n v="0"/>
    <n v="0"/>
    <n v="0"/>
    <n v="0"/>
    <n v="0"/>
    <n v="0"/>
    <s v="Hmm. Sort of publicity, but also equipment costs? Maybe change category and then fund because it is approximately no money."/>
    <n v="10"/>
    <n v="10"/>
    <n v="0"/>
    <n v="0"/>
    <n v="0"/>
    <n v="0"/>
    <n v="0"/>
    <n v="0"/>
  </r>
  <r>
    <x v="111"/>
    <n v="1472.3400000000001"/>
    <e v="#N/A"/>
    <e v="#N/A"/>
    <n v="26020"/>
    <n v="0"/>
    <m/>
    <n v="869"/>
    <s v="CSPB - A"/>
    <s v="CAG"/>
    <s v="T-shirts (New members) - Our self-designed charity T-shirt costs around Â£10, but as we cannot order many t-shirts at once, we have to order shirts for new members every year which is for about 30 new members. We ask new members to contribute Â£7.50 towards these T-shirts. It is important that all members wear the group t-shirt at fundraising events as it allows to seem more organised and gives trust to the donors."/>
    <s v="Publicity"/>
    <s v="1 - Most Important"/>
    <n v="300"/>
    <n v="225"/>
    <n v="75"/>
    <n v="0"/>
    <n v="0"/>
    <n v="0"/>
    <n v="0"/>
    <n v="0"/>
    <n v="0"/>
    <n v="0"/>
    <s v="Stash. We don't fund stash."/>
    <n v="1"/>
    <s v="2,3"/>
    <n v="0"/>
    <n v="0"/>
    <n v="0"/>
    <n v="0"/>
    <n v="0"/>
    <n v="0"/>
  </r>
  <r>
    <x v="111"/>
    <n v="1472.3400000000001"/>
    <e v="#N/A"/>
    <e v="#N/A"/>
    <n v="26021"/>
    <n v="0"/>
    <m/>
    <n v="869"/>
    <s v="CSPB - A"/>
    <s v="CAG"/>
    <s v="Banner - We require a banner for our various fundraising events and fresher's fair. Having a big presence is key to the success of the events. The finance we received from donors and sponsors is directly donated to Maya Universe Academy through Intervol. Since we do not generate income, we require the subsidy for the banner."/>
    <s v="Publicity"/>
    <s v="2 - Important"/>
    <n v="70"/>
    <n v="0"/>
    <n v="70"/>
    <n v="0"/>
    <n v="0"/>
    <n v="0"/>
    <n v="0"/>
    <n v="0"/>
    <n v="0"/>
    <n v="0"/>
    <s v="Publicity"/>
    <n v="1"/>
    <s v="2,3"/>
    <n v="0"/>
    <n v="0"/>
    <n v="0"/>
    <n v="0"/>
    <n v="0"/>
    <n v="0"/>
  </r>
  <r>
    <x v="111"/>
    <n v="1472.3400000000001"/>
    <e v="#N/A"/>
    <e v="#N/A"/>
    <n v="26025"/>
    <n v="0"/>
    <m/>
    <n v="869"/>
    <s v="CSPB - A"/>
    <s v="CAG"/>
    <s v="Fresher's Fair Flyers - For the fresher's fair and volunteering fair we print flyers in black and white and some in colour, and it had cost about Â£20 every year. Capturing the interest of new members and providing them important information is key to the survival of this society. As we do not generate income (non-donation) we require printing credit subsidy."/>
    <s v="Printing Costs"/>
    <s v="1 - Most Important"/>
    <n v="20"/>
    <n v="0"/>
    <n v="20"/>
    <n v="0"/>
    <n v="0"/>
    <n v="0"/>
    <n v="0"/>
    <n v="0"/>
    <n v="0"/>
    <n v="0"/>
    <s v="£10 Printing Costs, £10 publicity? Half fund."/>
    <n v="1"/>
    <n v="4"/>
    <n v="0"/>
    <n v="0"/>
    <n v="0"/>
    <s v="C"/>
    <n v="0"/>
    <n v="0"/>
  </r>
  <r>
    <x v="111"/>
    <n v="1472.3400000000001"/>
    <e v="#N/A"/>
    <e v="#N/A"/>
    <n v="26029"/>
    <n v="0"/>
    <m/>
    <n v="869"/>
    <s v="CSPB - A"/>
    <s v="CAG"/>
    <s v="Innovative Digital Teaching Project - This new project, started in 2015, aims to provide an innovative offline teaching platform for the children in Central School. It has been tested at the school during the winter of 2015 and Project Nepal has showcased it in an innovative conference. It needs further development to cement its design and make it more reliable. The system provides a teaching system the teachers can learn from and also teach from as the teaching staff in Nepal are very underqualified, and does not rely on current limited electricty infrastructure as it provides self-sufficient energy from solar panels. This activity caters for those members who are intereseted in programming, teaching and promotes sustainability. This kind of project is very unique to Project Nepal. The cost breakdown is as follows: tablet Â£80, projector Â£150, Raspberry Pi with keyboard and mouse Â£100 (x2 = Â£200), solar panels Â£100 (x2 = Â£200), external hard-drive Â£40 &amp; power bank Â£40 (x2 = Â£160)."/>
    <s v="Equipment &amp; Repair"/>
    <s v="1 - Most Important"/>
    <n v="790"/>
    <n v="0"/>
    <n v="790"/>
    <n v="0"/>
    <n v="0"/>
    <n v="0"/>
    <n v="0"/>
    <n v="0"/>
    <n v="0"/>
    <n v="0"/>
    <s v="Reach for Imperial students? Presumably not high. Is this left behind, or reused? Not entirely clear."/>
    <s v="3,6"/>
    <s v="4,5"/>
    <n v="0"/>
    <n v="0"/>
    <n v="0"/>
    <n v="0"/>
    <n v="0"/>
    <n v="0"/>
  </r>
  <r>
    <x v="111"/>
    <n v="1472.3400000000001"/>
    <e v="#N/A"/>
    <e v="#N/A"/>
    <n v="26030"/>
    <n v="0"/>
    <m/>
    <n v="869"/>
    <s v="CSPB - A"/>
    <s v="CAG"/>
    <s v="Trip - Flight (Â£350 /person) - The direct flight return ticket from England to Kathmandu Nepal is about Â£350 and the members will try to cover up the ticket price by themselves and subsidised Â£2000 from IC Trust when we sent 10 members. However we plan to send 15 members from this year on."/>
    <s v="Travel Expenditure"/>
    <s v="1 - Most Important"/>
    <n v="5250"/>
    <n v="3500"/>
    <n v="1750"/>
    <n v="0"/>
    <n v="0"/>
    <n v="3250"/>
    <n v="0"/>
    <n v="0"/>
    <n v="0"/>
    <n v="0"/>
    <s v="Low reach, high cost. Ineligible for tour funding, I suppose, but still!"/>
    <n v="6"/>
    <n v="4"/>
    <n v="0"/>
    <n v="0"/>
    <n v="0"/>
    <n v="0"/>
    <n v="0"/>
    <n v="0"/>
  </r>
  <r>
    <x v="111"/>
    <n v="1472.3400000000001"/>
    <e v="#N/A"/>
    <e v="#N/A"/>
    <n v="26031"/>
    <n v="0"/>
    <m/>
    <n v="869"/>
    <s v="CSPB - A"/>
    <s v="CAG"/>
    <s v="Trip - Accomodation (Â£10 /night) - Accomodation in Nepal is considered Â£10 per night per person in average, and our trip lasts 35 days in average (5 weeks)"/>
    <s v="Travel Expenditure"/>
    <s v="2 - Important"/>
    <n v="5250"/>
    <n v="4200"/>
    <n v="1050"/>
    <n v="0"/>
    <n v="0"/>
    <n v="1050"/>
    <n v="0"/>
    <n v="0"/>
    <n v="0"/>
    <n v="0"/>
    <s v="Affordable for one person, surely? Low reach"/>
    <n v="6"/>
    <n v="0"/>
    <n v="0"/>
    <n v="0"/>
    <n v="0"/>
    <n v="0"/>
    <n v="0"/>
    <n v="0"/>
  </r>
  <r>
    <x v="111"/>
    <n v="1472.3400000000001"/>
    <e v="#N/A"/>
    <e v="#N/A"/>
    <n v="26032"/>
    <n v="0"/>
    <m/>
    <n v="869"/>
    <s v="CSPB - A"/>
    <s v="CAG"/>
    <s v="Trip - Transportation in Nepal - Transportation from Kathmandu to the East School takes about 24 hour by bus which comes irregularly, and all necessary transportation for the projects in Nepal including this long bus trip comes to Â£30 per person."/>
    <s v="Travel Expenditure"/>
    <s v="3 - Average Importance"/>
    <n v="450"/>
    <n v="225"/>
    <n v="225"/>
    <n v="0"/>
    <n v="0"/>
    <n v="0"/>
    <n v="0"/>
    <n v="0"/>
    <n v="0"/>
    <n v="0"/>
    <s v="Affordable for one person, surely? Low reach"/>
    <n v="6"/>
    <n v="0"/>
    <n v="0"/>
    <n v="0"/>
    <n v="0"/>
    <n v="0"/>
    <n v="0"/>
    <n v="0"/>
  </r>
  <r>
    <x v="111"/>
    <n v="1472.3400000000001"/>
    <e v="#N/A"/>
    <e v="#N/A"/>
    <n v="26034"/>
    <n v="0"/>
    <m/>
    <n v="869"/>
    <s v="CSPB - A"/>
    <s v="CAG"/>
    <s v="Vaccines - Due to health and safety vaccines are also a necessity to the summer expedition. Some members tend to get their vaccines from their home country as they do not have time to go back and forth from the GP whilst juggling work. Therefore it costs around Â£215 (Cholera: Â£100, Hepatities A &amp; B: Â£70, TDP: Â£45) per person taking into account around 15 members will undertake the summer expedition."/>
    <s v="Travel Expenditure"/>
    <s v="4 - Minimal Importance"/>
    <n v="3225"/>
    <n v="1720"/>
    <n v="1505"/>
    <n v="0"/>
    <n v="0"/>
    <n v="0"/>
    <n v="0"/>
    <n v="0"/>
    <n v="0"/>
    <n v="0"/>
    <s v="Do we fund vaccines? Can we fund vaccines? Is it health &amp; safety? I like health &amp; safety. Cost seems high though, given the low reach."/>
    <n v="6"/>
    <n v="5"/>
    <n v="0"/>
    <n v="0"/>
    <n v="0"/>
    <n v="0"/>
    <n v="0"/>
    <n v="0"/>
  </r>
  <r>
    <x v="112"/>
    <n v="110.5"/>
    <n v="4336.3"/>
    <n v="40"/>
    <n v="25869"/>
    <n v="0"/>
    <m/>
    <n v="869"/>
    <s v="CSPB - A"/>
    <s v="CAG"/>
    <s v="Maintaining charity status and affiliation with Raincatcher UK"/>
    <s v="Affiliation Fees"/>
    <s v="1 - Most Important"/>
    <n v="300"/>
    <n v="200"/>
    <n v="100"/>
    <n v="0"/>
    <n v="0"/>
    <n v="300"/>
    <n v="0"/>
    <n v="0"/>
    <n v="0"/>
    <n v="0"/>
    <s v="Can we fund this? Is this not effectively a charitable donation?"/>
    <s v="1?"/>
    <n v="0"/>
    <n v="0"/>
    <n v="0"/>
    <n v="0"/>
    <n v="0"/>
    <n v="0"/>
    <n v="0"/>
  </r>
  <r>
    <x v="113"/>
    <e v="#N/A"/>
    <n v="1891.61"/>
    <n v="60"/>
    <n v="25116"/>
    <n v="0"/>
    <m/>
    <n v="869"/>
    <s v="CSPB - A"/>
    <s v="CAG"/>
    <s v="Purchase of tools for construction. Estimated cost of new tools required projected based on tool prices of 2016's summer project. A contingency fund of GBP 150 was included to cover any unforeseen expenditure to purchase replacement for damaged equipment"/>
    <s v="Equipment &amp; Repair"/>
    <s v="2 - Important"/>
    <n v="330"/>
    <n v="330"/>
    <n v="0"/>
    <n v="0"/>
    <n v="0"/>
    <n v="0"/>
    <n v="0"/>
    <n v="0"/>
    <n v="0"/>
    <n v="0"/>
    <s v="This doesn't have any subsidy attached?"/>
    <n v="2"/>
    <n v="2"/>
    <n v="0"/>
    <n v="0"/>
    <n v="0"/>
    <n v="0"/>
    <n v="0"/>
    <n v="0"/>
  </r>
  <r>
    <x v="113"/>
    <e v="#N/A"/>
    <n v="1891.61"/>
    <n v="60"/>
    <n v="25118"/>
    <n v="0"/>
    <m/>
    <n v="869"/>
    <s v="CSPB - A"/>
    <s v="CAG"/>
    <s v="Purchase of building materials._x000a_Estimated cost projected based on material prices of 2016's summer project:_x000a_Building materials - 4015_x000a_Transport of materials to village - 740"/>
    <s v="Equipment &amp; Repair"/>
    <s v="1 - Most Important"/>
    <n v="4715"/>
    <n v="715"/>
    <n v="4000"/>
    <n v="0"/>
    <n v="0"/>
    <n v="0"/>
    <n v="0"/>
    <n v="0"/>
    <n v="0"/>
    <n v="0"/>
    <s v="WHAT. Extremely high costs, no idea of reach, is this even something we can really fund?"/>
    <s v="1?,6,7"/>
    <s v="3,4,5"/>
    <n v="0"/>
    <n v="0"/>
    <n v="0"/>
    <n v="0"/>
    <n v="0"/>
    <n v="0"/>
  </r>
  <r>
    <x v="113"/>
    <e v="#N/A"/>
    <n v="1891.61"/>
    <n v="60"/>
    <n v="25124"/>
    <n v="0"/>
    <m/>
    <n v="869"/>
    <s v="CSPB - A"/>
    <s v="CAG"/>
    <s v="Cost of skilled labour hire to assist members in construction projected based on amount used for 2016's summer project."/>
    <s v="Instructors"/>
    <s v="1 - Most Important"/>
    <n v="500"/>
    <n v="0"/>
    <n v="0"/>
    <n v="0"/>
    <n v="0"/>
    <n v="0"/>
    <n v="0"/>
    <n v="0"/>
    <n v="0"/>
    <n v="0"/>
    <s v="No subsidy?"/>
    <n v="2"/>
    <n v="2"/>
    <n v="0"/>
    <n v="0"/>
    <n v="0"/>
    <n v="0"/>
    <n v="0"/>
    <n v="0"/>
  </r>
  <r>
    <x v="114"/>
    <n v="48.89"/>
    <n v="446.58"/>
    <n v="80"/>
    <n v="26837"/>
    <n v="0"/>
    <m/>
    <n v="869"/>
    <s v="CSPB - A"/>
    <s v="CAG"/>
    <s v="Rechargeable batteries for robots - We have 10 robots, each needs 6 batteries to run. Rechargeable batteries die out quickly with our intense workshop._x000a_3*Â£14(pack of 8)=Â£42"/>
    <s v="Equipment &amp; Repair"/>
    <s v="2 - Important"/>
    <n v="42"/>
    <n v="10"/>
    <n v="32"/>
    <n v="0"/>
    <n v="0"/>
    <n v="42"/>
    <n v="0"/>
    <n v="0"/>
    <n v="0"/>
    <n v="0"/>
    <s v="Small cost. Reach? Whatever, I don't care, it's no money."/>
    <n v="0"/>
    <n v="0"/>
    <n v="0"/>
    <n v="0"/>
    <n v="0"/>
    <n v="0"/>
    <n v="0"/>
    <n v="0"/>
  </r>
  <r>
    <x v="114"/>
    <n v="48.89"/>
    <n v="446.58"/>
    <n v="80"/>
    <n v="26847"/>
    <n v="0"/>
    <m/>
    <n v="869"/>
    <s v="CSPB - A"/>
    <s v="CAG"/>
    <s v="Laptop replacement batteries - In workshops we use 6 old toshiba laptops in which 2 are always too far to reach the sockets, damage greatly the experience of the workshop. _x000a_2*Â£13=Â£26"/>
    <s v="Equipment &amp; Repair"/>
    <s v="4 - Minimal Importance"/>
    <n v="26"/>
    <n v="0"/>
    <n v="26"/>
    <n v="0"/>
    <n v="0"/>
    <n v="26"/>
    <n v="0"/>
    <n v="0"/>
    <n v="0"/>
    <n v="0"/>
    <s v="Is this an annual expenditure? IS it not worth just replacing the laptops at this point via Harlington? Whatever, it's still no money."/>
    <n v="0"/>
    <n v="0"/>
    <n v="0"/>
    <n v="0"/>
    <n v="0"/>
    <n v="0"/>
    <n v="0"/>
    <n v="0"/>
  </r>
  <r>
    <x v="114"/>
    <n v="48.89"/>
    <n v="446.58"/>
    <n v="80"/>
    <n v="26865"/>
    <n v="0"/>
    <m/>
    <n v="869"/>
    <s v="CSPB - A"/>
    <s v="CAG"/>
    <s v="Faulty sensors replace - three light sensors and one ultrasonic sensor are broken due to long time usage. _x000a_4*25.99 = 104"/>
    <s v="Equipment &amp; Repair"/>
    <s v="1 - Most Important"/>
    <n v="104"/>
    <n v="39.69"/>
    <n v="64.31"/>
    <n v="0"/>
    <n v="0"/>
    <n v="104"/>
    <n v="0"/>
    <n v="0"/>
    <n v="0"/>
    <n v="0"/>
    <s v="How long time is long time? Annual expenditure? What are the sensors for?"/>
    <n v="3"/>
    <n v="4"/>
    <n v="0"/>
    <n v="0"/>
    <n v="0"/>
    <s v="budget is for next year, not necessarily annual"/>
    <n v="0"/>
    <n v="0"/>
  </r>
  <r>
    <x v="114"/>
    <n v="48.89"/>
    <n v="446.58"/>
    <n v="80"/>
    <n v="26886"/>
    <n v="0"/>
    <m/>
    <n v="869"/>
    <s v="CSPB - A"/>
    <s v="CAG"/>
    <s v="Inducting Volunteer Training Day. Snacks and quick lunch."/>
    <s v="Consumables"/>
    <s v="1 - Most Important"/>
    <n v="80"/>
    <n v="40"/>
    <n v="40"/>
    <n v="0"/>
    <n v="0"/>
    <n v="0"/>
    <n v="0"/>
    <n v="0"/>
    <n v="0"/>
    <n v="0"/>
    <s v="Nope. Food. Hospitality."/>
    <s v="1, 10"/>
    <s v="2,3,10"/>
    <n v="0"/>
    <n v="0"/>
    <n v="0"/>
    <n v="0"/>
    <n v="0"/>
    <n v="0"/>
  </r>
  <r>
    <x v="114"/>
    <n v="48.89"/>
    <n v="446.58"/>
    <n v="80"/>
    <n v="26907"/>
    <n v="0"/>
    <m/>
    <n v="869"/>
    <s v="CSPB - A"/>
    <s v="CAG"/>
    <s v="Printing - coloured building instructions. This year we innovated new tasks and designed new forms for robots. New building instructions need to be printed._x000a_0.12(colour print)*10(pages)*50 = Â£60"/>
    <s v="Printing Costs"/>
    <s v="1 - Most Important"/>
    <n v="60"/>
    <n v="18.3"/>
    <n v="41.7"/>
    <n v="0"/>
    <n v="0"/>
    <n v="0"/>
    <n v="0"/>
    <n v="0"/>
    <n v="0"/>
    <n v="0"/>
    <s v="PRINTING. Only B&amp;W though?"/>
    <n v="0"/>
    <n v="0"/>
    <n v="0"/>
    <n v="0"/>
    <n v="0"/>
    <n v="0"/>
    <n v="0"/>
    <n v="0"/>
  </r>
  <r>
    <x v="114"/>
    <n v="48.89"/>
    <n v="446.58"/>
    <n v="80"/>
    <n v="26931"/>
    <n v="0"/>
    <m/>
    <n v="869"/>
    <s v="CSPB - A"/>
    <s v="CAG"/>
    <s v="Public transport travel fees for greater london library workshop. Since last year we have positive feedback from libraries so we decided to organise more workshop at libraries in greater london. The majority of participants are from less wealthy family compared to central london schools, those children need our support even more. We have experienced increase in volunteers comparing to previous years, therefore the amount of travel subsidy increases._x000a_Â£3.3(underground fare)*13(average no. of volunteers signing up)*3 = Â£128.7"/>
    <s v="Travel Expenditure"/>
    <s v="1 - Most Important"/>
    <n v="129"/>
    <n v="39.9"/>
    <n v="89.1"/>
    <n v="0"/>
    <n v="0"/>
    <n v="129"/>
    <n v="0"/>
    <n v="0"/>
    <n v="0"/>
    <n v="0"/>
    <s v="Hmmm. Seems fairly reasonable for members to bear, given fairly low cost. Plus if members are on travelcards (as at least some must be), they won't really be paying out."/>
    <n v="6"/>
    <s v="2,3"/>
    <n v="0"/>
    <n v="0"/>
    <n v="0"/>
    <n v="0"/>
    <n v="0"/>
    <n v="0"/>
  </r>
  <r>
    <x v="115"/>
    <n v="2041.26"/>
    <n v="77.260000000000005"/>
    <n v="85"/>
    <n v="26187"/>
    <n v="0"/>
    <m/>
    <n v="869"/>
    <s v="CSPB - A"/>
    <s v="CAG"/>
    <s v="MINIBUS HIRE_x000a_for the transportation of food, drink and volunteers to Lincoln's Inn Fields every Sunday evening for our Soup Run._x000a_Â£28 per week (15-seater for 2 hours) x 56 weeks + Â£1.50 fuel per week x 56 weeks = Â£1,652.00"/>
    <s v="Travel Expenditure"/>
    <s v="1 - Most Important"/>
    <n v="1652"/>
    <n v="0"/>
    <n v="1652"/>
    <n v="0"/>
    <n v="0"/>
    <n v="1652"/>
    <n v="1652"/>
    <n v="0"/>
    <n v="0"/>
    <n v="0"/>
    <s v="I feel like there is a historical thing here about this one. Not full subsidy, right? That seems excessive."/>
    <n v="0"/>
    <n v="0"/>
    <n v="0"/>
    <n v="0"/>
    <n v="0"/>
    <n v="0"/>
    <n v="0"/>
    <n v="0"/>
  </r>
  <r>
    <x v="115"/>
    <n v="2041.26"/>
    <n v="77.260000000000005"/>
    <n v="85"/>
    <n v="26188"/>
    <n v="0"/>
    <m/>
    <n v="869"/>
    <s v="CSPB - A"/>
    <s v="CAG"/>
    <s v="DRINKS INGREDIENTS_x000a_for the hot drinks we provide at our weekly Soup Run._x000a_Â£10 per week x 51 weeks = Â£ 510"/>
    <s v="Consumables"/>
    <s v="1 - Most Important"/>
    <n v="510"/>
    <n v="0"/>
    <n v="510"/>
    <n v="0"/>
    <n v="0"/>
    <n v="510"/>
    <n v="510"/>
    <n v="0"/>
    <n v="0"/>
    <n v="0"/>
    <s v="Core activity. Obviously not funding at full, though."/>
    <n v="0"/>
    <n v="0"/>
    <n v="0"/>
    <n v="0"/>
    <n v="0"/>
    <n v="0"/>
    <n v="0"/>
    <n v="0"/>
  </r>
  <r>
    <x v="115"/>
    <n v="2041.26"/>
    <n v="77.260000000000005"/>
    <n v="85"/>
    <n v="26189"/>
    <n v="0"/>
    <m/>
    <n v="869"/>
    <s v="CSPB - A"/>
    <s v="CAG"/>
    <s v="POLYSTYRENE CUPS_x000a_to serve the hot drinks at our Soup Run._x000a_Â£36 per 3-months (1000 cups) x 4 = Â£144"/>
    <s v="Equipment &amp; Repair"/>
    <s v="2 - Important"/>
    <n v="144"/>
    <n v="0"/>
    <n v="144"/>
    <n v="0"/>
    <n v="0"/>
    <n v="144"/>
    <n v="144"/>
    <s v="_x000a_"/>
    <n v="0"/>
    <n v="0"/>
    <s v="Core activity."/>
    <n v="0"/>
    <n v="0"/>
    <n v="0"/>
    <n v="0"/>
    <n v="0"/>
    <n v="0"/>
    <n v="0"/>
    <n v="0"/>
  </r>
  <r>
    <x v="116"/>
    <n v="100"/>
    <e v="#N/A"/>
    <e v="#N/A"/>
    <n v="27437"/>
    <n v="0"/>
    <m/>
    <n v="818"/>
    <s v="CSPB - A"/>
    <s v="CGCU"/>
    <s v="Career events: career talks are mostly subsidised by the companies, however not the factory visits. Bus hires (minibus and external) cost the society 800Â£ this year. We aim on keeping these visits free for our members."/>
    <s v="Cultural Activities"/>
    <s v="1 - Most Important"/>
    <n v="1800"/>
    <n v="500"/>
    <n v="400"/>
    <n v="1800"/>
    <n v="250"/>
    <n v="1300"/>
    <n v="0"/>
    <s v="Could ask members to pay £5. Reach according to society is around 30 members. More info needed about other sources of income and cost breakdown. Have reduced subsidy to 30% of fees for bus hire."/>
    <n v="0"/>
    <n v="5"/>
    <s v="Why free for members? What's the reach like? There is definitely room to get some income in from a minimal member contribution on this. Factories are cool, I'd pay for that._x000a__x000a_Also this line doesn't balance, is the sponsorship just assumed here?"/>
    <n v="7"/>
    <n v="4"/>
    <s v="MG has revised subsidy"/>
    <s v="4,5"/>
    <s v="yes"/>
    <n v="0"/>
    <n v="0"/>
    <n v="0"/>
  </r>
  <r>
    <x v="117"/>
    <n v="324.52"/>
    <n v="4179.72"/>
    <n v="200"/>
    <n v="27249"/>
    <n v="0"/>
    <m/>
    <n v="818"/>
    <s v="CSPB - A"/>
    <s v="CGCU"/>
    <s v="Ice Skating at NHM (based on 35 att. at Â£7.00 per ticket). Allows attending members to develop friendship through trying a possibly new activity. Cost to buy tickets (Â£9.00 each) beforehand."/>
    <s v="Cultural Activities"/>
    <s v="2 - Important"/>
    <n v="262.5"/>
    <n v="204.17"/>
    <n v="50"/>
    <n v="262.5"/>
    <n v="50"/>
    <n v="0"/>
    <n v="0"/>
    <s v="Falls under aims and objectives."/>
    <n v="0"/>
    <n v="0"/>
    <s v="This is a social, right? No fundy socials."/>
    <n v="1"/>
    <s v="2,3"/>
    <n v="0"/>
    <n v="0"/>
    <s v="no_x000a_"/>
    <s v="no, not core to bioengineering so shouldn't be approved as core aims &amp; objectives of club"/>
    <n v="0"/>
    <n v="0"/>
  </r>
  <r>
    <x v="117"/>
    <n v="324.52"/>
    <n v="4179.72"/>
    <n v="200"/>
    <n v="27251"/>
    <n v="0"/>
    <m/>
    <n v="818"/>
    <s v="CSPB - A"/>
    <s v="CGCU"/>
    <s v="Start-Up Talks: Representatives of Start ups talk about their experience. This year we had 3 CEO's from their respective start ups attend. Cost for catered food."/>
    <s v="Consumables"/>
    <s v="2 - Important"/>
    <n v="200"/>
    <n v="0"/>
    <n v="0"/>
    <n v="200"/>
    <n v="0"/>
    <n v="0"/>
    <n v="0"/>
    <s v="Aren't asking for subsidy"/>
    <n v="2"/>
    <s v="2, 10"/>
    <s v="Hospitality, not consumables. Can't fund."/>
    <n v="1"/>
    <s v="2,3"/>
    <n v="0"/>
    <s v="2,10"/>
    <s v="yes"/>
    <n v="0"/>
    <n v="0"/>
    <n v="0"/>
  </r>
  <r>
    <x v="117"/>
    <n v="324.52"/>
    <n v="4179.72"/>
    <n v="200"/>
    <n v="27266"/>
    <n v="0"/>
    <m/>
    <n v="818"/>
    <s v="CSPB - A"/>
    <s v="CGCU"/>
    <s v="Alumni Networking: currently (20/01/17) under planning. Current Vision: Post-graduate only event, allowing them to interact with alumni of the Department with snacks provided. Cost for catered food."/>
    <s v="Consumables"/>
    <s v="3 - Average Importance"/>
    <n v="200"/>
    <n v="0"/>
    <n v="50"/>
    <n v="200"/>
    <n v="0"/>
    <n v="0"/>
    <n v="0"/>
    <n v="0"/>
    <n v="0"/>
    <s v="2,3,10"/>
    <s v="Hospitality, not consumables. Can't fund."/>
    <n v="1"/>
    <s v="2,3"/>
    <n v="0"/>
    <s v="2,3,10"/>
    <s v="yes"/>
    <n v="0"/>
    <n v="0"/>
    <n v="0"/>
  </r>
  <r>
    <x v="117"/>
    <n v="324.52"/>
    <n v="4179.72"/>
    <n v="200"/>
    <n v="27270"/>
    <n v="0"/>
    <m/>
    <n v="818"/>
    <s v="CSPB - A"/>
    <s v="CGCU"/>
    <s v="Entrepreneurship Seminar: Department Staff with industrial experience talk about how to develop medical product. Cost for catered food."/>
    <s v="Consumables"/>
    <s v="4 - Minimal Importance"/>
    <n v="200"/>
    <n v="0"/>
    <n v="50"/>
    <n v="200"/>
    <n v="0"/>
    <n v="0"/>
    <n v="0"/>
    <n v="0"/>
    <n v="0"/>
    <s v="2,3,10"/>
    <s v="Hospitality, not consumables. Can't fund."/>
    <n v="1"/>
    <s v="2,3"/>
    <n v="0"/>
    <s v="2,3,10"/>
    <s v="yes"/>
    <n v="0"/>
    <n v="0"/>
    <n v="0"/>
  </r>
  <r>
    <x v="117"/>
    <n v="324.52"/>
    <n v="4179.72"/>
    <n v="200"/>
    <n v="27273"/>
    <n v="0"/>
    <m/>
    <n v="818"/>
    <s v="CSPB - A"/>
    <s v="CGCU"/>
    <s v="BioHackathon: Hackathon to produce prototype or concept to tackle Bioengineering issue. Cost breakdown: Venue (0.00), Catering (1000.00), Prizes (500.00), Hardware &amp; Material (500.00 - subsidy requested for this), Thank you Gift for Jury Board (150.00), Advertisements (100.00)._x000a__x000a_Outline: Free entry for students. Looking at a maximum of 40-50, with interdisciplinary teams of 2-5. Teams are assembled prior to beginning the event, and begin to work in the morning of the event, through the development and implementation of their ideas, either by using hardware or software tools._x000a_Prior to the end of the event, they will prepare presentations from their ideas and pitch them in front of a jury, which will consist of selected Bioengineering Department academics with industrial experiences and possibly entrepreneurs. The best projects will receive prizes and all participants will receive certificates of participation._x000a_We are applying for funding for this event through the CSPB, and are considering applying for rounds of ADF and Harlington next academic year. Moreover, we will approach companies for sponsorship, in addition to requesting an extra amount from the Department of Bioengineering._x000a__x000a_1) Venue: Space in College campus. Possibly RSM 301 C+D+E. Currently in contact with people who oversee White City Campus Hackspace, so considering this space as a potential space for the next year._x000a__x000a_2) Catering: Buffet-style meals (2 lunches + 1 dinner). Most likely to be ordered from College._x000a__x000a_3) Prizes: Gift-vouchers (e.g. 100.00 pound Amazon voucher), headphones or some electronic device._x000a__x000a_4) Hardware &amp; Material: Arduino + electronics kits, with similar pieces of hardware. More hardware provided the society received more funding for this event._x000a__x000a_5) Thank you gift for jury board: Possibly a figure (like a statuette) with the event + society name, and jury board member name. Design to be made._x000a__x000a_6) Advertisements: Posters around College incl. Departmental buildings and Online adverts through Facebook and other social media outlets."/>
    <s v="Equipment &amp; Repair"/>
    <s v="1 - Most Important"/>
    <n v="2250"/>
    <n v="0"/>
    <n v="500"/>
    <n v="2250"/>
    <n v="150"/>
    <n v="500"/>
    <n v="0"/>
    <s v="Fund agreed CSPB-A percentage of the £500 for hardware"/>
    <n v="0"/>
    <s v="Fund agreed CSPB-A percentage of the £500 for hardware"/>
    <s v="Only subsidy for hardware/materials? Probably fine at whatever level we pick. However, this should be clarified - can't fund it at full (i.e. just a flat % would break this). Think they need to break this line down into component parts."/>
    <s v="Redo"/>
    <n v="4"/>
    <n v="0"/>
    <n v="5"/>
    <s v="yes"/>
    <s v="Happy to support hardware"/>
    <n v="0"/>
    <n v="0"/>
  </r>
  <r>
    <x v="118"/>
    <n v="96.95"/>
    <e v="#N/A"/>
    <e v="#N/A"/>
    <n v="25878"/>
    <n v="0"/>
    <m/>
    <n v="818"/>
    <s v="CSPB - A"/>
    <s v="CGCU"/>
    <s v="Travel costs for speaker to talk about Civil Engineering (encouraging students to uptake this career) at end of year dinner. This amount would cover a cash single zone 1-3 ticket and a return (2xÂ£4.30) as well as a medium length train fare of Â£21. Our desire is that a speaker would help raise the profile of our end of year meal, and in particular provide a bigger ''send off'' for those finishing their degree. Subsidy requested: 50%. The remaining amount will be taken from SGI."/>
    <s v="Speakers"/>
    <s v="4 - Minimal Importance"/>
    <n v="30"/>
    <n v="0"/>
    <n v="15"/>
    <n v="30"/>
    <n v="10"/>
    <n v="30"/>
    <n v="0"/>
    <s v="Reduced subsidy"/>
    <n v="0"/>
    <n v="0"/>
    <n v="0"/>
    <n v="0"/>
    <n v="0"/>
    <n v="0"/>
    <n v="0"/>
    <s v="yes"/>
    <n v="0"/>
    <n v="0"/>
    <n v="0"/>
  </r>
  <r>
    <x v="118"/>
    <n v="96.95"/>
    <e v="#N/A"/>
    <e v="#N/A"/>
    <n v="25886"/>
    <n v="0"/>
    <m/>
    <n v="818"/>
    <s v="CSPB - A"/>
    <s v="CGCU"/>
    <s v="Brochures for Careers fair event, with info about each company attending. Printing cost per brochure Â£1 (taken from solopress.com, 130gsm silk stapled brochures), assuming 150 people attending = Â£150. Subsidy requested: 30%. Remaining costs covered by SGI"/>
    <s v="Newspapers &amp; Magazines"/>
    <s v="3 - Average Importance"/>
    <n v="150"/>
    <n v="0"/>
    <n v="45"/>
    <n v="150"/>
    <n v="0"/>
    <n v="0"/>
    <n v="0"/>
    <s v="Publicity"/>
    <n v="1"/>
    <s v="2,3"/>
    <s v="Publicity."/>
    <n v="1"/>
    <s v="2,3"/>
    <n v="0"/>
    <s v="2,3"/>
    <s v="yes"/>
    <n v="0"/>
    <n v="0"/>
    <n v="0"/>
  </r>
  <r>
    <x v="118"/>
    <n v="96.95"/>
    <e v="#N/A"/>
    <e v="#N/A"/>
    <n v="25891"/>
    <n v="0"/>
    <m/>
    <n v="818"/>
    <s v="CSPB - A"/>
    <s v="CGCU"/>
    <s v="Publishing costs for department wide publication of Livic. This is a monthly newsletter to inform all students about what is going on in the department, activities organised by CivSoc and provide space for discussion and comment about greater Civil Engineering topics. As well as external companies, students and lecturers have written many articles for Livic, creating a sense of a department ''community''. 8 editions per year x 100 copies per edition x 12 A4 pages per copy x Â£0.03 per black and white page = Â£288. Subsidy request: 30%. Remaining costs covered by department"/>
    <s v="Newspapers &amp; Magazines"/>
    <s v="2 - Important"/>
    <n v="288"/>
    <n v="0"/>
    <n v="86.4"/>
    <n v="288"/>
    <n v="86.4"/>
    <n v="288"/>
    <n v="0"/>
    <n v="0"/>
    <n v="0"/>
    <n v="0"/>
    <s v="Sounds good to me!"/>
    <n v="0"/>
    <n v="0"/>
    <n v="0"/>
    <n v="0"/>
    <s v="yes"/>
    <n v="0"/>
    <n v="0"/>
    <n v="0"/>
  </r>
  <r>
    <x v="119"/>
    <e v="#N/A"/>
    <n v="1181.6099999999999"/>
    <n v="20"/>
    <n v="26287"/>
    <n v="0"/>
    <m/>
    <n v="818"/>
    <s v="CSPB - A"/>
    <s v="CGCU"/>
    <s v="&quot;Termly Event (occuring once each term)._x000a__x000a_It includes talks (possibly from industry, academics or postgraduates), meets between UG and PG students which can promote help, collaboration and learning for both UG and PG. We also provide a forum for work do be displayed from both UG and PG. Generates a great opportunity for feedback. _x000a__x000a_The events require refreshments for the attendees and in some cases it will require payment for a speaker. It would cost at least Â£75 (per event) * 3 = Â£225 which we need 50% subsidy for.&quot;"/>
    <s v="Hospitality"/>
    <s v="1 - Most Important"/>
    <n v="225"/>
    <n v="0"/>
    <n v="112.5"/>
    <n v="225"/>
    <n v="67.5"/>
    <n v="0"/>
    <n v="0"/>
    <s v="More info needed about specific events. Need to split line. Reduce to 30% subsidy"/>
    <s v="3,7"/>
    <n v="4"/>
    <s v="Is it called &quot;termly event&quot;? This cost includes hospitality, which we can't fund, and speakers. which we can. Need to split line."/>
    <s v="1,3"/>
    <n v="4"/>
    <n v="0"/>
    <n v="4"/>
    <s v="yes"/>
    <n v="0"/>
    <n v="0"/>
    <n v="0"/>
  </r>
  <r>
    <x v="119"/>
    <e v="#N/A"/>
    <n v="1181.6099999999999"/>
    <n v="20"/>
    <n v="26288"/>
    <n v="0"/>
    <m/>
    <n v="818"/>
    <s v="CSPB - A"/>
    <s v="CGCU"/>
    <s v="&quot;End of term 3 - End of year event. This hosts all members of the Dyson School of Design Engineering._x000a__x000a_It includes venue hire, large volume of catering, and entertainment purchase. Event held in 2016 cost Â£600 and ticket price was free. We want to expand the event for postgraduates and will need to cover all three year groups in 2018. We will have to charge a small ticket price want to aim for high turnout so need to heavily subsidise. We're asking for 50% as a result.&quot;"/>
    <s v="Hospitality"/>
    <s v="2 - Important"/>
    <n v="800"/>
    <n v="350"/>
    <n v="225"/>
    <n v="800"/>
    <n v="200"/>
    <n v="0"/>
    <n v="0"/>
    <s v="Can't give an accurate subsidy until line is broken down"/>
    <n v="3"/>
    <n v="4"/>
    <s v="This line needs to be split. We can't fund hospitality. We could fund venue. Possible fund ents. Charge a higher ticket price."/>
    <s v="1,3"/>
    <n v="4"/>
    <n v="0"/>
    <n v="4"/>
    <s v="yes"/>
    <n v="0"/>
    <n v="0"/>
    <n v="0"/>
  </r>
  <r>
    <x v="119"/>
    <e v="#N/A"/>
    <n v="1181.6099999999999"/>
    <n v="20"/>
    <n v="26289"/>
    <n v="0"/>
    <m/>
    <n v="818"/>
    <s v="CSPB - A"/>
    <s v="CGCU"/>
    <s v="End of term 1 - Christmas meal for undergraduates. This ommits the fact that postgraduates ask for subsidy funding of their events which is supported with most of donation money. Running event for 60 people with a ticket price of Â£15 and subsidy Â£10. We're asking for 25% subsidy to help support the event."/>
    <s v="Hospitality"/>
    <s v="3 - Average Importance"/>
    <n v="1500"/>
    <n v="900"/>
    <n v="150"/>
    <n v="1500"/>
    <n v="0"/>
    <n v="0"/>
    <n v="0"/>
    <n v="0"/>
    <s v="_x000a_"/>
    <s v="2,3"/>
    <s v="Hospitality/social - can't fund"/>
    <n v="1"/>
    <s v="2,3"/>
    <n v="0"/>
    <s v="2,3"/>
    <s v="yes"/>
    <n v="0"/>
    <n v="0"/>
    <n v="0"/>
  </r>
  <r>
    <x v="120"/>
    <n v="0"/>
    <n v="28856.61"/>
    <n v="900"/>
    <n v="27380"/>
    <n v="0"/>
    <m/>
    <n v="818"/>
    <s v="CSPB - A"/>
    <s v="CGCU"/>
    <s v="INDUSTRY TALKS_x000a_Industry talks by sponsors and other companies (drinks and sandwiches provided for students, some raffle prizes)"/>
    <s v="Hospitality"/>
    <s v="1 - Most Important"/>
    <n v="3000"/>
    <n v="0"/>
    <n v="0"/>
    <n v="0"/>
    <n v="0"/>
    <n v="0"/>
    <n v="0"/>
    <n v="0"/>
    <n v="1"/>
    <n v="2"/>
    <s v="No subsidy?"/>
    <n v="1"/>
    <n v="2"/>
    <n v="0"/>
    <n v="2"/>
    <s v="yes"/>
    <n v="0"/>
    <n v="0"/>
    <n v="0"/>
  </r>
  <r>
    <x v="120"/>
    <n v="0"/>
    <n v="28856.61"/>
    <n v="900"/>
    <n v="27383"/>
    <n v="0"/>
    <m/>
    <n v="818"/>
    <s v="CSPB - A"/>
    <s v="CGCU"/>
    <s v="NEW YEARS DINNER_x000a_Venue hire, catering, photographer hiring, photo booth, etc."/>
    <s v="Ground Hire"/>
    <s v="2 - Important"/>
    <n v="27000"/>
    <n v="6600"/>
    <n v="0"/>
    <n v="0"/>
    <n v="0"/>
    <n v="0"/>
    <n v="0"/>
    <n v="0"/>
    <n v="1"/>
    <n v="2"/>
    <s v="OH GOD. THIS LINE TERRIFIED ME FOR A SECOND. Now I see it has no subsidy, I'm putting it in C."/>
    <n v="1"/>
    <n v="2"/>
    <n v="0"/>
    <n v="2"/>
    <s v="yes"/>
    <n v="0"/>
    <n v="0"/>
    <n v="0"/>
  </r>
  <r>
    <x v="121"/>
    <n v="471.28000000000003"/>
    <n v="1436.29"/>
    <n v="120"/>
    <n v="25344"/>
    <n v="0"/>
    <m/>
    <n v="818"/>
    <s v="CSPB - A"/>
    <s v="CGCU"/>
    <s v="Outreach membersâ€™ missions will be to inspire and motivate young pupils into Science, Technology, Engineering and Mathematics. Workshop have been developed by our members to be implemented in schools. Members travel expenditures will be around: Â£5*2*10=Â£100_x000a_(Â£5.00 per event * 5 members * 4 Outreach programmes = Â£100 )"/>
    <s v="Travel Expenditure"/>
    <s v="1 - Most Important"/>
    <n v="100"/>
    <n v="0"/>
    <n v="20"/>
    <n v="100"/>
    <n v="20"/>
    <n v="100"/>
    <n v="0"/>
    <s v="Sounds reasonable to encourage people to do outreach work"/>
    <n v="0"/>
    <n v="0"/>
    <s v="Members can afford the travel expenses as is. It's not a large number."/>
    <n v="7"/>
    <s v="2,3"/>
    <n v="0"/>
    <n v="0"/>
    <s v="no"/>
    <s v="happy to fund"/>
    <s v="eh, is cheap, why not"/>
    <n v="0"/>
  </r>
  <r>
    <x v="121"/>
    <n v="471.28000000000003"/>
    <n v="1436.29"/>
    <n v="120"/>
    <n v="27305"/>
    <n v="0"/>
    <m/>
    <n v="818"/>
    <s v="CSPB - A"/>
    <s v="CGCU"/>
    <s v="EWB Imperial T shirts._x000a_Used as promotional material to expand the reach and awareness of the society._x000a_(Â£10.00 * 15 = Â£150.00)"/>
    <s v="Publicity"/>
    <s v="5 - Least Important"/>
    <n v="150"/>
    <n v="0"/>
    <n v="20"/>
    <n v="150"/>
    <n v="0"/>
    <n v="0"/>
    <n v="0"/>
    <s v="Don't fund"/>
    <n v="1"/>
    <s v="2,3"/>
    <s v="Stash. No. No stash. No fund."/>
    <n v="1"/>
    <s v="2,3"/>
    <n v="0"/>
    <s v="2,3"/>
    <s v="yes"/>
    <n v="0"/>
    <n v="0"/>
    <n v="0"/>
  </r>
  <r>
    <x v="121"/>
    <n v="471.28000000000003"/>
    <n v="1436.29"/>
    <n v="120"/>
    <n v="27306"/>
    <n v="0"/>
    <m/>
    <n v="818"/>
    <s v="CSPB - A"/>
    <s v="CGCU"/>
    <s v="&quot;Know Before You Go&quot; is a compulsory training conference for all EWB members travelling abroad. This event will include all health and safety training necessary for the members travelling abroad."/>
    <s v="Conferences"/>
    <s v="1 - Most Important"/>
    <n v="500"/>
    <n v="0"/>
    <n v="100"/>
    <n v="0"/>
    <n v="0"/>
    <n v="0"/>
    <n v="0"/>
    <s v="Need more info about numbers and prices"/>
    <n v="3"/>
    <s v="4,5"/>
    <s v="Member contributions? Is this not included in the EWB membership costs? How much pp? How many people?"/>
    <n v="3"/>
    <s v="4,5"/>
    <n v="0"/>
    <s v="4,5"/>
    <s v="yes"/>
    <n v="0"/>
    <n v="0"/>
    <n v="0"/>
  </r>
  <r>
    <x v="121"/>
    <n v="471.28000000000003"/>
    <n v="1436.29"/>
    <n v="120"/>
    <n v="25342"/>
    <n v="0"/>
    <m/>
    <n v="818"/>
    <s v="CSPB - A"/>
    <s v="CGCU"/>
    <s v="Affiliation fees due to EWB-UK Partnership. Provides with the right to use and distribute EWB-UK branded materials and to be a registered EWB society. Furthermore, provides us with access to project partners and training for overseas trip. Plus it gives access to all the resources of EWB UK which are vital for running the society"/>
    <s v="Affiliation Fees"/>
    <s v="3 - Average Importance"/>
    <n v="900"/>
    <n v="0"/>
    <n v="450"/>
    <n v="0"/>
    <n v="0"/>
    <n v="900"/>
    <n v="0"/>
    <s v="Waiting for exact information. However, this is vital for their activities_x000a_"/>
    <n v="0"/>
    <n v="0"/>
    <s v="This seems exorbitantly high? What does it actually gain? Is the training etc free? What are the resources? etc etc"/>
    <n v="3"/>
    <s v="4,5"/>
    <n v="0"/>
    <n v="0"/>
    <n v="0"/>
    <n v="0"/>
    <n v="0"/>
    <n v="0"/>
  </r>
  <r>
    <x v="122"/>
    <n v="735.6"/>
    <e v="#N/A"/>
    <e v="#N/A"/>
    <n v="26155"/>
    <n v="0"/>
    <m/>
    <n v="818"/>
    <s v="CSPB - A"/>
    <s v="CGCU"/>
    <s v="CGCU Festival: A change from our C&amp;G Week - an afternoon of games where you can engage with the CGCU and score points for your department, followed by an evening of Karaoke. _x000a_This encourages a sense of friendly rivalry within departments which as a result creates a sense of community wihtin the departments and the CGCU. _x000a_Includes venue booking (Â£300), purchase of equipment (Â£200), food and drink (Â£700), and prizes for competition winners (Â£200). This event is highly regarded by all engineers and it increases engagement with non-engineers as well."/>
    <s v="Competitions"/>
    <s v="1 - Most Important"/>
    <n v="1400"/>
    <n v="0"/>
    <n v="200"/>
    <n v="1400"/>
    <n v="150"/>
    <n v="500"/>
    <n v="0"/>
    <s v="Subsidy is for venue booking and equipment"/>
    <s v="3,7"/>
    <n v="4"/>
    <s v="Which bit of this is the subsidy for? Line probably needs to be split to allow for appropriate subsidising?"/>
    <n v="0"/>
    <n v="4"/>
    <s v="Agree that costs needed revisions. Revision has been done_x000a_"/>
    <n v="4"/>
    <s v="yes"/>
    <s v="happy to fund venue + equipment"/>
    <n v="0"/>
    <n v="0"/>
  </r>
  <r>
    <x v="122"/>
    <n v="735.6"/>
    <e v="#N/A"/>
    <e v="#N/A"/>
    <n v="26160"/>
    <n v="0"/>
    <m/>
    <n v="818"/>
    <s v="CSPB - A"/>
    <s v="CGCU"/>
    <s v="CGCU Welcome Ball: Includes 300 tickets. Subsidised using FOE grant by Â£2000 and CGCA funding by Â£2500, and Â£7600 ticket income and Â£1400 SGI. (At least this year) _x000a_Catering was Â£22.5pp and venue hire was Â£4000. Other costs include entertainment, decorations, photographers, drinks, van hire, and printing. _x000a__x000a_Catering was"/>
    <s v="Cultural Activities"/>
    <s v="1 - Most Important"/>
    <n v="13500"/>
    <n v="12100"/>
    <n v="0"/>
    <n v="0"/>
    <n v="0"/>
    <n v="0"/>
    <n v="0"/>
    <n v="0"/>
    <n v="0"/>
    <n v="2"/>
    <s v="No subsidy?"/>
    <n v="1"/>
    <s v="2,3"/>
    <n v="0"/>
    <n v="2"/>
    <s v="yes"/>
    <n v="0"/>
    <n v="0"/>
    <n v="0"/>
  </r>
  <r>
    <x v="122"/>
    <n v="735.6"/>
    <e v="#N/A"/>
    <e v="#N/A"/>
    <n v="26165"/>
    <n v="0"/>
    <m/>
    <n v="818"/>
    <s v="CSPB - A"/>
    <s v="CGCU"/>
    <s v="Engineering talk/forum/discussion_x000a_(This year it is the Women in Engineering event). The costs are for catering the networking event that follows (Â£10ppx100people). _x000a_We are hoping to raise sponsorship for such events. _x000a_This event encourages thought about engineering and industry, as well as career growth."/>
    <s v="Speakers"/>
    <s v="1 - Most Important"/>
    <n v="1000"/>
    <n v="0"/>
    <n v="200"/>
    <n v="1000"/>
    <n v="0"/>
    <n v="0"/>
    <n v="0"/>
    <n v="0"/>
    <n v="0"/>
    <s v="2,3,10"/>
    <s v="Catering = Hospitality"/>
    <s v="1,10"/>
    <s v="2,3,10"/>
    <n v="0"/>
    <s v="2,3,10"/>
    <s v="yes"/>
    <n v="0"/>
    <n v="0"/>
    <n v="0"/>
  </r>
  <r>
    <x v="122"/>
    <n v="735.6"/>
    <e v="#N/A"/>
    <e v="#N/A"/>
    <n v="26167"/>
    <n v="0"/>
    <m/>
    <n v="818"/>
    <s v="CSPB - A"/>
    <s v="CGCU"/>
    <s v="Printing: Spanner - printing of freshers handbook (Â£500)_x000a_We usually get a sponsorship from Shell for printing Spanner which has on average been around Â£300._x000a__x000a_Plus printing flyers and other documents for events e.g. quiz nights (Â£80 for freshers events and Â£20 for quiz night)"/>
    <s v="Printing Costs"/>
    <s v="1 - Most Important"/>
    <n v="600"/>
    <n v="300"/>
    <n v="200"/>
    <n v="600"/>
    <n v="200"/>
    <n v="600"/>
    <n v="0"/>
    <n v="0"/>
    <n v="0"/>
    <n v="0"/>
    <n v="0"/>
    <n v="0"/>
    <n v="0"/>
    <n v="0"/>
    <n v="0"/>
    <s v="yes"/>
    <n v="0"/>
    <n v="0"/>
    <n v="0"/>
  </r>
  <r>
    <x v="122"/>
    <n v="735.6"/>
    <e v="#N/A"/>
    <e v="#N/A"/>
    <n v="26469"/>
    <n v="0"/>
    <m/>
    <n v="818"/>
    <s v="CSPB - A"/>
    <s v="CGCU"/>
    <s v="Sports: this includes our football league with potential to expanding to a basketball league. This also includes a day of silly sports and an Inter Union sports day. _x000a_These sports encourage fun, active, activities which create a sense of community within the CGCU. _x000a_Prices are for equipment (bibs, balls, first aid kit.. (Â£50)) and coach hire to sports grounds (Â£500)._x000a_FOE may subsidise around Â£300 for this."/>
    <s v="Competitions"/>
    <s v="2 - Important"/>
    <n v="550"/>
    <n v="0"/>
    <n v="200"/>
    <n v="550"/>
    <n v="200"/>
    <n v="250"/>
    <n v="0"/>
    <n v="0"/>
    <n v="0"/>
    <n v="0"/>
    <s v="Sounds good to me"/>
    <n v="0"/>
    <n v="0"/>
    <n v="0"/>
    <n v="0"/>
    <s v="yes"/>
    <n v="0"/>
    <n v="0"/>
    <n v="0"/>
  </r>
  <r>
    <x v="123"/>
    <n v="477.29999999999995"/>
    <e v="#N/A"/>
    <e v="#N/A"/>
    <n v="25313"/>
    <n v="0"/>
    <m/>
    <n v="818"/>
    <s v="CSPB - A"/>
    <s v="CGCU"/>
    <s v="&quot;Model Rocketry - One of our 5 core projects, this introductory rocketry course is also our most popular activity with ~30 members each year. As a beginnersâ€™ course, we take care to make it accessible to any student from any course, and work through a series of individual and group projects of increasing sophistication to develop the skills and knowledge in each of our members. These projects rely on purchasing rocketry kits and components to provide each member with. _x000a__x000a_We believe our society is one of the few at Imperial to offer an opportunity to be involved in hands-on science and engineering related projects, and even more uniquely, our projects aim to bring together a community interested in all things space, where members can learn from and be inspired by each other._x000a__x000a_Cost: 30 x Â£10 basic rocket kits + 10 x Â£65 group rocket parts for more advanced scratch builds. Income: 30 people x Â£25 ticket (less vat). Requesting ~21% subsidy._x000a_&quot;"/>
    <s v="Consumables"/>
    <s v="1 - Most Important"/>
    <n v="950"/>
    <n v="625"/>
    <n v="200"/>
    <n v="950"/>
    <n v="200"/>
    <n v="950"/>
    <n v="0"/>
    <s v="Reach is around 50% of membership target which is reasonable. Ticket prices are reasonable"/>
    <n v="0"/>
    <n v="0"/>
    <s v="Core activity, members charged reasonable fee but could be charged more. Reach not huge but okay."/>
    <s v="6,7"/>
    <n v="4"/>
    <n v="0"/>
    <n v="0"/>
    <s v="no"/>
    <n v="0"/>
    <n v="0"/>
    <n v="0"/>
  </r>
  <r>
    <x v="123"/>
    <n v="477.29999999999995"/>
    <e v="#N/A"/>
    <e v="#N/A"/>
    <n v="25317"/>
    <n v="0"/>
    <m/>
    <n v="818"/>
    <s v="CSPB - A"/>
    <s v="CGCU"/>
    <s v="Minibus Hire for launches - Launches are only allowed in special locations, the closest being the EARS launch site near Cambridge. Our projects require launch site trips at least 3 times a year (more in case of runaway balloons and rockets). Launches are vital for keeping member engagement and motivation high, and reach about 20 people annually, which is why we consider it a core activity. Based on 3 trips x (Â£100 minibus hire (15person 6-12hrs) + Â£36 fuel (128miles*Â£0.28/mile). Income: 3 trips x 10 people x Â£10 ticket (covering minibus only). ~25% subsidy requested."/>
    <s v="Travel Expenditure"/>
    <s v="1 - Most Important"/>
    <n v="410.52"/>
    <n v="300"/>
    <n v="100"/>
    <n v="410.52"/>
    <n v="100"/>
    <n v="410.52"/>
    <n v="0"/>
    <n v="0"/>
    <n v="0"/>
    <n v="0"/>
    <s v="Runaway balloons and rockets? Does sound pretty core."/>
    <n v="3"/>
    <n v="5"/>
    <n v="0"/>
    <n v="0"/>
    <s v="no"/>
    <s v="CGCU to chase"/>
    <s v="still no idea what a runaway balloon or rocket is and why it costs more. that aside, happy to fund"/>
    <n v="0"/>
  </r>
  <r>
    <x v="123"/>
    <n v="477.29999999999995"/>
    <e v="#N/A"/>
    <e v="#N/A"/>
    <n v="25326"/>
    <n v="0"/>
    <m/>
    <n v="818"/>
    <s v="CSPB - A"/>
    <s v="CGCU"/>
    <s v="Electronics â€“ Also one of our 5 core projects, the electronics group is a specialist group of 10-15 students, working on building payloads for the rest of the projects to use. As this is our newest project group, it has very little equipment currently, which we aim to build up. Estimated cost of equipment: Â£200. but the equipment is reusable, so we will try to apply for a Harlington grant. This group is also designing a rover, with predicted additional cost of Â£300, with equipment used on the rover being non-reusable. Successful completion of the rover project will result in much learning for our society, improve our visibility within the student community and attract more members, who can become involved in further iterations. Income: 10 members * Â£15 tickets (less VAT) ; ~40% subsidy requested"/>
    <s v="Equipment &amp; Repair"/>
    <s v="2 - Important"/>
    <n v="500"/>
    <n v="150"/>
    <n v="200"/>
    <n v="500"/>
    <n v="100"/>
    <n v="300"/>
    <n v="0"/>
    <s v="Rover costs are non-reusable and are not eligible for Harlington, but are eligible for CSPB grant so 30% of £300 = 100"/>
    <s v="_x000a_"/>
    <n v="0"/>
    <s v="Unclear what's Harlington and not? Can't really subsidise if also Harlington-ed. Rover costs could be eligible."/>
    <n v="3"/>
    <n v="5"/>
    <n v="0"/>
    <n v="0"/>
    <s v="no"/>
    <s v="CGCU to chase"/>
    <s v="agree to fund rover costs"/>
    <n v="0"/>
  </r>
  <r>
    <x v="123"/>
    <n v="477.29999999999995"/>
    <e v="#N/A"/>
    <e v="#N/A"/>
    <n v="25318"/>
    <n v="0"/>
    <m/>
    <n v="818"/>
    <s v="CSPB - A"/>
    <s v="CGCU"/>
    <s v="&quot;High Altitude Ballooning â€“ Also one of our 5 core projects, attracting students from a range of disciplines other than engineering. This activity has a high cost per person, due to high cost of ballooning consumables and helium. However, balloons carry scientific payloads, and as thus carry educational merit to those involved in their design, building and results. Once again, successful builds and launches contribute to the visibility of our society, help students gain important skills and are highly motivational for students, encouraging them to pursue a STEM career, and enhancing their employability prospects. _x000a__x000a_Cost: Â£200 balloon and other consumable equipment + Â£200 helium supply, sensors for detecting CO2 and SO2 pollutant gases 2 x Â£100. Income: 6 x Â£25 tickets (less VAT) + 1 x Â£100 grant from the Institute of Physics (hopefully). ~33% subsidy requested._x000a_&quot;"/>
    <s v="Consumables"/>
    <s v="2 - Important"/>
    <n v="600"/>
    <n v="225"/>
    <n v="200"/>
    <n v="600"/>
    <n v="150"/>
    <n v="600"/>
    <n v="0"/>
    <s v="reduce subsidy to 25%"/>
    <n v="7"/>
    <n v="0"/>
    <s v="More from members? If high cost should also have higher contributions. Reach quite small"/>
    <n v="7"/>
    <s v="4,5"/>
    <s v="MG has reduced the subsidy"/>
    <n v="0"/>
    <s v="yes"/>
    <n v="0"/>
    <n v="0"/>
    <n v="0"/>
  </r>
  <r>
    <x v="123"/>
    <n v="477.29999999999995"/>
    <e v="#N/A"/>
    <e v="#N/A"/>
    <n v="25320"/>
    <n v="0"/>
    <m/>
    <n v="818"/>
    <s v="CSPB - A"/>
    <s v="CGCU"/>
    <s v="&quot;Engine Design Project â€“ Also one of our 5 core projects, this project has the aim of designing and building a hybid rocket engine from scratch. One engine has already been designed and built in previous years, and work is under way to design and build a new improved version, with purchasing and building expected to begin early 2017-2018 academic year. The project is highly multidisciplinary and students from a variety of subjects form this community. The project will result (and has already) in a tremendous amount of learning for our members, as well as other employability enhancing skills, and is an entirely unique and ambitious project at Imperial. As expected, material costs are high, but work cannot proceed without them. No funding was awarded in the previous budget, due to budget line description not having been updated from the previous year, and the project being a continuation of the previous year's work, for which funding had already been awarded. This past year we have started designing a second iteration, which we plan to build next year, hence we require a similar amount of funding as before for the materials. _x000a__x000a_Costs: graphite nozzle (Â£400), fuel (HDPE) and oxidiser (NOx) (Â£200), casings and thermal tubing (Â£100), parachute (Â£150). Income: 10 x Â£25 tickets (less VAT) + Â£100 funding from UKSEDS. ~40% subsidy requested._x000a_&quot;"/>
    <s v="Equipment &amp; Repair"/>
    <s v="1 - Most Important"/>
    <n v="850"/>
    <n v="308"/>
    <n v="340"/>
    <n v="850"/>
    <n v="290"/>
    <n v="850"/>
    <n v="0"/>
    <s v="Increase ticket price to £30 or try to find more people to undergo the project"/>
    <n v="7"/>
    <n v="4"/>
    <s v="Sounds relatively core - member income possibly could be greater? Reach not optimal given high costs."/>
    <s v="6,7"/>
    <s v="4,5"/>
    <s v="MG reduced costs"/>
    <n v="0"/>
    <s v="yes"/>
    <n v="0"/>
    <n v="0"/>
    <n v="0"/>
  </r>
  <r>
    <x v="123"/>
    <n v="477.29999999999995"/>
    <e v="#N/A"/>
    <e v="#N/A"/>
    <n v="27581"/>
    <n v="0"/>
    <m/>
    <n v="818"/>
    <s v="CSPB - A"/>
    <s v="CGCU"/>
    <s v="The headline Space event for students each year is the National Student Space Conference, hosted in various locations around the UK - this event is hugely inspirational to students who attend, motivating them to continue pursuing an interest or career in space through a series of talks by high profile scientists, engineers and other figures, and networking opportunities. There is also an emphasis on promoting gender equality, and women in prominent positions in the industry make up approx. half of the speakers._x000a__x000a_An estimate of costs based on this yearâ€™s event (in Exeter): return train (Â£30+ pp) + one night hotel (~Â£35pp) + early bird entry (Â£14 pp), we look at a total of ~Â£90pp excl. food. This cost deters many of our members, with usual numbers of only about 8-10 of our members attending. In the past a small subsidy of Â£12pp had been given, but we believe that a higher subsidy could attract many more students to attend. Depending on amount of subsidy granted, we will increase the subsidy given towards attending the conference. _x000a__x000a_We are the only society to promote this event, and believe that it holds huge value for our students. Based on 10 people attending at the above cost, we request a 30% subsidy on the total of Â£900 i.e. Â£270."/>
    <s v="Conferences"/>
    <s v="2 - Important"/>
    <n v="900"/>
    <n v="0"/>
    <n v="270"/>
    <n v="900"/>
    <n v="220"/>
    <n v="900"/>
    <n v="0"/>
    <s v="Subsidise train and entrance fee (at 50%), but not accommodation. Try to find cheaper accommodation to reduce costs and increase reach."/>
    <n v="0"/>
    <n v="0"/>
    <s v="Small reach, but doesn't actually seem much different to general society numbers? Cost is high but not enormous, by comparison to many other societies."/>
    <n v="7"/>
    <s v="4,5"/>
    <s v="MG has revised"/>
    <n v="0"/>
    <s v="yes"/>
    <n v="0"/>
    <n v="0"/>
    <n v="0"/>
  </r>
  <r>
    <x v="123"/>
    <n v="477.29999999999995"/>
    <e v="#N/A"/>
    <e v="#N/A"/>
    <n v="25314"/>
    <n v="0"/>
    <m/>
    <n v="818"/>
    <s v="CSPB - A"/>
    <s v="CGCU"/>
    <s v="High Powered Rocketry â€“ Also one of our 5 core projects high powered rocketry is the advanced rocketry group, which members can join once they have completed Model Rocketry. Each year the group produces at least one high powered rocket. The group is smaller, with about 6-8 people involved annually, however the cost per rocket are unfortunately much higher, meaning it is highly reliant on subsidy. The impressive results of this groupâ€™s labour serve as inspiration to the ICSEDS community and serve to attract many freshersâ€™ to our society, as well as retain members in later years, and thus this group is very important to our continuing success, not least because it trains up newer members to take on project leadership positions later on. This activity not only develops students' leadership and teamwork skills, but also enhances their practical and communication skills, and benefits members long after they have left college. High powered rocketry is unique to our society at Imperial, and our team enters its work at rocketry competitions - as such, strong funding is vital to be able to represent Imperial College in the best way possible._x000a__x000a_Per rocket the estimated cost is: 4 x Â£50 rocket motors + 2 x Â£100 fibre glass body tubes + 1 x Â£80 nose cone + 6 x Â£30 fins + 2 x Â£20 motor mounts. Most of these components are non-reusable after a launch, or degrade over a couple of launches. Income: 8 x Â£25 ticket (less VAT). Requesting ~50% subsidy."/>
    <s v="Competitions"/>
    <s v="1 - Most Important"/>
    <n v="700"/>
    <n v="167"/>
    <n v="350"/>
    <n v="700"/>
    <n v="175"/>
    <n v="700"/>
    <n v="0"/>
    <s v="reduce to 25%"/>
    <n v="7"/>
    <n v="4"/>
    <s v="Could charge more for more advanced course? Still core acitivity, definite attraction but still small reach"/>
    <s v="6,7"/>
    <n v="4"/>
    <s v="MG has reduced subsidy"/>
    <n v="4"/>
    <s v="yes_x000a_"/>
    <n v="0"/>
    <n v="0"/>
    <n v="0"/>
  </r>
  <r>
    <x v="124"/>
    <n v="6108.86"/>
    <e v="#N/A"/>
    <e v="#N/A"/>
    <n v="26409"/>
    <n v="0"/>
    <m/>
    <n v="818"/>
    <s v="CSPB - A"/>
    <s v="CGCU"/>
    <s v="Essential consumables required to keep the Mini operational and roadworthy, and hence generate income._x000a_We plan to charge 30p/mile from the members of the club to cover fuel and contribute towards maintenance costs. We estimate a use of 1000 miles annually (0.3x1000 = Â£300 predicted income split between costs associated with the car)._x000a_A typical example of total annual consumables are: Engine Oil (2xÂ£25) Oil Filter (Â£20) Fuel (Â£190) Track Rod Ends (2xÂ£14) Ball Joints (3xÂ£10)_x000a_2xÂ£25 + Â£20 + Â£190 + 2xÂ£14 + 3xÂ£10 = Â£318"/>
    <s v="Consumables"/>
    <s v="2 - Important"/>
    <n v="318"/>
    <n v="68.599999999999994"/>
    <n v="80"/>
    <n v="318"/>
    <n v="80"/>
    <n v="318"/>
    <n v="0"/>
    <n v="0"/>
    <n v="0"/>
    <n v="0"/>
    <s v="Core. Could charge more per mile to help balance better."/>
    <n v="7"/>
    <n v="4"/>
    <n v="0"/>
    <n v="0"/>
    <s v="no"/>
    <s v="CGCU to chase"/>
    <s v="convinced by CGCU, still suggest increase in costs but not much"/>
    <n v="0"/>
  </r>
  <r>
    <x v="124"/>
    <n v="6108.86"/>
    <e v="#N/A"/>
    <e v="#N/A"/>
    <n v="26414"/>
    <n v="0"/>
    <m/>
    <n v="818"/>
    <s v="CSPB - A"/>
    <s v="CGCU"/>
    <s v="Essential consumables required in the garage to maintain safe and clean working conditions and keep our garage equipment operational._x000a_Typical expenditure;_x000a_2xÂ£18 Dust Masks, 1xÂ£25 Ear Defenders, 1xÂ£36 3L Cleaning Fluid, 5xÂ£5 Blue Towel, 1xÂ£10 Gloves, 1xÂ£10 Soap, 1xÂ£40 Welding Gas, 1xÂ£25 Drill Bits, 10xÂ£4 Grinding Discs, 1xÂ£20 Sandpaper, 1xÂ£10 Cable Ties, 700xÂ£0.10 Nuts &amp; Bolts, 1xÂ£27 Tape, 6xÂ£8 Lubricants_x000a_18% of members funds contributed towards costs._x000a_2xÂ£18 + 1xÂ£25 + 1xÂ£36 + 5xÂ£5 + Â£10 + Â£10 + Â£40 + Â£25 + 20xÂ£4 + Â£20 + Â£10 + 700xÂ£0.10 + 1xÂ£27 + 6xÂ£8 = Â£422"/>
    <s v="Consumables"/>
    <s v="4 - Minimal Importance"/>
    <n v="422"/>
    <n v="0"/>
    <n v="200"/>
    <n v="422"/>
    <n v="200"/>
    <s v="_x000a_"/>
    <n v="0"/>
    <s v="Maintenance is essential for long term running of vehicles, and thus safety"/>
    <n v="0"/>
    <n v="0"/>
    <s v="High subsidy, but seems fair."/>
    <n v="7"/>
    <n v="4"/>
    <n v="0"/>
    <n v="0"/>
    <s v="no"/>
    <s v="discuss at CSPB"/>
    <n v="0"/>
    <n v="0"/>
  </r>
  <r>
    <x v="124"/>
    <n v="6108.86"/>
    <e v="#N/A"/>
    <e v="#N/A"/>
    <n v="26386"/>
    <n v="0"/>
    <m/>
    <n v="818"/>
    <s v="CSPB - A"/>
    <s v="CGCU"/>
    <s v="Hire of minibus and fuel cost to each of the BUKC rounds and test days. Fuel is calculated on a per mile basis at 28p, and minibus hire costs are as per the budgeting policy. (Destinations are: 2xDaventry; 3xDorset; 3xChatham; 2xSouth Wales; 2xSunderland). Using 15 or 9 seat buses where appropriate, for 6-12hrs or 12-24 weekend hrs. Some ticket income is contributed towards travel costs._x000a_Â£1780"/>
    <s v="Travel Expenditure"/>
    <s v="1 - Most Important"/>
    <n v="1780"/>
    <n v="980"/>
    <n v="800"/>
    <n v="1780"/>
    <n v="534"/>
    <n v="1780"/>
    <n v="0"/>
    <s v="Reduced subsidy to 30%"/>
    <n v="0"/>
    <n v="4"/>
    <s v="Reach? Same groups going or different? Seems like a large number of trisp given the hire of vans as well."/>
    <s v="6,7"/>
    <n v="4"/>
    <n v="0"/>
    <n v="4"/>
    <s v="yes"/>
    <n v="0"/>
    <n v="0"/>
    <n v="0"/>
  </r>
  <r>
    <x v="124"/>
    <n v="6108.86"/>
    <e v="#N/A"/>
    <e v="#N/A"/>
    <n v="26388"/>
    <n v="0"/>
    <m/>
    <n v="818"/>
    <s v="CSPB - A"/>
    <s v="CGCU"/>
    <s v="Accommodation for one BUKC round located in North Wales which requires an overnight stay (avoiding a 5 hour drive before racing starts in the morning). 12ppl x Â£15 per night. Some ticket income is contributed towards the accommodation cost._x000a_Â£180"/>
    <s v="Accommodation"/>
    <s v="3 - Average Importance"/>
    <n v="180"/>
    <n v="120"/>
    <n v="60"/>
    <n v="180"/>
    <n v="60"/>
    <n v="180"/>
    <n v="0"/>
    <n v="0"/>
    <n v="0"/>
    <n v="0"/>
    <s v="Such a smal cost I can't really be bothered to quibble."/>
    <n v="0"/>
    <n v="0"/>
    <n v="0"/>
    <n v="0"/>
    <s v="yes"/>
    <s v="CSPB"/>
    <n v="0"/>
    <n v="0"/>
  </r>
  <r>
    <x v="124"/>
    <n v="6108.86"/>
    <e v="#N/A"/>
    <e v="#N/A"/>
    <n v="26397"/>
    <n v="0"/>
    <m/>
    <n v="818"/>
    <s v="CSPB - A"/>
    <s v="CGCU"/>
    <s v="We take our own go-karting equipment (worth in excess of Â£15,000 and including our new ProKart purchased with Harlington) to local tracks to practice. This allows us to offer members significant track time in our high quality racing karts for reasonable money. Members learn a lot about kart maintenance, race setup and gain vastly improved driving ability. This is also the best practice we can offer for the BUKC races._x000a_The track hire costs between Â£45-50 per kart per visit plus sometimes thereâ€™s additional fee of Â£5-10 for each driver (depending on the track). 4 of our karts are taken per trip. Budgeted are 6 visits per year, which is the number of trips we aim to have run by the end of this year. The trips are for 9 people due to limitations of minibuses with towbars, and members pay Â£45 per trip, much of which contributes towards the high kart running costs and equipment repair, track hire and travel. We rotate the members on each trip as much as possible to give members maximum opportunity to participate._x000a_Â£48 (average track hire cost) * 4 karts * 6 trips = Â£1152._x000a__x000a_Income: Â£2160 (split between costs of trip and maintenance of the karts)"/>
    <s v="Ground Hire"/>
    <s v="3 - Average Importance"/>
    <n v="1152"/>
    <n v="402"/>
    <n v="750"/>
    <n v="1152"/>
    <n v="0"/>
    <n v="1152"/>
    <n v="0"/>
    <s v="If they manage to rotate members, then they could reach 36 memebrs which is good reach (&gt;50%)."/>
    <n v="7"/>
    <n v="4"/>
    <s v="If some tracks charge fees per driver, surely they are best avoided? Uncertain of reach - understand attempts at rotation but still capped out at a relatively low number given the high cost"/>
    <s v="6,7"/>
    <n v="4"/>
    <s v="MG group haven't allocated - waiting for revision"/>
    <n v="4"/>
    <s v="yes"/>
    <s v="CSPB"/>
    <n v="0"/>
    <n v="0"/>
  </r>
  <r>
    <x v="124"/>
    <n v="6108.86"/>
    <e v="#N/A"/>
    <e v="#N/A"/>
    <n v="26399"/>
    <n v="0"/>
    <m/>
    <n v="818"/>
    <s v="CSPB - A"/>
    <s v="CGCU"/>
    <s v="Each kart typically consumes 10L of petrol per track day during our own kart trips. This is partly paid for from the membersâ€™ Â£45 ticket purchases._x000a_4 karts*10L (at Â£1.20 per litre) * 6 trips = Â£288"/>
    <s v="Consumables"/>
    <s v="5 - Least Important"/>
    <n v="288"/>
    <n v="101"/>
    <n v="187"/>
    <n v="0"/>
    <n v="0"/>
    <n v="288"/>
    <n v="0"/>
    <n v="0"/>
    <n v="0"/>
    <n v="4"/>
    <s v="Paid for by members? Reach? Subsidy is v. high considering."/>
    <s v="6,7"/>
    <n v="4"/>
    <s v="MG group haven't allocated - waiting for revision"/>
    <n v="4"/>
    <s v="yes"/>
    <s v="CSPB"/>
    <n v="0"/>
    <n v="0"/>
  </r>
  <r>
    <x v="124"/>
    <n v="6108.86"/>
    <e v="#N/A"/>
    <e v="#N/A"/>
    <n v="26400"/>
    <n v="0"/>
    <m/>
    <n v="818"/>
    <s v="CSPB - A"/>
    <s v="CGCU"/>
    <s v="Use of Hertz car and van hire (total capacity 8) for 6 kart track days to 3xRye House (approx. hire cost Â£146 /trip), 2xBayford Meadows (approx. hire cost Â£164 /trip) and 1xClay Pigeon (approx. hire cost Â£314 /trip). Hertz solution has proven necessary recently due to a lack of minibus drivers with necessary experience towing trailers of this size. We're working to find a driver however cannot know that we will have one next year._x000a__x000a_Â£1080"/>
    <s v="Travel Expenditure"/>
    <s v="4 - Minimal Importance"/>
    <n v="1080"/>
    <n v="378"/>
    <n v="702"/>
    <n v="0"/>
    <n v="0"/>
    <n v="1080"/>
    <n v="0"/>
    <n v="0"/>
    <n v="0"/>
    <n v="4"/>
    <s v="This line is confusing. Are they using minibuses or Hertz? We cannot subsidise both, we can't just throw grant money at a bet-hedging."/>
    <s v="6,7"/>
    <n v="4"/>
    <s v="MG group haven't allocated - waiting for revision"/>
    <n v="4"/>
    <s v="yes"/>
    <s v="CSPB"/>
    <n v="0"/>
    <n v="0"/>
  </r>
  <r>
    <x v="124"/>
    <n v="6108.86"/>
    <e v="#N/A"/>
    <e v="#N/A"/>
    <n v="26401"/>
    <n v="0"/>
    <m/>
    <n v="818"/>
    <s v="CSPB - A"/>
    <s v="CGCU"/>
    <s v="Arrive and drive karting events allow many of our members to race with little experience and cost. A typical trip to Sandown Park circuit will take 30 members for a 40min race. With discount of 10%, track hire costs Â£55 per person. Members pay Â£35 which also accounts for travel income._x000a__x000a_5 events budgeted throughout the year: (30ppl Sandown Park @ Â£55pp) (15ppl Docklands @ Â£50pp) (24ppl Docklands @ Â£50pp) (30ppl Crawley @ Â£45pp) (24ppl Milton Keynes @ Â£50pp) = Â£6150_x000a__x000a_Income: Â£4635 (split between cost of track hire and travel)"/>
    <s v="Ground Hire"/>
    <s v="2 - Important"/>
    <n v="6150"/>
    <n v="4000"/>
    <n v="2150"/>
    <n v="0"/>
    <n v="0"/>
    <n v="6150"/>
    <n v="0"/>
    <n v="0"/>
    <n v="0"/>
    <n v="4"/>
    <s v="Members could pay more, given the relatively low reach for the high costs involved."/>
    <s v="6,7"/>
    <n v="4"/>
    <s v="MG group haven't allocated - waiting for revision"/>
    <n v="4"/>
    <s v="yes"/>
    <s v="CSPB"/>
    <n v="0"/>
    <n v="0"/>
  </r>
  <r>
    <x v="124"/>
    <n v="6108.86"/>
    <e v="#N/A"/>
    <e v="#N/A"/>
    <n v="26402"/>
    <n v="0"/>
    <m/>
    <n v="818"/>
    <s v="CSPB - A"/>
    <s v="CGCU"/>
    <s v="Entrance fee for 2 teams in the London Uni 6hr endurance race which sees more than 25 teams from Unis around London compete, and entrance for the BUKC 24hr endurance race where over 50 teams from unis all over the country compete. 12 drivers race in teams of 6 compete in the London 6hr race, and one team of 12 competes in the BUKC 24hr. This is a completely different style of racing to the normal 'sprint' format competitions we partake in. Entry costs: 2*Â£303 for the 6hr and 1*Â£1415 for the 24hr (one team) = Â£2021"/>
    <s v="Competitions"/>
    <s v="3 - Average Importance"/>
    <n v="2021"/>
    <n v="1480"/>
    <n v="541"/>
    <n v="0"/>
    <n v="0"/>
    <n v="2021"/>
    <n v="0"/>
    <n v="0"/>
    <n v="0"/>
    <n v="4"/>
    <s v="Extremely high cost for very low reach. Very hard to justify. Do members contribute?"/>
    <s v="6,7"/>
    <n v="4"/>
    <s v="MG group haven't allocated - waiting for revision"/>
    <n v="4"/>
    <s v="yes"/>
    <s v="CSPB"/>
    <n v="0"/>
    <n v="0"/>
  </r>
  <r>
    <x v="124"/>
    <n v="6108.86"/>
    <e v="#N/A"/>
    <e v="#N/A"/>
    <n v="26403"/>
    <n v="0"/>
    <m/>
    <n v="818"/>
    <s v="CSPB - A"/>
    <s v="CGCU"/>
    <s v="Hire of 9 or 15 seat minibuses where appropriate for the 5 Arrive and Drive races, the 6hr endurance race and the 24hr race which is in Teesside requires a full weekend booking. Calculated at 28p per mile and hire costs as per budgeting policy._x000a_A&amp;D: Â£530; Endurance: Â£450"/>
    <s v="Travel Expenditure"/>
    <s v="3 - Average Importance"/>
    <n v="980"/>
    <n v="635"/>
    <n v="345"/>
    <n v="0"/>
    <n v="0"/>
    <n v="980"/>
    <n v="0"/>
    <n v="0"/>
    <n v="0"/>
    <n v="4"/>
    <s v="More minibuses? Reach? Going by other lines probably low."/>
    <s v="6,7"/>
    <n v="4"/>
    <s v="MG group haven't allocated - waiting for revision"/>
    <n v="4"/>
    <s v="yes"/>
    <s v="CSPB"/>
    <n v="0"/>
    <n v="0"/>
  </r>
  <r>
    <x v="124"/>
    <n v="6108.86"/>
    <e v="#N/A"/>
    <e v="#N/A"/>
    <n v="26404"/>
    <n v="0"/>
    <m/>
    <n v="818"/>
    <s v="CSPB - A"/>
    <s v="CGCU"/>
    <s v="Our fleet of own karts require constant maintenance. Due to their high-performance nature the karts must be serviced annually, and on top of this; parts damaged during use must be replaced. Also included in this is replacing any worn safety equipment, which is compulsory._x000a_Typical expenditure based on previous years includes the following, however as this is based on accidental damage it may vary. Axles 4xÂ£78; Steering Columns 2xÂ£62; Stub Axles 2xÂ£72; Rotax Engine Rebuild 1xÂ£450; TKM engine rebuild 1xÂ£350; Prokart engines rebuild 2xÂ£250; Track rods 4xÂ£6._x000a_On top of these there are occasionally more costly repairs such as cracked or bent chassis', wheels or blown engines. A new chassis frame costs around Â£1500, new set of wheels Â£240 and a new engine Â£1300. However, these cannot be predicted to occur in any particular year._x000a_The purchase of safety equipment includes: Wetsuits 1xÂ£40; Helmets 1xÂ£80; Race Gloves 2xÂ£30; Race Suit 1xÂ£130._x000a_30% of members funds income is spent here as this is essential in keeping karts in useable and safe condition._x000a_4xÂ£78 + 2xÂ£62 + 2xÂ£72 + 1xÂ£450 + 1xÂ£350 + 2xÂ£250 + 4xÂ£6 + 2xÂ£40 + 1xÂ£80 + 2xÂ£30 + 1xÂ£130 = Â£2134"/>
    <s v="Equipment &amp; Repair"/>
    <s v="1 - Most Important"/>
    <n v="2134"/>
    <n v="752"/>
    <n v="1382"/>
    <n v="2134"/>
    <n v="500"/>
    <n v="2134"/>
    <n v="0"/>
    <s v="Based on last year's subsidy"/>
    <n v="0"/>
    <n v="4"/>
    <s v="Seems reasonable for core activity, however subsidy request is completely unreasonable."/>
    <n v="0"/>
    <n v="4"/>
    <s v="MG has adjusted subsidy"/>
    <n v="4"/>
    <s v="yes"/>
    <s v="CSPB"/>
    <n v="0"/>
    <n v="0"/>
  </r>
  <r>
    <x v="124"/>
    <n v="6108.86"/>
    <e v="#N/A"/>
    <e v="#N/A"/>
    <n v="26406"/>
    <n v="0"/>
    <m/>
    <n v="818"/>
    <s v="CSPB - A"/>
    <s v="CGCU"/>
    <s v="Running and restoring the Classic Mini is one of our core activities. This is valuable to our members as it teaches about the mechanics and workings of cars and engines, and allows hands-on experience with mechanics - which many members wouldn't otherwise have the opportunity. This year we worked on the interior as we planned and the next step is to get a new wiring loom, a new set of tires and a middle silencer for exhaust to make our Mini quieter._x000a_Included in this are: Â£200 wiring loom, 4 * Â£50 tire, Â£100 silencer._x000a_15% of members funds is contributed towards this cost (as seen in predicted income)_x000a_Â£200 + 4*Â£50 + Â£100 = Â£500"/>
    <s v="Equipment &amp; Repair"/>
    <s v="2 - Important"/>
    <n v="500"/>
    <n v="100"/>
    <n v="190"/>
    <n v="500"/>
    <n v="190"/>
    <n v="500"/>
    <n v="0"/>
    <n v="0"/>
    <n v="0"/>
    <n v="0"/>
    <s v="Core"/>
    <n v="0"/>
    <n v="0"/>
    <n v="0"/>
    <n v="0"/>
    <s v="yes"/>
    <s v="CSPB"/>
    <n v="0"/>
    <n v="0"/>
  </r>
  <r>
    <x v="124"/>
    <n v="6108.86"/>
    <e v="#N/A"/>
    <e v="#N/A"/>
    <n v="26410"/>
    <n v="0"/>
    <m/>
    <n v="818"/>
    <s v="CSPB - A"/>
    <s v="CGCU"/>
    <s v="Cost of insurance for the Mini, a legal requirement. 12% of members funds contributes to this cost._x000a_Â£270"/>
    <s v="Insurance"/>
    <s v="2 - Important"/>
    <n v="270"/>
    <n v="59"/>
    <n v="46"/>
    <n v="270"/>
    <n v="46"/>
    <n v="270"/>
    <n v="0"/>
    <n v="0"/>
    <n v="0"/>
    <n v="0"/>
    <n v="0"/>
    <n v="0"/>
    <n v="0"/>
    <n v="0"/>
    <n v="0"/>
    <s v="yes"/>
    <s v="CSPB"/>
    <n v="0"/>
    <n v="0"/>
  </r>
  <r>
    <x v="124"/>
    <n v="6108.86"/>
    <e v="#N/A"/>
    <e v="#N/A"/>
    <n v="26412"/>
    <n v="0"/>
    <m/>
    <n v="818"/>
    <s v="CSPB - A"/>
    <s v="CGCU"/>
    <s v="Purchase of tooling required for use in the garage, for essential maintenance on go-karts and the Mini._x000a_1xÂ£25 a set of screwdrivers, 1xÂ£15 Hammer_x000a_Â£25 + Â£15 = Â£40"/>
    <s v="Equipment &amp; Repair"/>
    <s v="3 - Average Importance"/>
    <n v="40"/>
    <n v="0"/>
    <n v="0"/>
    <n v="0"/>
    <n v="0"/>
    <n v="0"/>
    <n v="0"/>
    <n v="0"/>
    <n v="2"/>
    <n v="2"/>
    <s v="No subsidy - C?"/>
    <n v="2"/>
    <n v="2"/>
    <n v="0"/>
    <n v="2"/>
    <s v="yes"/>
    <s v="CSPB"/>
    <n v="0"/>
    <n v="0"/>
  </r>
  <r>
    <x v="124"/>
    <n v="6108.86"/>
    <e v="#N/A"/>
    <e v="#N/A"/>
    <n v="26384"/>
    <n v="0"/>
    <m/>
    <n v="818"/>
    <s v="CSPB - A"/>
    <s v="CGCU"/>
    <s v="Entry cost for three teams into the British Universities Karting Championship (BUKC). This is our main constitutional event, where we compete against other UK universities at race tracks across the country. This year we missed out on qualifying a third team as some experienced drivers graduated, but next year we aim to qualify 3 teams as our current members gain experience. One team consists of 4 drivers, and we rotate the teams each round to give the maximum opportunity to compete for members._x000a__x000a_We aim to qualify 1 team into the â€˜Mainâ€™ championship (4 rounds at Â£440 per team per round, for 55 minutes racing per driver, and we charge members Â£80 including travel and accommodation) and 2 teams into the â€˜Rookiesâ€™ championship - where more inexperienced drivers can compete (4 rounds at Â£480 per team per round for 50 min racing per driver, we charge members Â£75 inc travel). In order to compete, drivers must participate in the mandatory test days. As we have this year, we aim to enter 7 teams into the test days (spread over three different days) - at Â£190 per team (Â£45 per driver, we charge Â£40 for tickets inc travel). To qualify for the championship teams must participate in the qualifiers - as we have this year we aim to enter 3 teams (Â£540 per team, we charge Â£80 / member for 70 min racing inc travel). This means it costs each student around Â£500 to compete in the entire championship with on average 50% subsidy, which we feel is still too high for most students to afford. We're asking for a 42% subsidy which will be made up to the 50% using membership fees._x000a__x000a_4xÂ£440 + 2x4xÂ£480 + 7xÂ£190 + 3xÂ£540 = Â£8550_x000a__x000a_(Note total â€˜predicted incomeâ€™ from ticket sales of Â£5820 is split between BUKC entry fee, BUKC travel and accommodation)."/>
    <s v="Competitions"/>
    <s v="1 - Most Important"/>
    <n v="8560"/>
    <n v="4720"/>
    <n v="3840"/>
    <n v="8560"/>
    <n v="1950"/>
    <n v="8560"/>
    <n v="0"/>
    <s v="Based on last year's subsidy, icreased per increasing costs"/>
    <n v="0"/>
    <n v="4"/>
    <s v="Oh wow. This is an enormous number. The reach for this cost seems poor. Can understand that this is otherwise a very expensive activity for members, but this represents a non-trivial chunk of the pot for a relatively trivial number of people."/>
    <s v="6,7"/>
    <n v="4"/>
    <n v="0"/>
    <n v="4"/>
    <s v="yes_x000a_"/>
    <n v="0"/>
    <n v="0"/>
    <n v="0"/>
  </r>
  <r>
    <x v="124"/>
    <n v="6108.86"/>
    <e v="#N/A"/>
    <e v="#N/A"/>
    <n v="26405"/>
    <n v="0"/>
    <m/>
    <n v="818"/>
    <s v="CSPB - A"/>
    <s v="CGCU"/>
    <s v="Consumables required annually to keep our go-karts running in a safe, operational condition. Income is partially generated from the Â£45 ticket price for members to join trips for running these karts._x000a_Typical karting consumables for our fleet of karts for the year include: Tyres 4xÂ£132; Carb rebuild kits 3xÂ£20; Rear axle bearings 5xÂ£15; Spark Plugs 5xÂ£10; Rotax oil 6xÂ£16; TKM oil 3xÂ£9; Coolant 2xÂ£8; Wheel bearings 5xÂ£8; Chains 4xÂ£20; Brake Pads 5xÂ£17; Sprockets 3xÂ£19; Exhaust wadding 3xÂ£8._x000a_4xÂ£132 + 3xÂ£20 + 5xÂ£15 + 5xÂ£10 + 6xÂ£16 + 3xÂ£9 + 2xÂ£8 + 5xÂ£8 + 4xÂ£20 + 5xÂ£17 + 3xÂ£19 + 3xÂ£8 = Â£1497_x000a_15% of members funds is contributed towards this cost (as seen in predicted income)."/>
    <s v="Consumables"/>
    <s v="1 - Most Important"/>
    <n v="1497"/>
    <n v="527"/>
    <n v="970"/>
    <n v="0"/>
    <n v="0"/>
    <n v="0"/>
    <n v="0"/>
    <n v="0"/>
    <n v="0"/>
    <n v="4"/>
    <s v="Very high expenditure. Subsidy is very high, but seems core?"/>
    <n v="7"/>
    <n v="4"/>
    <s v="MG group haven't allocated - waiting for revision"/>
    <n v="4"/>
    <s v="yes_x000a_"/>
    <n v="0"/>
    <n v="0"/>
    <n v="0"/>
  </r>
  <r>
    <x v="125"/>
    <n v="122.37999999999998"/>
    <n v="455.21"/>
    <n v="25"/>
    <n v="27586"/>
    <n v="0"/>
    <m/>
    <n v="818"/>
    <s v="CSPB - A"/>
    <s v="CGCU"/>
    <s v="Minibus hire charge for Wales Tracklaying trip_x000a_Reach â€“ Participants for each trip (15)_x000a_Merit â€“ A unique opportunity for members to engage in track-laying volunteer work and learn about rail systems._x000a_Priority â€“ The Wales Tracklaying Trip is the flagship event of our society._x000a_Estimated cost for tracklaying trip = Â£400 (15-seater weekend hire charge, incl. fuel, excl. fines and miscellaneous) _x000a_TOTAL PREDICTED COST: Â£400"/>
    <s v="Travel Expenditure"/>
    <s v="1 - Most Important"/>
    <n v="400"/>
    <n v="0"/>
    <n v="225"/>
    <n v="400"/>
    <n v="120"/>
    <n v="400"/>
    <n v="0"/>
    <s v="Reach is fine because &gt;50% of target. Reduced subsidy to 30%"/>
    <n v="0"/>
    <n v="0"/>
    <s v="Members could feasibly contribute more towards cost, low-ish reach"/>
    <s v="6,7"/>
    <n v="4"/>
    <n v="0"/>
    <n v="0"/>
    <s v="no"/>
    <s v="discuss at CSPB"/>
    <n v="0"/>
    <n v="0"/>
  </r>
  <r>
    <x v="125"/>
    <n v="122.37999999999998"/>
    <n v="455.21"/>
    <n v="25"/>
    <n v="27588"/>
    <n v="0"/>
    <m/>
    <n v="818"/>
    <s v="CSPB - A"/>
    <s v="CGCU"/>
    <s v="Accommodation for Wales Tracklaying Trip at the Minffordd Hostel _x000a_Reach â€“ Participants on each trip (15) _x000a_Merit â€“ A unique opportunity for members to engage in track-laying volunteer work and learn about rail systems._x000a_Priority â€“ The Wales Tracklaying Trip is the flagship event of our society._x000a__x000a_Cost per participant per night: Â£3.50 (working visit, non-member price) _x000a_TOTAL PREDICTED COST (15 members * 2 nights): Â£105"/>
    <s v="Accommodation"/>
    <s v="1 - Most Important"/>
    <n v="105"/>
    <n v="0"/>
    <n v="90"/>
    <n v="105"/>
    <n v="40"/>
    <n v="105"/>
    <n v="0"/>
    <s v="Reach is fine because &gt;50% of target. Reduced subsidy"/>
    <n v="0"/>
    <n v="0"/>
    <s v="Low-ish reach, members could probably stomach the cost? It's not exactly enormous"/>
    <s v="6,7"/>
    <n v="4"/>
    <n v="0"/>
    <n v="0"/>
    <s v="no"/>
    <s v="discuss at CSPB"/>
    <n v="0"/>
    <n v="0"/>
  </r>
  <r>
    <x v="125"/>
    <n v="122.37999999999998"/>
    <n v="455.21"/>
    <n v="25"/>
    <n v="27590"/>
    <n v="0"/>
    <m/>
    <n v="818"/>
    <s v="CSPB - A"/>
    <s v="CGCU"/>
    <s v="Minibus hire charge for 2 visits to various industry sites around the UK_x000a_Estimated cost for each site visit = Â£150 (12-24hrs, 15-seater weekday hire charge, incl. fuel, excl. fines and miscellaneous)_x000a_TOTAL PREDICTED COST: 400 + 150*2 = Â£700"/>
    <s v="Travel Expenditure"/>
    <s v="2 - Important"/>
    <n v="300"/>
    <n v="0"/>
    <n v="150"/>
    <n v="0"/>
    <n v="0"/>
    <n v="0"/>
    <n v="0"/>
    <s v="What is the predicted cost?"/>
    <n v="0"/>
    <n v="4"/>
    <s v="Low-ish reach, members could probably stomach the cost? It's not exactly enormous"/>
    <s v="6,7"/>
    <n v="4"/>
    <n v="0"/>
    <n v="4"/>
    <s v="yes"/>
    <n v="0"/>
    <n v="0"/>
    <n v="0"/>
  </r>
  <r>
    <x v="126"/>
    <n v="304.44000000000005"/>
    <n v="3428.19"/>
    <n v="240"/>
    <n v="26098"/>
    <n v="0"/>
    <m/>
    <n v="818"/>
    <s v="CSPB - A"/>
    <s v="CGCU"/>
    <s v="As part of our hackspace we provide tools and equipment for our members to use. This includes 3D printers, power tools and hand tools. Over time these tools wear out and need to be repaired or replaced."/>
    <s v="Equipment &amp; Repair"/>
    <s v="1 - Most Important"/>
    <n v="1000"/>
    <n v="0"/>
    <n v="500"/>
    <n v="1000"/>
    <n v="250"/>
    <n v="1000"/>
    <n v="0"/>
    <s v="Reduced to 25% subsidy. No cost breakdown, but necessary funds"/>
    <n v="0"/>
    <s v="4,5"/>
    <s v="No costings, can't tell how number was reached. Reach? Ticket income?"/>
    <n v="3"/>
    <s v="4,5"/>
    <s v="MG has reduced subsidy"/>
    <s v="4,5"/>
    <s v="yes"/>
    <n v="0"/>
    <n v="0"/>
    <n v="0"/>
  </r>
  <r>
    <x v="126"/>
    <n v="304.44000000000005"/>
    <n v="3428.19"/>
    <n v="240"/>
    <n v="26104"/>
    <n v="0"/>
    <m/>
    <n v="818"/>
    <s v="CSPB - A"/>
    <s v="CGCU"/>
    <s v="Our members are encouraged to participate in competitions as it's a great way for them to develop their skills and network with other like-minded students. It is also great publicity for the society. We plan to continue with the Pi Wars competition. We also have plans to enter a team into the Eurobot challenge._x000a__x000a_Pi Wars: Â£150 per team ,Â£10 entrance fee, 5 teams = Â£760_x000a_Eurobot: Â£3000 predominantly funded by department, not asking for subsidy for this activity."/>
    <s v="Competitions"/>
    <s v="2 - Important"/>
    <n v="3760"/>
    <n v="0"/>
    <n v="760"/>
    <n v="3760"/>
    <n v="760"/>
    <n v="3760"/>
    <n v="0"/>
    <s v="Need more info about where exaclty the subsidy is going"/>
    <s v="3,6,7"/>
    <s v="4,5"/>
    <s v="Subsidy only for Pi Wars? Should split line to make clearer. Once done - seems like members of teams could definitely contribute more to this? Currently seems to assume no contribution. Reach?"/>
    <s v="3,6,7"/>
    <s v="4,5"/>
    <n v="0"/>
    <s v="4,5"/>
    <s v="yes"/>
    <n v="0"/>
    <n v="0"/>
    <n v="0"/>
  </r>
  <r>
    <x v="127"/>
    <n v="0"/>
    <e v="#N/A"/>
    <e v="#N/A"/>
    <n v="26318"/>
    <n v="0"/>
    <m/>
    <n v="821"/>
    <s v="CSPB - A"/>
    <s v="Graduate"/>
    <s v="Virtual Reality event: An event on Virtual Reality learning to be used to help as a learning tool for students"/>
    <s v="Cultural Activities"/>
    <s v="2 - Important"/>
    <n v="2000"/>
    <n v="0"/>
    <n v="2000"/>
    <n v="0"/>
    <n v="0"/>
    <n v="0"/>
    <n v="0"/>
    <n v="0"/>
    <n v="0"/>
    <n v="0"/>
    <s v="Bin.gif"/>
    <s v="??"/>
    <s v="??"/>
    <n v="0"/>
    <n v="0"/>
    <n v="0"/>
    <n v="0"/>
    <n v="0"/>
    <n v="0"/>
  </r>
  <r>
    <x v="128"/>
    <n v="108.47999999999999"/>
    <n v="1039"/>
    <n v="50"/>
    <n v="23581"/>
    <n v="0"/>
    <m/>
    <n v="820"/>
    <s v="CSPB - A"/>
    <s v="ICSMSU"/>
    <s v="Conference: Printing Costs_x000a_The ICAIC annual conference is the biggest student run anaesthetics conference in the UK. It is also the only Anaesthetics &amp; Intensive Care conference in London. The aim of the conference is to allow students the chance to engage with Anesthetics as a specialty, hear talks from leaders in the field, receive careers advice from anesthetic Trainees and practice practical skills that are otherwise not taught to students such as the insertion of central lines and advanced airway management. The conference continues to receive very positive feedback from delegates and speakers alike. _x000a_Printing costs include programs for delegates, name tags for delegates, advertising posters, certificates of appreciation for presenters and notes for tutorials. This contributes significantly to the experience of delegates at the conference and aids the learning of students across all 6 years of the medical school."/>
    <s v="Printing Costs"/>
    <s v="1 - Most Important"/>
    <n v="150"/>
    <n v="50"/>
    <n v="100"/>
    <n v="150"/>
    <n v="100"/>
    <n v="150"/>
    <n v="0"/>
    <s v="80 attendees, £12-15 per person"/>
    <n v="0"/>
    <n v="0"/>
    <s v="is this not publicity costs? advertising posters? If core aim then fund at 40%"/>
    <n v="8"/>
    <n v="8"/>
    <s v="Not publicity, printing handouts and note sheets for the conference. Should be funded at whatever we set funding too"/>
    <n v="0"/>
    <s v="n"/>
    <s v="Accept as funds for conference"/>
    <s v="y"/>
    <n v="0"/>
  </r>
  <r>
    <x v="128"/>
    <n v="108.47999999999999"/>
    <n v="1039"/>
    <n v="50"/>
    <n v="23584"/>
    <n v="0"/>
    <m/>
    <n v="820"/>
    <s v="CSPB - A"/>
    <s v="ICSMSU"/>
    <n v="0"/>
    <s v="Equipment &amp; Repair"/>
    <s v="6 - Spare"/>
    <n v="0"/>
    <n v="0"/>
    <n v="0"/>
    <n v="0"/>
    <n v="0"/>
    <n v="0"/>
    <n v="0"/>
    <s v="Kill line"/>
    <n v="3"/>
    <n v="1"/>
    <n v="0"/>
    <n v="10"/>
    <n v="0"/>
    <n v="0"/>
    <n v="0"/>
    <s v="y"/>
    <n v="0"/>
    <n v="0"/>
    <n v="0"/>
  </r>
  <r>
    <x v="128"/>
    <n v="108.47999999999999"/>
    <n v="1039"/>
    <n v="50"/>
    <n v="23585"/>
    <n v="0"/>
    <m/>
    <n v="820"/>
    <s v="CSPB - A"/>
    <s v="ICSMSU"/>
    <s v="Practical Days (Total 3)_x000a_Equipment hire including training dummies/models, medical meat, airway kit, and other anaesthetic equipment for practical _x000a_demonstrations.Equipment hire e.g. high fidelity lumbar puncture models, arterial line and arterial blood gas models, airway models, and single-use items e.g. gloves, wipes and cannulas._x000a__x000a_Practical evenings are a highlight of our calendar for the year. These evenings are open to all students and give them a chance to be taught practical skills that would otherwise be covered once they have qualified. In the past topics covered have included Lumbar Puncture, Nerve blocks and Central lines. _x000a__x000a_The specialized equipment needed for these evenings come with not insignificant costs for maintenance and transport. While we sell tickets for the events we ultimately run them at a loss to ensure the cost is not prohibitive to students (need)_x000a__x000a_The sessions are open to students from all year groups and are a brilliant way of getting students involved with anesthetics. _x000a__x000a_Demonstrators are generally junior doctors that have given up evenings off to come and teach and many are returning Imperial Alumni (reach)"/>
    <s v="Equipment &amp; Repair"/>
    <s v="2 - Important"/>
    <n v="200"/>
    <n v="100"/>
    <n v="100"/>
    <n v="100"/>
    <n v="100"/>
    <n v="100"/>
    <n v="0"/>
    <s v="25 attendees, £3-5 per person"/>
    <s v="-"/>
    <s v="-"/>
    <n v="0"/>
    <n v="10"/>
    <n v="0"/>
    <n v="0"/>
    <n v="0"/>
    <s v="y"/>
    <n v="0"/>
    <n v="0"/>
    <n v="0"/>
  </r>
  <r>
    <x v="128"/>
    <n v="108.47999999999999"/>
    <n v="1039"/>
    <n v="50"/>
    <n v="23586"/>
    <n v="0"/>
    <m/>
    <n v="820"/>
    <s v="CSPB - A"/>
    <s v="ICSMSU"/>
    <s v="Careers Talks (Total 3)_x000a_travel expenses and other reimbursements._x000a__x000a_Providing careers guidance is central to ICAIC. One of the most effective ways in which we accomplish this is by hosting careers talks from trainees an consultants in anesthetics, intensive care and acute medicine . The evenings are very well attended and have seen students from other London universities attend regularly in addition to between 40 and 60 Imperial students at each talk. _x000a__x000a_The talks are open to students of all years (reach) and cover topics from applying to training to the realities of working in the field. _x000a__x000a_Our speakers our extremely important to the running of the careers evenings and have more than once come straight form on calls or nights to speak to and advice students. _x000a__x000a_We offer to reimburse all transport costs and have small gifts of appreciation (chocolates) for the speakers"/>
    <s v="Speakers"/>
    <s v="1 - Most Important"/>
    <n v="50"/>
    <n v="0"/>
    <n v="50"/>
    <n v="50"/>
    <n v="50"/>
    <n v="50"/>
    <n v="0"/>
    <n v="9"/>
    <s v="-"/>
    <s v="-"/>
    <s v="happy to subsidise but again at 40% not 100%"/>
    <n v="8"/>
    <n v="8"/>
    <n v="0"/>
    <n v="0"/>
    <s v="y"/>
    <n v="0"/>
    <n v="0"/>
    <n v="0"/>
  </r>
  <r>
    <x v="128"/>
    <n v="108.47999999999999"/>
    <n v="1039"/>
    <n v="50"/>
    <n v="24811"/>
    <n v="0"/>
    <m/>
    <n v="820"/>
    <s v="CSPB - A"/>
    <s v="ICSMSU"/>
    <s v="Handout Printing for Tutorials_x000a__x000a_ICAIC organizes tutorials for students across all years of the medical school. These include Acute Medicine Master class tutorials (3/year) open to all years and Prescribing Exam revision tutorials for final years._x000a__x000a_These tutorials have significant reach across the medical school and are extremely well attended (some more than university organised lectures on similar topics)_x000a__x000a_Being able to provide hand outs allow us to make the tutorials significantly more interactive and allow students to consolidate learning significantly better we have found."/>
    <s v="Printing Costs"/>
    <s v="2 - Important"/>
    <n v="100"/>
    <n v="0"/>
    <n v="100"/>
    <n v="100"/>
    <n v="100"/>
    <n v="100"/>
    <n v="0"/>
    <n v="9"/>
    <s v="-"/>
    <s v="-"/>
    <s v="Core aim?"/>
    <n v="2"/>
    <n v="1"/>
    <s v="Education of our students is a core aim"/>
    <n v="0"/>
    <s v="n"/>
    <s v="printing, move to C"/>
    <s v="n"/>
    <n v="0"/>
  </r>
  <r>
    <x v="128"/>
    <n v="108.47999999999999"/>
    <n v="1039"/>
    <n v="50"/>
    <n v="24812"/>
    <n v="0"/>
    <m/>
    <n v="820"/>
    <s v="CSPB - A"/>
    <s v="ICSMSU"/>
    <s v="Conference: Equipment Hire_x000a_Equipment hire including training dummies/models, medical meat, airway kit, and other anesthetic equipment for practical demonstrations._x000a__x000a_As noted previously, the conference gives students a chance to be taught and practice practical skills not covered in the medical school curriculum. These include ultrasound guided nerve blocks, central line insertion and advanced airway management. This requires very specialized equipment that comes with significant purchase/hire and transport costs._x000a__x000a_Funding this aspect of the conference would significantly improve student learning at the conference and aid their professional development. The practical skills element of the conference feeds into one of our core aims of providing students with practical experience in controlled environments that they would not otherwise have in medical school."/>
    <s v="Equipment &amp; Repair"/>
    <s v="1 - Most Important"/>
    <n v="300"/>
    <n v="0"/>
    <n v="300"/>
    <n v="300"/>
    <n v="300"/>
    <n v="300"/>
    <n v="0"/>
    <s v="Models (airway, LP, central line etc) – £50_x000a_Ultrasound machines - £100_x000a_Medical meat - £50"/>
    <s v="-"/>
    <s v="-"/>
    <s v="Happy to subsidise but again at 40% not 100%"/>
    <n v="8"/>
    <n v="8"/>
    <s v="Subsidise at general CSPB-A %"/>
    <n v="0"/>
    <s v="y"/>
    <n v="0"/>
    <n v="0"/>
    <n v="0"/>
  </r>
  <r>
    <x v="129"/>
    <n v="61.95"/>
    <n v="866.38"/>
    <n v="30"/>
    <n v="25243"/>
    <n v="0"/>
    <m/>
    <n v="820"/>
    <s v="CSPB - A"/>
    <s v="ICSMSU"/>
    <s v="Printing costs- Academic events form an integral part of our society and we aim to deliver high standard teaching to students who feel the need to have that extra support. Our annual mock-Objective Structured Clinical Examinations (OSCE) and Practical Assessment of Clinical Examination Skills events (the exams are designed to test the clinical knowledge and skills in medical students and trainee doctors respectively) are in extremely high demands and usually sell-out within hours, for there are not enough of these events organised by the college itself for student to practise their clinical skills in two of the most important exams during medical school [MERIT]. To maximise the benefits to participants, the society provides marking sheets and feedback forms to students regarding each clincal scenario. Mock-OSCE and mock PACES together can offer approximately 70 people [REACH] the opporutnity to practise their clinical skills and as these events consist of a 10 station rotation, the society needs to print out 700 feedback forms (700*0.03= Â£21). Moreover, the society incorporated new academic events by organising tutorials for Year 1 &amp; 2 during the academic year 2016/17. Coloured handouts were necessary in these tutorials, especially to illustrate anatomical diagrams (450*0.18=Â£81). The tutorials were met with very positive feedback as these differ from similar events by other societies by being exam question-focused, therefore the society will continue to run these in the next academic year. Total cost: Â£21+Â£81=Â£102"/>
    <s v="Printing Costs"/>
    <s v="1 - Most Important"/>
    <n v="102"/>
    <n v="0"/>
    <n v="102"/>
    <n v="102"/>
    <n v="102"/>
    <n v="102"/>
    <n v="0"/>
    <n v="9"/>
    <s v="-"/>
    <s v="-"/>
    <s v="Happy to subsidise but again at 40% not 100%"/>
    <n v="8"/>
    <n v="8"/>
    <s v="Subsidise at general CSPB-A %"/>
    <n v="0"/>
    <s v="y"/>
    <n v="0"/>
    <n v="0"/>
    <n v="0"/>
  </r>
  <r>
    <x v="129"/>
    <n v="61.95"/>
    <n v="866.38"/>
    <n v="30"/>
    <n v="25244"/>
    <n v="0"/>
    <m/>
    <n v="820"/>
    <s v="CSPB - A"/>
    <s v="ICSMSU"/>
    <s v="Ground hire for mock-OSCE and mock-PACES- In addition to the printing cost of mock-OSCE and mock-PACES event, renting a suitable venue is essential in the smooth running of the event. In the past 2 years, we have hired a section in Chelsea &amp; Westminster Hospital outpatient and this has worked fantastically for our students due to its close proximity to South Kensinton campus. We will continue to do that next year and the total cost for venue renting is Â£150. We aim to pay a third of this cost using our SGI."/>
    <s v="Ground Hire"/>
    <s v="1 - Most Important"/>
    <n v="150"/>
    <n v="50"/>
    <n v="100"/>
    <n v="150"/>
    <n v="100"/>
    <n v="150"/>
    <n v="0"/>
    <n v="9"/>
    <s v="-"/>
    <s v="-"/>
    <s v="Happy to subsidise but again at 40% not 100%"/>
    <n v="8"/>
    <n v="8"/>
    <s v="Subsidise at general CSPB-A %"/>
    <n v="0"/>
    <s v="y"/>
    <n v="0"/>
    <n v="0"/>
    <n v="0"/>
  </r>
  <r>
    <x v="129"/>
    <n v="61.95"/>
    <n v="866.38"/>
    <n v="30"/>
    <n v="25251"/>
    <n v="0"/>
    <m/>
    <n v="820"/>
    <s v="CSPB - A"/>
    <s v="ICSMSU"/>
    <s v="Conference fee for AMSC- Asian Medical Students' Conference is one of AMSA's flagship events in the academic year. It is held in the summer months of June/July and the location varies each year. Prior to the start of the conference, each country chapter needs to enter various academic competitions (resesarch paper, research poster) and creative competitions (photography and video) in accordance with the theme of that year. Our members, representing the United Kingdom, have had a record of consistently good perfomance in these competitions byÂ obtaining 2nd place in research paper in Manilla (AMSC 2016) and winning first place in the White Paper Competition in Singapore (AMSC 2015). The conference is a great way for early year students to get exposure to writing research papers and doing data analysis, which can is usually very difficult to gain experience on as undergraduate students [MERIT]. This year, our Regional Co-ordinator has secured more number of seats (25) than any previous years [REACH]. Â The conference itself costs approximately Â£400 per person and this cost include accomodation, event attendance throughout the conference and travelling (excluding for one's own leisure time). Total cost: 400*25= Â£10,000. We ask the Union to subsidise Â£60 each person, as every year, some people are prevented from going due to the expensive cost. However, the society thinks that it is a really valuable experience, in terms of educational value and cultural exchange experiences, for our members to partake in."/>
    <s v="Cultural Activities"/>
    <s v="1 - Most Important"/>
    <n v="10000"/>
    <n v="8500"/>
    <n v="1500"/>
    <n v="10000"/>
    <n v="0"/>
    <n v="0"/>
    <n v="0"/>
    <s v="To my knowledge this is not a compulsory event for AMSA subsideries to attend, availale to a very small number of students"/>
    <n v="1"/>
    <n v="1"/>
    <n v="0"/>
    <n v="10"/>
    <n v="0"/>
    <n v="0"/>
    <n v="0"/>
    <s v="y"/>
    <n v="0"/>
    <n v="0"/>
    <n v="0"/>
  </r>
  <r>
    <x v="129"/>
    <n v="61.95"/>
    <n v="866.38"/>
    <n v="30"/>
    <n v="25253"/>
    <n v="0"/>
    <m/>
    <n v="820"/>
    <s v="CSPB - A"/>
    <s v="ICSMSU"/>
    <s v="Travelling Expenditure for AMSC- AMSC Attendees need to purchase their own flight ticket and the range of this varies significantly but on average, it is approximately Â£550 for non-direct flights.Â Total cost of flights: 550*25=Â£13,750. For AMSC 2017 South Korea, the society has secured Â£500 sponsorship from Chatime Ltd. However, this is the first time we are working with the company and we cannot be certain that they will become a long-term sponsor. Therefore, as stated previously, to help our financially-challenged members, we ask for Â£50 subsidisation each person from the union."/>
    <s v="Travel Expenditure"/>
    <s v="1 - Most Important"/>
    <n v="13750"/>
    <n v="12500"/>
    <n v="1250"/>
    <n v="13750"/>
    <n v="0"/>
    <n v="0"/>
    <n v="0"/>
    <s v="Should be applying to tours for this, different location anually"/>
    <n v="2"/>
    <n v="3"/>
    <n v="0"/>
    <n v="10"/>
    <n v="0"/>
    <n v="0"/>
    <n v="0"/>
    <s v="y"/>
    <n v="0"/>
    <n v="0"/>
    <n v="0"/>
  </r>
  <r>
    <x v="129"/>
    <n v="61.95"/>
    <n v="866.38"/>
    <n v="30"/>
    <n v="25254"/>
    <n v="0"/>
    <m/>
    <n v="820"/>
    <s v="CSPB - A"/>
    <s v="ICSMSU"/>
    <s v="Equipment purchase for AMSC- As an requirement of the conference, each participant needs to have their own conference polo-shirt and name cards. The conference polo-shirt costs Â£20 each and the printing cost for name cards cost Â£10 each. Total cost: 30*25=Â£750 Together with the conference cost and the flight ticket, it adds up to a substantial amount of money and many felt financially burdened despite their enthusiam in attending the conference. Therefore we ask for Â£10 subsidisation per person from the Union."/>
    <s v="Equipment &amp; Repair"/>
    <s v="1 - Most Important"/>
    <n v="750"/>
    <n v="250"/>
    <n v="500"/>
    <n v="0"/>
    <n v="0"/>
    <n v="0"/>
    <n v="0"/>
    <n v="0"/>
    <n v="0"/>
    <n v="0"/>
    <n v="0"/>
    <n v="2"/>
    <n v="2"/>
    <n v="0"/>
    <n v="0"/>
    <s v="y"/>
    <n v="0"/>
    <n v="0"/>
    <n v="0"/>
  </r>
  <r>
    <x v="130"/>
    <n v="4038.2599999999998"/>
    <n v="1028.01"/>
    <n v="80"/>
    <n v="26879"/>
    <n v="0"/>
    <m/>
    <n v="820"/>
    <s v="CSPB - A"/>
    <s v="ICSMSU"/>
    <s v="BUCS entrance fees will cost us Â£64 per team (factoring for inflation). We have three teams competing in BUCS (two mens teams, and a womens team), making a total of Â£192."/>
    <s v="Competitions"/>
    <s v="1 - Most Important"/>
    <n v="192"/>
    <n v="0"/>
    <n v="192"/>
    <n v="192"/>
    <n v="192"/>
    <n v="192"/>
    <n v="0"/>
    <n v="9"/>
    <s v="-"/>
    <s v="-"/>
    <s v="Happy to subsidise but again at 40% not 100%"/>
    <n v="8"/>
    <n v="8"/>
    <s v="Subsidise at general CSPB-A %"/>
    <n v="0"/>
    <s v="y"/>
    <n v="0"/>
    <n v="0"/>
    <n v="0"/>
  </r>
  <r>
    <x v="130"/>
    <n v="4038.2599999999998"/>
    <n v="1028.01"/>
    <n v="80"/>
    <n v="26885"/>
    <n v="0"/>
    <m/>
    <n v="820"/>
    <s v="CSPB - A"/>
    <s v="ICSMSU"/>
    <s v="Affiliation fees for LUSL cost us Â£82, to enter our Mixed Doubles team for this year. Affiliation fees for BUCS cost Â£82 per team this year, we enter 3 teams in BUCS (two mens teams and a womens team), making a total of Â£246.00 for all three. So in total to enter both competitions it cost Â£328 this year."/>
    <s v="Affiliation Fees"/>
    <s v="1 - Most Important"/>
    <n v="328"/>
    <n v="0"/>
    <n v="328"/>
    <n v="328"/>
    <n v="328"/>
    <n v="328"/>
    <n v="0"/>
    <n v="9"/>
    <s v="-"/>
    <s v="-"/>
    <s v="Happy to subsidise but potentially at 50% not 100%"/>
    <n v="8"/>
    <n v="8"/>
    <s v="Subsidise at general CSPB-A %"/>
    <n v="0"/>
    <s v="y"/>
    <n v="0"/>
    <n v="0"/>
    <n v="0"/>
  </r>
  <r>
    <x v="130"/>
    <n v="4038.2599999999998"/>
    <n v="1028.01"/>
    <n v="80"/>
    <n v="26924"/>
    <n v="0"/>
    <m/>
    <n v="820"/>
    <s v="CSPB - A"/>
    <s v="ICSMSU"/>
    <s v="Court hire is essential as we need this run the club. We require courts for both social and team training (social training being weekly opportunities for full members of the club who aren't on the team to play)._x000a__x000a_Social: Ethos, these sessions are open to players of any ability and require 6 court hours per week for Winter and Spring term to accommodate our aims and objectives. This is to accommodate for the predicted turn out of ~40 members per session. Having Ethos as a venue is essential to the club because it is generally attended by our newer members and those less able to travel to further away sessions, which justifies the higher cost to the club. The cost per court per hour is Â£11.60 therefore the total cost is Â£1531.20 (Â£11.60 x 6 hours x 22 weeks). We have also had a fortnightly Tuesday session St John Bosco College through an arrangement with ACC Badminton to have use of the weekly booking on alternate weeks. The cost per court per hour is Â£12.50, with 8 court hours per session, therefore to use the courts throughout next year our predicted total cost is Â£1100 (Â£12.50 x 8 hours x 11 sessions), with 1% inflation for this venue giving Â£1111. In total this comes to Â£2642.20 (Â£1531.20 Ethos + Â£1111 SJBC) for our social courts for the year. _x000a__x000a_Training: For team training we require a minimum of 12 court hours per week for Winter and Spring Terms for sufficient training time. Courts at the Reynolds Sports Centre in Acton cost Â£9.50 per court per hour, therefore the total cost is Â£2508 (Â£9.50 x 12 hours x 22 weeks). With predicted inflation of 1%, this gives us our final cost of Â£2533.08 for team training courts._x000a__x000a_We appreciate that Sport Imperial cannot always provide us with a venue for home matches where they cover the cost. Furthermore, we will need to cover the costs of our LUSL matches ourselves. We predict that we will require 36 court hours in total for LUSL home fixtures (2 courts x 3 hours x 6 matches). The cost of one court per hour at Charing Cross Sports Centre is Â£6.66 (we are VAT exempt), therefore the predicted cost is Â£239.76. (Due to booking restrictions we cannot use Charing Cross Sports Centre as a regular venue)_x000a_For BUCS home matches we predict that we will need to hire courts for 5 home matches per team per year. This gives us a total of 60 court hours overall (5 matches x 3 teams x 2 courts x 2 hours). With the rate of Â£6.66 per court per hour at Charing Cross Sports Centre, this gives us a cost of Â£399.60. _x000a_Therefore, total cost of match court hire for the year is Â£639.36, with 1% inflation this becomes Â£645.75._x000a__x000a_Cost of all courts for the year is thus predicted as Â£5821.03 (Â£2642.20+Â£2533.08+Â£645.75). We will expect to be able to pay for 35% of this through self generated income so we therefore ask for Â£3783.67 subsidy."/>
    <s v="Ground Hire"/>
    <s v="1 - Most Important"/>
    <n v="5821.03"/>
    <n v="2037.36"/>
    <n v="3783.67"/>
    <n v="5821.03"/>
    <n v="3783.67"/>
    <n v="5821.03"/>
    <n v="0"/>
    <n v="9"/>
    <s v="-"/>
    <s v="-"/>
    <s v="Happy to subsidise but again at 40% not 100%"/>
    <n v="8"/>
    <n v="8"/>
    <s v="Subsidise at general CSPB-A %"/>
    <n v="0"/>
    <s v="y"/>
    <n v="0"/>
    <n v="0"/>
    <n v="0"/>
  </r>
  <r>
    <x v="130"/>
    <n v="4038.2599999999998"/>
    <n v="1028.01"/>
    <n v="80"/>
    <n v="26930"/>
    <n v="0"/>
    <m/>
    <n v="820"/>
    <s v="CSPB - A"/>
    <s v="ICSMSU"/>
    <s v="Buying shuttlecocks is essential for us as we need them in order to run the club. For BUCS/LUSL matches, regulations require us to use tournament quality feather shuttlecocks. This year we have used Yehlex Tournament Grade shuttles, which we get at a discounted rate. Training with the same quality shuttlecocks is vital as the speed differs with quality, and it is important that our players are accustomed to the shuttlecocks they will play their matches with. As we are required to use feather shuttlecocks, they do experience wear, and cannot be reused, therefore we require many throughout the year. We use 3 tubes a week in training and 2 tubes for each home match (as stipulated by BUCS). This means we use a total of 106 tubes a year (2 tubes x 20 home matches + 3 tubes x 22 training weeks). One tube of shuttles costs Â£14.20, creating a total of Â£1505.20 a year (Â£14.20 x 106 tubes)._x000a__x000a_Social sessions are also central to club life, giving members of the club who are not on the competitive team an opportunity to play. This year we have been using nylon shuttlecocks in social sessions; this has a downside of affecting the quality of games (different flight speeds, flight paths etc. to what participants expect and are used to with feathered shuttlecocks alter how they need to play). We would therefore like to use feathered shuttles next year, as we have done in previous years, and in alignment with previous years we predict that we will require 33 tubes per year (1 tube per session). Yehlex Club grade shuttlecocks cost Â£12.50 per tube (at a discounted rate). This means social shuttles cost Â£412.50 for the year (Â£12.50 x 33 tubes). _x000a__x000a_Therefore total expenditure on shuttlecocks for the year is Â£1917.70, with 1% inflation this is a total cost of Â£1936.88. We aim to cover 50% of this expenditure with SGI, so we ask for Â£968.44 subsidy."/>
    <s v="Consumables"/>
    <s v="1 - Most Important"/>
    <n v="1936.88"/>
    <n v="968.44"/>
    <n v="968.44"/>
    <n v="1936.88"/>
    <n v="968.44"/>
    <n v="1936.88"/>
    <n v="0"/>
    <n v="9"/>
    <s v="-"/>
    <s v="-"/>
    <n v="0"/>
    <n v="10"/>
    <n v="0"/>
    <n v="0"/>
    <n v="0"/>
    <s v="y"/>
    <n v="0"/>
    <n v="0"/>
    <n v="0"/>
  </r>
  <r>
    <x v="130"/>
    <n v="4038.2599999999998"/>
    <n v="1028.01"/>
    <n v="80"/>
    <n v="26936"/>
    <n v="0"/>
    <m/>
    <n v="820"/>
    <s v="CSPB - A"/>
    <s v="ICSMSU"/>
    <s v="Travel is a necessary part of competing against other teams. This frequently requires our team members to take the train outside of London. This can prove to be a heavy financial burden to some team players with some potentially not being able to afford to go. We feel that keeping costs as low as possible is vital to ensure that those who deserve to play are able to. With this in mind, we would like to ensure that no member has to pay more than Â£8 per long journey. Based on leagues currently, there are 15 away matches in total for our teams (5 per BUCS team) that require subsidising. On average, tickets cost Â£12 (assuming railcards) and 6 people attend a match. _x000a__x000a_Therefore, travel will cost Â£1080.00 in total (15 matches x 6 players x Â£12 per ticket) and we ask for Â£360 (15 matches x 6 players x Â£4.00 subsidy), with the remainder of the cost covered by team members."/>
    <s v="Travel Expenditure"/>
    <s v="1 - Most Important"/>
    <n v="1080"/>
    <n v="720"/>
    <n v="360"/>
    <n v="1080"/>
    <n v="360"/>
    <n v="1080"/>
    <n v="0"/>
    <n v="9"/>
    <s v="-"/>
    <s v="-"/>
    <n v="0"/>
    <n v="10"/>
    <n v="0"/>
    <n v="0"/>
    <n v="0"/>
    <s v="y"/>
    <n v="0"/>
    <n v="0"/>
    <n v="0"/>
  </r>
  <r>
    <x v="130"/>
    <n v="4038.2599999999998"/>
    <n v="1028.01"/>
    <n v="80"/>
    <n v="26949"/>
    <n v="0"/>
    <m/>
    <n v="820"/>
    <s v="CSPB - A"/>
    <s v="ICSMSU"/>
    <s v="We hold tournaments that are restricted to social players only (full members of the club who are not part of the competitive team) . These events receive highly positive feedback, as it gives them the opportunity to play in a more competitive environment. This is also a unique event within badminton societies at Imperial. Thus we feel this is a worthwhile event that benefits the social members of the club and allows them to gain competitive experience before trialling for the team, thus improving the club altogether. _x000a__x000a_In order to make the event more appealing and accessible, we would like to ask for a subsidy towards extra shuttlecocks used and the extra court hire required. We would like to hold this twice a year, with each tournament using 4 badminton courts for 2 hours and 4 tubes of shuttlecocks. The cost per court per hour in Ethos is Â£11.60, therefore the total court cost is Â£185.60 (Â£11.60 x 4 courts x 2 hours x 2 tournaments). Shuttles cost Â£12.50 per tube, giving an overall cost of Â£100 (8 tubes x Â£12.50), which factoring for 1% inflation becomes Â£101._x000a__x000a_Therefore the total cost for the year for these 2 tournaments will be Â£286.60. We ask for a contribution from entrants towards this cost, but would like to limit this to below Â£4 if possible to maximise attendance, with approximately 20 players per tournament, we therefore ask for a subsidy of Â£143.30 (50%)."/>
    <s v="Competitions"/>
    <s v="2 - Important"/>
    <n v="286.60000000000002"/>
    <n v="143.30000000000001"/>
    <n v="143.30000000000001"/>
    <n v="286.60000000000002"/>
    <n v="143.30000000000001"/>
    <n v="286.60000000000002"/>
    <n v="0"/>
    <n v="9"/>
    <s v="-"/>
    <s v="-"/>
    <s v="Happy to subsidise but again at 40% not 100%"/>
    <n v="8"/>
    <n v="8"/>
    <s v="Subsidise at general CSPB-A %"/>
    <n v="0"/>
    <s v="y"/>
    <n v="0"/>
    <n v="0"/>
    <n v="0"/>
  </r>
  <r>
    <x v="130"/>
    <n v="4038.2599999999998"/>
    <n v="1028.01"/>
    <n v="80"/>
    <n v="26955"/>
    <n v="0"/>
    <m/>
    <n v="820"/>
    <s v="CSPB - A"/>
    <s v="ICSMSU"/>
    <s v="We will be running a Winter tour to an International Student Badminton tournament in the Netherlands (Enschede) where team and non-team members (non-team members being full members of the club who are not part of the competitive team) of the club have the opportunity to play against foreign students. This is a unique event we organise that is open to all our club members, the tournament caters for abilities from beginner to international standard. Due to the intensive nature of the tournament with the various categories and 4 matches per day for each entrant (approximately 1hr45 play time) and self-organised friendly games throughout the day, it is very beneficial to improving the general playing ability of the club. It provides an opportunity to meet like-minded students from around Europe and promote ICSM. _x000a__x000a_This event is popular in the club and this year, 11 members signed up (unfortunately only 8 were able to participate due to unforeseen circumstances). In 2015/16 the club had 19 members participating and so we are expecting 15 members to participate next year (an average of 11 and 19). The tournament will run from 28th December 2017 to 1st January 2018. Due to the awkward travel dates and lack of qualified minibus drivers, this year we travelled via plane to Dusseldorf followed by train to our destination on Enschede. 2 members only travelled part of the journey with everyone else due to other commitments, but for the remaining members the cost per person for the train was Â£33.45 and for the flight was Â£126.98, summing to Â£160.43 per person. For our predicted participation of 15 members next year this will give a travel cost of Â£2406.45._x000a__x000a_In order to make this unique opportunity accessible to all of our members we would like to make the cost of travel more affordable and so we are asking for a subsidy of 50% towards the travel cost. This amounts to a Â£1203.23 subsidy (50% x Â£2406.45). The rest will be paid for by attendees."/>
    <s v="Travel Expenditure"/>
    <s v="2 - Important"/>
    <n v="2406.4499999999998"/>
    <n v="1203.22"/>
    <n v="1203.23"/>
    <n v="2406.4499999999998"/>
    <n v="1203.22"/>
    <n v="2406.4499999999998"/>
    <n v="0"/>
    <n v="9"/>
    <s v="-"/>
    <s v="-"/>
    <s v="How is this a core event? Surely CSPB-C or B? Its a tour"/>
    <n v="2"/>
    <n v="1"/>
    <s v="trave for a tour with core activity to the same place every year goes through annual budgetting. Only if the location changes would one apply to tours board"/>
    <n v="0"/>
    <s v="n"/>
    <s v="Fund, we encourage clubs to apply through annual budgeting for tours that are expected to come up"/>
    <s v="y"/>
    <n v="0"/>
  </r>
  <r>
    <x v="130"/>
    <n v="4038.2599999999998"/>
    <n v="1028.01"/>
    <n v="80"/>
    <n v="26956"/>
    <n v="0"/>
    <m/>
    <n v="820"/>
    <s v="CSPB - A"/>
    <s v="ICSMSU"/>
    <s v="We will be running a Winter tour to an International Student Badminton tournament in the Netherlands (Enschede) where team and non-team members (non-team members being full members of the club who are not part of the competitive team) of the club have the opportunity to play against foreign students. This is a unique event we organise that is open to all our club members, the tournament caters for abilities from beginner to international standard. Due to the intensive nature of the tournament with the various categories and 4 matches per day for each entrant (approximately 1hr45 play time) and self-organised friendly games throughout the day, it is very beneficial to improving the general playing ability of the club. It provides an opportunity to meet like-minded students from around Europe and promote ICSM. This year, 11 members participated. In 2015/16 the club had 19 members participating and so we are expecting 15 members to participate next year (an average of the two years). The tournament will run from 28th December 2017 to 1st January 2018._x000a__x000a_The tournament entry fee is â‚¬85 per person, this covers the court hire, accommodation and all meals. This is approximately Â£71 at the current exchange rate (â‰ˆ0.839)._x000a__x000a_We estimate the cost splitting to be:_x000a_Court hire - Â£28_x000a_Accommodation - Â£21.50_x000a_Meals - Â£21.50_x000a__x000a_We are asking for 50% subsidy for this event (excluding meals), where the remainder of the cost will be paid for by the attendees. We are asking for subsidy to make it accessible to all our members and to maximise attendance to this unique opportunity. The meals will be paid for in full by the attendees and we are not asking for subsidy for this cost._x000a__x000a_The total court hire cost is Â£420 (Â£28 x 15 people), therefore we ask for a court hire subsidy of Â£210 (50%)."/>
    <s v="Ground Hire"/>
    <s v="2 - Important"/>
    <n v="420"/>
    <n v="210"/>
    <n v="210"/>
    <n v="420"/>
    <n v="210"/>
    <n v="420"/>
    <n v="0"/>
    <n v="9"/>
    <s v="-"/>
    <s v="-"/>
    <s v="Again - this is a tour. Not core aim?"/>
    <n v="2"/>
    <n v="1"/>
    <s v="as ground hire, I agree"/>
    <n v="0"/>
    <s v="y"/>
    <n v="0"/>
    <n v="0"/>
    <n v="0"/>
  </r>
  <r>
    <x v="130"/>
    <n v="4038.2599999999998"/>
    <n v="1028.01"/>
    <n v="80"/>
    <n v="26957"/>
    <n v="0"/>
    <m/>
    <n v="820"/>
    <s v="CSPB - A"/>
    <s v="ICSMSU"/>
    <s v="We will be running a Winter tour to an International Student Badminton tournament in the Netherlands (Enschede) where team and non-team members of the club (non-team members being full members of the club who are not part of the competitive team) have the opportunity to play against foreign students. This is a unique event we organise that is open to all our club members, the tournament caters for abilities from beginner to international standard. Due to the intensive nature of the tournament with the various categories and 4 matches per day for each entrant (approximately 1hr45 play time) and self-organised friendly games throughout the day, it is very beneficial to improving the general playing ability of the club. It provides an opportunity to meet like-minded students from around Europe and promote ICSM. This year, 11 members participated. In 2015/16 the club had 19 members participating and so we are expecting 15 members to participate next year (an average of the two years). The tournament will run from 28th December 2017 to 1st January 2018._x000a__x000a_The tournament entry fee is â‚¬85 per person, this covers the court hire, accommodation and all meals. This is approximately Â£71 at the current exchange rate (â‰ˆ0.839)._x000a__x000a_We estimate the cost splitting to be:_x000a_Court hire - Â£28_x000a_Accommodation - Â£21.50_x000a_Meals - Â£21.50_x000a__x000a_We are asking for 50% subsidy for this event (excluding meals), where the remainder of the cost will be paid for by the attendees. We are asking for subsidy to make it accessible to all our members and to maximise attendance to this unique opportunity. The meals will be paid for in full by the attendees and we are not asking for subsidy for this cost._x000a__x000a_The total accommodation cost is Â£322.50 (Â£21.50 x 15 people), therefore we ask for an accommodation subsidy of Â£161.25 (50%)."/>
    <s v="Accommodation"/>
    <s v="1 - Most Important"/>
    <n v="322.5"/>
    <n v="161.25"/>
    <n v="161.25"/>
    <n v="322.5"/>
    <n v="161.25"/>
    <n v="322.5"/>
    <n v="0"/>
    <n v="9"/>
    <s v="-"/>
    <s v="-"/>
    <s v="Do not subsidise accomodation"/>
    <n v="1"/>
    <n v="3"/>
    <s v="Was unsure on policy for trave accomodation, thought this might need a mention at CSPB as many clubs are asking for it"/>
    <n v="0"/>
    <s v="n"/>
    <s v="Fund, it's core, it's an expense, it should be subsidised"/>
    <s v="y"/>
    <n v="0"/>
  </r>
  <r>
    <x v="131"/>
    <e v="#N/A"/>
    <e v="#N/A"/>
    <e v="#N/A"/>
    <n v="23600"/>
    <n v="0"/>
    <m/>
    <n v="820"/>
    <s v="CSPB - A"/>
    <s v="ICSMSU"/>
    <s v="BMS end of Year Dinner and Xmas Party. Annual Xmas social for Biomeds. Faculty members invited. Cost of the Dinner: Â£25 per person * 50 people = Â£1250; Income: 20 per person *50 people= Â£1000; Additional costs: decorations: Â£50 plus cost of printing name badges for academics and students: 5p*50=Â£25; Cost of 2 minibuses from the dinner venue (piccadilly circus) to Reynolds were the party is organised: 2*28.3=Â£56.60. So overall request to subsidise cost of decorations of Reynolds for the party, plus name badges and minibus: total= Â£131. This dinner, the Graduation dinner and Formal dinner, are the three fundamental responsibilities of BMSoc. Therefore, we ask for a subsidy of Â£5 per person, so 5*50=Â£250. Therefore, total subsidy required: 131(shuttle plus decoration)+250 (ticket subsidy)=Â£381"/>
    <s v="Consumables"/>
    <s v="1 - Most Important"/>
    <n v="1381"/>
    <n v="1000"/>
    <n v="381"/>
    <n v="1381"/>
    <n v="381"/>
    <n v="1381"/>
    <n v="0"/>
    <n v="9"/>
    <s v="-"/>
    <s v="-"/>
    <n v="0"/>
    <n v="10"/>
    <n v="0"/>
    <n v="0"/>
    <n v="0"/>
    <s v="y"/>
    <n v="0"/>
    <n v="0"/>
    <n v="0"/>
  </r>
  <r>
    <x v="131"/>
    <e v="#N/A"/>
    <e v="#N/A"/>
    <e v="#N/A"/>
    <n v="23602"/>
    <n v="0"/>
    <m/>
    <n v="820"/>
    <s v="CSPB - A"/>
    <s v="ICSMSU"/>
    <s v="Graduation Dinner for Year 3. Annual formal event for third year students, and their last chance to network with academics. During the event the students will also be introduced to the alumni programs. This is the second core event of which BMSoc is responsible. Cost: cost of the dinner Â£35 per person*55= Â£1925; We ask for subsidy of Â£10 per student in order to make the event affordable for every third year and to be able to invite enough academic staff. So, total subsidy required =Â£10 per person*60= Â£600;"/>
    <s v="Hospitality"/>
    <s v="2 - Important"/>
    <n v="1700"/>
    <n v="1100"/>
    <n v="600"/>
    <n v="1700"/>
    <n v="600"/>
    <n v="1700"/>
    <n v="0"/>
    <s v="This is a core activity of this DepSoc, a netwroking opportunity"/>
    <s v="-"/>
    <s v="-"/>
    <n v="0"/>
    <n v="10"/>
    <n v="0"/>
    <n v="0"/>
    <n v="0"/>
    <s v="y"/>
    <s v="y"/>
    <n v="0"/>
    <n v="0"/>
  </r>
  <r>
    <x v="131"/>
    <e v="#N/A"/>
    <e v="#N/A"/>
    <e v="#N/A"/>
    <n v="23605"/>
    <n v="0"/>
    <m/>
    <n v="820"/>
    <s v="CSPB - A"/>
    <s v="ICSMSU"/>
    <s v="Formal Dinner. At the end of academic year, the formal dinner is at a venue in Piccadilly. This is the last big event involving students and staff, of which the BMSsoc is responsible. Cost: Â£30 per person*100= Â£3000; Income: Â£20 per person*100= Â£2000; _x000a_Because this event is at the core of BMSsoc activity, we ask for a subsidy of Â£10 per person, totalling Â£1000."/>
    <s v="Hospitality"/>
    <s v="1 - Most Important"/>
    <n v="3000"/>
    <n v="2000"/>
    <n v="1000"/>
    <n v="3000"/>
    <n v="0"/>
    <n v="3000"/>
    <n v="0"/>
    <n v="0"/>
    <n v="1"/>
    <n v="3"/>
    <n v="0"/>
    <n v="10"/>
    <n v="0"/>
    <n v="0"/>
    <n v="0"/>
    <s v="y"/>
    <s v="y"/>
    <n v="0"/>
    <n v="0"/>
  </r>
  <r>
    <x v="131"/>
    <e v="#N/A"/>
    <e v="#N/A"/>
    <e v="#N/A"/>
    <n v="23607"/>
    <n v="0"/>
    <m/>
    <n v="820"/>
    <s v="CSPB - A"/>
    <s v="ICSMSU"/>
    <s v="Career/Alumni Networking Evening. Bring BMS alumni and organise evening into two halves: first half they present their career choices and give advice from personal experience; second half is networking session with nibbles, to allow BMS students to talk to the alumni directly. Cost: each of 7 speakers will present about 15 slides. therefore, which need to be printed and available to the students during the event and subsequent networking time. The printing cost will total 5p*15slides*7 speakers=Â£5.25 per student. Total=5.25*55 students=Â£288.75. The event is free of charge for all biomedical science students, and therefore we ask to subsidise the cost of printing."/>
    <s v="Conferences"/>
    <s v="1 - Most Important"/>
    <n v="288.75"/>
    <n v="0"/>
    <n v="288.75"/>
    <n v="288.75"/>
    <n v="288.75"/>
    <n v="288.75"/>
    <n v="0"/>
    <n v="9"/>
    <s v="-"/>
    <s v="-"/>
    <s v="Happy to subsidise but again at 40% not 100%"/>
    <n v="8"/>
    <n v="8"/>
    <s v="Subsidise at general CSPB-A %"/>
    <n v="0"/>
    <s v="y"/>
    <s v="y"/>
    <n v="0"/>
    <n v="0"/>
  </r>
  <r>
    <x v="132"/>
    <n v="7443.4100000000008"/>
    <n v="8963.07"/>
    <n v="85"/>
    <n v="23478"/>
    <n v="0"/>
    <m/>
    <n v="820"/>
    <s v="CSPB - A"/>
    <s v="ICSMSU"/>
    <s v="Fees for affiliation with &quot;British Rowing&quot;. _x000a__x000a_British Rowing affiliation is a requirement in order to be able to row on the Tideway. It is also an entry requirement for the majority of our annual races. As such, our affiliation is imperative to us being able to run as a club and to meet our Aims &amp; Objectives. The affiliation also includes Civil Liability and Personal Accident Insurance, and must be paid annually. Three years ago, British Rowing reviewed the affiliation fee as the cost had not increased per person for several years. Consequently, the cost increased from Â£356 per year to Â£400 for April 2014- March 2015. We are yet to be charged for this year, but we are expecting it to not be increased again for a couple years, meaning we are expecting a cost of Â£400 in 2017-2018. This is a club (not an individual) affiliation and our members are required to buy their own British Rowing racing affiliation in order to enter British Rowing events (personal cost of approx. Â£30 per year). Therefore, there is no contribution from our members towards the fee and we ask for a 100% subsidy (Â£400)."/>
    <s v="Affiliation Fees"/>
    <s v="1 - Most Important"/>
    <n v="400"/>
    <n v="0"/>
    <n v="400"/>
    <n v="400"/>
    <n v="400"/>
    <n v="400"/>
    <n v="0"/>
    <n v="9"/>
    <s v="-"/>
    <s v="-"/>
    <s v="Happy to subsidise but again at 40% not 100%"/>
    <n v="8"/>
    <n v="8"/>
    <s v="Subsidise at general CSPB-A %"/>
    <n v="0"/>
    <s v="y"/>
    <s v="y"/>
    <n v="0"/>
    <n v="0"/>
  </r>
  <r>
    <x v="132"/>
    <n v="7443.4100000000008"/>
    <n v="8963.07"/>
    <n v="85"/>
    <n v="23481"/>
    <n v="0"/>
    <m/>
    <n v="820"/>
    <s v="CSPB - A"/>
    <s v="ICSMSU"/>
    <s v="Boathouse Hire_x000a__x000a_ICSMBC hires a bay at the University of London Boathouse in Chiswick for the safe storage of our boats, launches and equipment. This is currently for: 6 VIIIs stored inside (Â£729.50 each), one VIII stored on the premises (Â£443), two IVs a double scull and a single scull totalling Â£1459 and two launches (Â£286.50 each). This year we have an extra VIII, which has incurred the increased cost, but necessary for our large number of rowers. For 2016-17, this has totaled Â£6852. In comparison to previous years, disregarding this extra VIII, hire costs in 2013-2014 were Â£5930, 2014-15 were Â£6106, and in 2015-16 were Â£6282.62 with the hire cost increasing by approximately 2.8% annually. We therefore expect 2017-2018 to be Â£7044. Of this total, 30% (Â£2113.20) is paid using our member's fees, therefore the remaining 70% (Â£4930.80) requires subsidy. This cost is critical to meeting our Aims &amp; Objectives as it enables us to safely store our equipment and is required to run the club."/>
    <s v="Ground Hire"/>
    <s v="1 - Most Important"/>
    <n v="7044"/>
    <n v="2113.1999999999998"/>
    <n v="4930.8"/>
    <n v="7044"/>
    <n v="4930.8"/>
    <n v="7044"/>
    <n v="0"/>
    <n v="9"/>
    <n v="0"/>
    <n v="0"/>
    <s v="Happy to subsidise but again at 40%"/>
    <n v="8"/>
    <n v="8"/>
    <s v="Subsidise at general CSPB-A %"/>
    <n v="0"/>
    <s v="y"/>
    <s v="y"/>
    <n v="0"/>
    <n v="0"/>
  </r>
  <r>
    <x v="132"/>
    <n v="7443.4100000000008"/>
    <n v="8963.07"/>
    <n v="85"/>
    <n v="23482"/>
    <n v="0"/>
    <m/>
    <n v="820"/>
    <s v="CSPB - A"/>
    <s v="ICSMSU"/>
    <s v="Equipment Purchase - Women's blades, Coxbox, Speakers, Boat hull refurb_x000a__x000a_ICSMBC consistently performs as one of the largest medic sports club at Imperial. It is crucial that we have safe, fully functional equipment to enable the uninterrupted participation of all of our members, in line with our Aims and Objectives, and most importantly, to keep our members safe on the Tideway. _x000a_Though a notoriously expensive sport, much time and energy is spent researching the most cost effective options for the club to purchase new, and upkeep/repair old, equipment. This year we decided to switch to a more cost effective cox box manufacturer; for the same price (Â£500), we expect to get up to two years more usage. _x000a_The club started the year with a high SGI. However, this was the result of a number of years of stringent saving strategies, with the long term goal of buying a new boat (as explained in SGI/DMF)._x000a_Having purchased a new set of menâ€™s blades last year, we are looking to buy a set of women's blades (Â£2500). This would enable the women to reach the same level of quality equipment enjoyed by the men, allowing the squad to expand the number of crews training, racing and increase the competitiveness of the squad. In our Aims and Objectives we strive to maintain equal support for both the men &amp; women and expand our number of crews._x000a_Last year, our two oldest cox boxes (10+ years of use) stopped working, and, given their age, were not suitable to be repaired. This year we have purchased one new coxbox from a new manufacturer. (We are delighted with the new model, which comes with a two year warranty.) We are now looking to replace the second unusable cox box, with the same model (Â£500). Cox boxes are vitally important for training but also to keep crews safe on the water. On race days where equipment cannot be shared between multiple crews, we need cox boxes for each boat. A full set of working cox boxes are necessary to fulfil our racing Aims._x000a_We need to replace speakers in two of our VIIIs. Each VIII requires three speakers, so we would need to purchase six (Â£300 total). Though currently functional, the speakers no longer work reliably and have a tendency to cut out. Rowers need to be able to hear their cox for their own safety and that of others. Outings are cut short when the speakers play up and crews have to return to land asap._x000a_We would also like to refurbish one of our VIIIs. An incident resulting in a crack in the hull has required a number of minor repairs performed by ourselves. This is a short term fix and will prove expensive in the long run if not looked at by a professional. A refurbishment completed by the same repair company used by us previously, would cost in the region of Â£1800. Without professional refurbishment the boat will need replacing sooner. A refurbishment will also allow us to maintain a higher standard of racing. _x000a_We are asking for a 50% subsidy (Â£2,550) of our predicted cost of Â£5,100 for equipment purchase."/>
    <s v="Equipment &amp; Repair"/>
    <s v="1 - Most Important"/>
    <n v="5100"/>
    <n v="2550"/>
    <n v="2550"/>
    <n v="5100"/>
    <n v="2550"/>
    <n v="5100"/>
    <n v="0"/>
    <n v="9"/>
    <n v="0"/>
    <n v="0"/>
    <s v="Happy to subsidise but again at 40%"/>
    <n v="8"/>
    <n v="8"/>
    <s v="Subsidise at general CSPB-A %"/>
    <n v="0"/>
    <s v="y"/>
    <s v="y"/>
    <n v="0"/>
    <n v="0"/>
  </r>
  <r>
    <x v="132"/>
    <n v="7443.4100000000008"/>
    <n v="8963.07"/>
    <n v="85"/>
    <n v="23483"/>
    <n v="0"/>
    <m/>
    <n v="820"/>
    <s v="CSPB - A"/>
    <s v="ICSMSU"/>
    <s v="Equipment Repair - Larger boat repairs (e.g. hull crack), Unplanned engine repair_x000a__x000a_As a club, we run at full capacity in terms of our boats and equipment, which means that they are subject to heavy usage throughout the year. Typically, each VIII is used on average between 8-12 hours per week, which increases during busier times of the year. Due to this, there is a lot of wear and tear, typically minor but sometimes major, that requires repair by our boatman. The constant renewal, maintenance and upkeep of our equipment is essential in ensuring maximal student participation. So far, we have spent Â£600 on maintenance and repairs- including supplies used to make a cracked boat water-worthy (Â£300) and the unplanned repair of a broken engine (Â£300). Given the amount spent so far, it is expected that we will spend approximately Â£1400 on maintenance this year, a slight increase compared to previous years. We would presume that this will continue on into the 2017-18 year with the cost price of everyday boat items such as gel coat, components, seats and riggers increasing around 4% on average . We are asking for 50% (Â£700) of this to be subsidised with 50% (Â£700) coming from membership. Without these replacements and repairs, we cannot allow our members out on the water as it would be unsafe and thus would severely affect the achievability of our Aims &amp; Objectives."/>
    <s v="Equipment &amp; Repair"/>
    <s v="2 - Important"/>
    <n v="1400"/>
    <n v="700"/>
    <n v="700"/>
    <n v="1400"/>
    <n v="700"/>
    <n v="1400"/>
    <n v="0"/>
    <n v="9"/>
    <n v="0"/>
    <n v="0"/>
    <n v="0"/>
    <n v="10"/>
    <n v="0"/>
    <n v="0"/>
    <n v="0"/>
    <s v="y"/>
    <s v="y"/>
    <n v="0"/>
    <n v="0"/>
  </r>
  <r>
    <x v="132"/>
    <n v="7443.4100000000008"/>
    <n v="8963.07"/>
    <n v="85"/>
    <n v="23484"/>
    <n v="0"/>
    <m/>
    <n v="820"/>
    <s v="CSPB - A"/>
    <s v="ICSMSU"/>
    <s v="Equipment - Annual launch engine MOT_x000a__x000a_The engines of our two safety launches require regular servicing to ensure that they are fit for purpose and safe to use. The servicing provider we secured last year did not service the engines to the standard we had expected and as such, the engines have needed servicing sooner than planned this year. To prevent this reoccurring we decided to return to the reputable engine repair specialist in Putney. However this will mean an increased cost in comparison to last year. This will now be cost us Â£250 per engine. However in contrast to last year, we would not expect to need additional money for minor repairs or buy the parts on top as the repair specialist in Putney would provide everything at an all inclusive price of Â£250. We are asking for 50% (Â£250) of this amount to subsidize the safe maintenance of these two engines, with the other 50% (Â£250) being made up from our annual cycle fundraiser."/>
    <s v="Equipment &amp; Repair"/>
    <s v="3 - Average Importance"/>
    <n v="500"/>
    <n v="250"/>
    <n v="250"/>
    <n v="500"/>
    <n v="250"/>
    <n v="500"/>
    <n v="0"/>
    <n v="9"/>
    <n v="0"/>
    <n v="0"/>
    <n v="0"/>
    <n v="10"/>
    <n v="0"/>
    <n v="0"/>
    <n v="0"/>
    <s v="y"/>
    <s v="y"/>
    <n v="0"/>
    <n v="0"/>
  </r>
  <r>
    <x v="132"/>
    <n v="7443.4100000000008"/>
    <n v="8963.07"/>
    <n v="85"/>
    <n v="23486"/>
    <n v="0"/>
    <m/>
    <n v="820"/>
    <s v="CSPB - A"/>
    <s v="ICSMSU"/>
    <s v="High priority compulsory races - UH Head (Feburary/Spring term), UH Bumps (May/Summer term)_x000a__x000a_Over the course of the year, our club's focus has shifted to two events in the rowing calendar, United Hospitals Bumps race and United Hospitals Head Race. In line with our Aims and Objectives, we want to be dominating these two events as a promising result in the latter means we can win the UH league. _x000a__x000a_Entry into the United Hospital's Bumps race is paramount to meeting our Aims &amp; Objectives as it is the most prestigious and well-attend United Hospital's race, and acts as a marker for our crews as to how successful the year has been. We annually enter 8 student and 3 alumni VIIIs into this race at a cost of Â£24 per person for 3 races over a weekend. As there are 8 rowers per boat plus one cox, this totals Â£2376, of which 3 boats will be paid for by alumni (Â£648) and of the remaining Â£1728, 25% will be funded by individuals (Â£432), 25% by membership (Â£432) and we ask the remaining 50% to be subsidised by grant (Â£864)._x000a__x000a_The United Hospitals Head Race occurs in February, and is the final event eligible for the UH League. The UH league is a points system accumulated from results in UH events over the year. For the past two years, we have finished a close second in the UH League, due to results from UH Head. By entering a large number of competitive crews, we hope to win the UH League for the first time. We annually enter eight VIIIs at Â£90 per VIII (total Â£720). For this race, we request a subsidy of 60% (Â£432), with 40% of the remaining payment to be made by individual rowers at the time (Â£288)._x000a__x000a_Therefore, we are asking for a total subsidy of Â£1296."/>
    <s v="Competitions"/>
    <s v="1 - Most Important"/>
    <n v="3096"/>
    <n v="1800"/>
    <n v="1296"/>
    <n v="3096"/>
    <n v="1296"/>
    <n v="3096"/>
    <n v="0"/>
    <n v="9"/>
    <n v="0"/>
    <n v="0"/>
    <n v="0"/>
    <n v="10"/>
    <n v="0"/>
    <n v="0"/>
    <n v="0"/>
    <s v="y"/>
    <s v="y"/>
    <n v="0"/>
    <n v="0"/>
  </r>
  <r>
    <x v="132"/>
    <n v="7443.4100000000008"/>
    <n v="8963.07"/>
    <n v="85"/>
    <n v="23487"/>
    <n v="0"/>
    <m/>
    <n v="820"/>
    <s v="CSPB - A"/>
    <s v="ICSMSU"/>
    <s v="Medium priority compulsory races - Novice Regatta (November/Winter term), Allom Cup (December/Winter Term), Winter Sprints (January/ Spring term), international HoRR (March/Spring term)_x000a__x000a_Other than Bumps and UH Head, there are traditionally UH races that we compete in: Novice Regatta (5 VIIIs at Â£40/VIII), Allom Cup (8 VIIIs at Â£80/VIII) and Winter Sprints (8 VIIIs at Â£40/VIII). This totals Â£1160, of which we plan to cover 35% using our member's fees (Â£406), 30% from rowers at the time of the events (Â£348) and 35% from subsidy (Â£406)._x000a__x000a_The international Head of the River Race is a split-event for Men and Women's crews held in March and is the single largest one-day rowing race in the world. It is a fantastic chance for our rowers to showpiece their improvement from the start of the year and a great arena to represent the University in. This year we were able to enter four Men's VIIIs and two Women's VIIIs at a cost of Â£100 per VIII (total Â£600). For this race, we request a subsidy of 60% (Â£360), with 40% of the remaining payment to be made by individual rowers at the time (Â£240)._x000a__x000a_Therefore we are asking for a total subsidy of Â£766."/>
    <s v="Competitions"/>
    <s v="2 - Important"/>
    <n v="1760"/>
    <n v="994"/>
    <n v="766"/>
    <n v="1760"/>
    <n v="766"/>
    <n v="1760"/>
    <n v="0"/>
    <n v="9"/>
    <n v="0"/>
    <n v="0"/>
    <n v="0"/>
    <n v="10"/>
    <n v="0"/>
    <n v="0"/>
    <n v="0"/>
    <s v="y"/>
    <s v="y"/>
    <n v="0"/>
    <n v="0"/>
  </r>
  <r>
    <x v="132"/>
    <n v="7443.4100000000008"/>
    <n v="8963.07"/>
    <n v="85"/>
    <n v="23490"/>
    <n v="0"/>
    <m/>
    <n v="820"/>
    <s v="CSPB - A"/>
    <s v="ICSMSU"/>
    <s v="Day to day consumables - Fuel for launch engines_x000a__x000a_Unleaded petrol and oil for our two safety launches is essential for their running. Essentially, a working launch is just as important as a working rowing boat. The two launches spend approximately 10 hours/ week each accompanying our crews during their outings on the Thames and are necessary to meet our Aims &amp; Objectives in 2 ways: 1. They allow coaching of crews, which is crucial for crew improvement, 2. They are a British Rowing requirement when new coxes are being trained, thus they ensure those members who wish to learn to cox are allowed to participate. Â£290 has been spent on fuel this year. This is around the projection we would expect every year compared to the Â£300 spent at this time last year. Last year we spent a total of Â£1000. However, as our engines will now be serviced and in theory should be more efficient, we predict Â£900 to be spent on petrol next year. We are asking that 40% (Â£360) of this to be funded by grant it is necessary to follow the safety standards laid out by British Rowing, which requires novice coxes to be accompanied by a launch at all times and recommends close surveillance of novice rowers. The remaining 60% (Â£540) will be covered by member's fees."/>
    <s v="Consumables"/>
    <s v="1 - Most Important"/>
    <n v="900"/>
    <n v="540"/>
    <n v="360"/>
    <n v="900"/>
    <n v="360"/>
    <n v="900"/>
    <n v="0"/>
    <n v="9"/>
    <n v="0"/>
    <n v="0"/>
    <n v="0"/>
    <n v="10"/>
    <n v="0"/>
    <n v="0"/>
    <n v="0"/>
    <s v="y"/>
    <s v="y"/>
    <n v="0"/>
    <n v="0"/>
  </r>
  <r>
    <x v="132"/>
    <n v="7443.4100000000008"/>
    <n v="8963.07"/>
    <n v="85"/>
    <n v="23491"/>
    <n v="0"/>
    <m/>
    <n v="820"/>
    <s v="CSPB - A"/>
    <s v="ICSMSU"/>
    <s v="Day to day consumables - Materials to maintain equipment in compliance with British Rowing standards (blade care, boat lights, fins, electrical tape, transit equipment)_x000a__x000a_We categorise &quot;consumables&quot; in rowing as materials that are used most days and therefore need purchasing regularly. Safe rowing requires the use of several of these and includes: _x000a_Vinyls, handles and paint for blades (Â£150), fins (Â£35), electrical tape (Â£10), lights for boat visibility, everyday tools such as spanners and screws (Â£30) specific equipment for travel and repairs (Â£100) and other small items (Â£325). _x000a_These items are used for fixing boats to trailers, making sure that blades satisfy British Rowing criteria by showing club colours and replacing small items that get worn in The Thames. We have thus far spent around Â£900 on consumables, which is in line with the total amount spent last year (Â£1500)._x000a_We are therefore estimating consumables to continue to cost Â£1500 next year. We request that 50% of this is subsidised (Â£750) as it is crucial to our Aims and Objectives that we comply with safety regulations set out by British Rowing. The remainder is covered by the member's fees (50% at Â£750). We must stress this is vital for day to day running of any boat club, as the sport is so reliant on specialist equipment."/>
    <s v="Consumables"/>
    <s v="2 - Important"/>
    <n v="1500"/>
    <n v="750"/>
    <n v="750"/>
    <n v="1500"/>
    <n v="750"/>
    <n v="1500"/>
    <n v="0"/>
    <n v="9"/>
    <n v="0"/>
    <n v="0"/>
    <n v="0"/>
    <n v="10"/>
    <n v="0"/>
    <n v="0"/>
    <n v="0"/>
    <s v="y"/>
    <s v="y"/>
    <n v="0"/>
    <n v="0"/>
  </r>
  <r>
    <x v="7"/>
    <n v="885.31"/>
    <n v="956.52"/>
    <n v="45"/>
    <n v="23644"/>
    <n v="0"/>
    <m/>
    <n v="820"/>
    <s v="CSPB - A"/>
    <s v="ICSMSU"/>
    <s v="2 x 15-seater Minibuses to attend the Christian Medical Fellowship conference, usually 2nd or 3rd weekend in February. The conference is the best event in the year to get connected with Christian medical students from across the country, and be encouraged in our faith by each other. Cost of each 15-seat minibus for weekend hire is: Â£287.90. Total 15-seat minibus hire: 287.90 x 2 = Â£575.80. Distance approximately 160 miles one way; using fuel estimates of Â£0.28 per mile, round trip fuel costs for each minibus = 0.28 x 320 = Ã‚Â£89.60. Fuel costs for both minibuses = 89.60 x 2 = Â£179.20. Total cost of travel provision (total cost of minibus hire and fuel) = 575.80 + 179.20 = Â£755.00. We aim to charge first-time attendees, approx. 10 people, Â£5.00 each, generating Â£50.00, and regular attendees, approximately 20 people, Â£20, raising Â£400.00."/>
    <s v="Travel Expenditure"/>
    <s v="1 - Most Important"/>
    <n v="755"/>
    <n v="450"/>
    <n v="305"/>
    <n v="755"/>
    <n v="305"/>
    <n v="755"/>
    <n v="0"/>
    <n v="9"/>
    <n v="0"/>
    <n v="0"/>
    <n v="0"/>
    <n v="10"/>
    <n v="0"/>
    <n v="0"/>
    <n v="0"/>
    <s v="y"/>
    <s v="y"/>
    <n v="0"/>
    <n v="0"/>
  </r>
  <r>
    <x v="7"/>
    <n v="885.31"/>
    <n v="956.52"/>
    <n v="45"/>
    <n v="23645"/>
    <n v="0"/>
    <m/>
    <n v="820"/>
    <s v="CSPB - A"/>
    <s v="ICSMSU"/>
    <s v="All attendees of the Christian Medical Fellowship conference purchase their own conference tickets which are roughly Â£80. In order to increase the reach of CMF and encourage participation, we would like to subsidise tickets by Â£10. This would help to further our aims of promoting discipleship and mission by facilitating the spiritual grow of our members. Each year, we intend to take approximately 30 students with us, making the predicted cost 30 x 80 = Â£2,400, although members pay for their tickets themselves. In total, our ticket subsidy would be 30 x 10 = Â£300."/>
    <s v="Conferences"/>
    <s v="1 - Most Important"/>
    <n v="2400"/>
    <n v="2100"/>
    <n v="300"/>
    <n v="2400"/>
    <n v="300"/>
    <n v="2400"/>
    <n v="0"/>
    <n v="9"/>
    <n v="0"/>
    <n v="0"/>
    <n v="0"/>
    <n v="10"/>
    <n v="0"/>
    <n v="0"/>
    <n v="0"/>
    <s v="y"/>
    <s v="y"/>
    <n v="0"/>
    <n v="0"/>
  </r>
  <r>
    <x v="7"/>
    <n v="885.31"/>
    <n v="956.52"/>
    <n v="45"/>
    <n v="23646"/>
    <n v="0"/>
    <m/>
    <n v="820"/>
    <s v="CSPB - A"/>
    <s v="ICSMSU"/>
    <s v="Equipment for mOSCE: We are one of only five societies who together provide sufficient full-length mock exam places for all the 3rd year medical students as ICSM only provides a 1/4 length mock exam. We need to provide a deposit for the location and the equipement which will be refunded. We have costs for equipment and also incur cleaning costs for the venue. We charge 48 students Â£5 each so that our total income is Â£240, however, most of this money is allocated to covering food and cleaning costs (Â£90 and Â£80.00 contributed from ticket sales respectively, leaving a remainder of Â£70.00 for equipment). We hope to cover the costs of cleaning and food with ticket costs however we need help with the cost of non-reusable equipment which can amount to around Â£120 in total (to buy equipment such as sutures, neurotips, lubricant jelly, cotton wool etc). Reusable equipment is borrowed with permission from various clinical skill labs of ICSM. Our aim is to keep ticket prices as low as possible to encourage as much participation within the medical school as possible."/>
    <s v="Equipment &amp; Repair"/>
    <s v="1 - Most Important"/>
    <n v="120"/>
    <n v="70"/>
    <n v="50"/>
    <n v="120"/>
    <n v="50"/>
    <n v="120"/>
    <n v="0"/>
    <n v="9"/>
    <n v="0"/>
    <n v="0"/>
    <n v="0"/>
    <n v="10"/>
    <n v="0"/>
    <n v="0"/>
    <n v="0"/>
    <s v="y"/>
    <s v="y"/>
    <n v="0"/>
    <n v="0"/>
  </r>
  <r>
    <x v="7"/>
    <n v="885.31"/>
    <n v="956.52"/>
    <n v="45"/>
    <n v="23659"/>
    <n v="0"/>
    <m/>
    <n v="820"/>
    <s v="CSPB - A"/>
    <s v="ICSMSU"/>
    <s v="We contribute a minibus to the joint weekend away we run with IC Christian Union. We usually hire the minibus for this weekend away for transport heavy equipment and freshers, which we typically break even on. Our predicted minibus (weekend hire) costs are Â£287.90 plus Â£28 round-trip fuel estimate (based on Â£0.28 per mile and an average journey of 100 miles, round trip) = Â£315.90. The weekend is an important time to spend building connections with the Christian Union, which has predominantly non-medic members. It is also a time to listen to talks, worship and pray together which are central to our aims as a Christian group. Â£40.00 of our members subscription will be used to cover costs."/>
    <s v="Travel Expenditure"/>
    <s v="2 - Important"/>
    <n v="315.89999999999998"/>
    <n v="40"/>
    <n v="275.89999999999998"/>
    <n v="315.89999999999998"/>
    <n v="275.89999999999998"/>
    <n v="315.89999999999998"/>
    <n v="0"/>
    <n v="9"/>
    <n v="0"/>
    <n v="0"/>
    <s v="Happy to subsidise at 40%"/>
    <n v="8"/>
    <n v="8"/>
    <s v="Subsidise at general CSPB-A %"/>
    <n v="0"/>
    <s v="y"/>
    <s v="y"/>
    <n v="0"/>
    <n v="0"/>
  </r>
  <r>
    <x v="7"/>
    <n v="885.31"/>
    <n v="956.52"/>
    <n v="45"/>
    <n v="23660"/>
    <n v="0"/>
    <m/>
    <n v="820"/>
    <s v="CSPB - A"/>
    <s v="ICSMSU"/>
    <s v="In past years we have broken even on costs when running our joint CU-CMF weekends away but ticket prices have had to be high and this has discouraged many members from attending, in particular freshers. The main reason for this is accomdation costs which push ticket prices up. This year we hope to subsidise accommodation which would enable us to lower the ticket price and bring more members thus increasing reach, and participation as well as promoting discipleship and mission which are key to our aims. We charge approximately Â£50 to 15 students, raising Â£750.00 which is spent on accommodation."/>
    <s v="Accommodation"/>
    <s v="1 - Most Important"/>
    <n v="1200"/>
    <n v="750"/>
    <n v="450"/>
    <n v="0"/>
    <n v="0"/>
    <n v="0"/>
    <n v="0"/>
    <n v="0"/>
    <n v="2"/>
    <n v="1"/>
    <n v="0"/>
    <n v="10"/>
    <n v="0"/>
    <n v="0"/>
    <n v="0"/>
    <s v="y"/>
    <s v="y"/>
    <n v="0"/>
    <n v="0"/>
  </r>
  <r>
    <x v="7"/>
    <n v="885.31"/>
    <n v="956.52"/>
    <n v="45"/>
    <n v="23661"/>
    <n v="0"/>
    <m/>
    <n v="820"/>
    <s v="CSPB - A"/>
    <s v="ICSMSU"/>
    <s v="Ceilidh is a hugely popular social held for the first time last year. We invite the whole medical school to enjoy this dancing event in St Alban's Church, Fulham building with a live ceilidh band, decorations and refreshments. It is also an opportunity for evangelism; during one of the breaks we hold a short talk/Q&amp;A with some information about what Christians believe and raise awareness about upcoming events. Our aim is to make the ceilidh as inclusive as possible, and provide a space for students to relax and have fun mid-term. We have worked hard to build links with the local church, St Alban's Fulham, who allow us to use their premises free of charge, however, we need help covering the cost of hiring the band in order to keep the event free as last year we asked for donations to help cover these costs. We have designated Â£50 from our members subcription income to cover this."/>
    <s v="Cultural Activities"/>
    <s v="2 - Important"/>
    <n v="250"/>
    <n v="50"/>
    <n v="200"/>
    <n v="0"/>
    <n v="0"/>
    <n v="0"/>
    <n v="0"/>
    <n v="0"/>
    <n v="2"/>
    <n v="1"/>
    <n v="0"/>
    <n v="10"/>
    <n v="0"/>
    <n v="0"/>
    <n v="0"/>
    <s v="y"/>
    <s v="y"/>
    <n v="0"/>
    <n v="0"/>
  </r>
  <r>
    <x v="133"/>
    <n v="615.93999999999994"/>
    <n v="2110.3000000000002"/>
    <n v="35"/>
    <n v="23635"/>
    <n v="0"/>
    <m/>
    <n v="820"/>
    <s v="CSPB - A"/>
    <s v="ICSMSU"/>
    <s v="UH Subscription fees. The UH cup comprises all the 1st XI fixtures which has been running for a number of years now. Fees this year were discussed at the UH AGM and have risen from Â£500 to Â£550 (same for all London medical schools). This fee does not include match balls. The first XI typically play 4 matches in the group stages and if successful another match in the final. In addition there is a UHT20 day which is at an away venue._x000a__x000a_We are asking for the full subsidy amount for this because it is absolutely essential to the core activity of the club and there in no way of reducing this cost."/>
    <s v="Affiliation Fees"/>
    <s v="1 - Most Important"/>
    <n v="550"/>
    <n v="0"/>
    <n v="550"/>
    <n v="550"/>
    <n v="550"/>
    <n v="550"/>
    <n v="0"/>
    <n v="9"/>
    <n v="0"/>
    <n v="0"/>
    <s v="Happy to subsidise at 40%"/>
    <n v="8"/>
    <n v="8"/>
    <s v="Subsidise at general CSPB-A %"/>
    <n v="0"/>
    <s v="y"/>
    <s v="y"/>
    <n v="0"/>
    <n v="0"/>
  </r>
  <r>
    <x v="133"/>
    <n v="615.93999999999994"/>
    <n v="2110.3000000000002"/>
    <n v="35"/>
    <n v="23636"/>
    <n v="0"/>
    <m/>
    <n v="820"/>
    <s v="CSPB - A"/>
    <s v="ICSMSU"/>
    <s v="BUCS registration fees. We have successfully established a 2nd XI team to compete in BUCS. This has hugely increased participation and membership and is vital in allowing other members of the club a chance at competitive cricket. Again we are asking for the full subsidy amount because this is key for our core activity."/>
    <s v="Affiliation Fees"/>
    <s v="2 - Important"/>
    <n v="65"/>
    <n v="0"/>
    <n v="65"/>
    <n v="65"/>
    <n v="65"/>
    <n v="65"/>
    <n v="0"/>
    <n v="9"/>
    <n v="0"/>
    <n v="0"/>
    <s v="Happy to subsidise at 40%"/>
    <n v="8"/>
    <n v="8"/>
    <s v="Subsidise at general CSPB-A %"/>
    <n v="0"/>
    <s v="y"/>
    <s v="y"/>
    <n v="0"/>
    <n v="0"/>
  </r>
  <r>
    <x v="133"/>
    <n v="615.93999999999994"/>
    <n v="2110.3000000000002"/>
    <n v="35"/>
    <n v="24676"/>
    <n v="0"/>
    <m/>
    <n v="820"/>
    <s v="CSPB - A"/>
    <s v="ICSMSU"/>
    <s v="Cricket balls. For all our home games, league rules state the home team must provide 2 new match balls per game. The balls recommended by BUCS are Â£26 each. We have 3 home BUCS games, 2 home UH games and 2 home Ladies games. This means 7*2*26 = 364._x000a__x000a_We are asking for a reasonable subsidy because we are required to provide new match balls for every game so this is essential for our core activity."/>
    <s v="Equipment &amp; Repair"/>
    <s v="1 - Most Important"/>
    <n v="364"/>
    <n v="167.19"/>
    <n v="196.81"/>
    <n v="364"/>
    <n v="196.81"/>
    <n v="196.81"/>
    <n v="0"/>
    <n v="9"/>
    <n v="0"/>
    <n v="0"/>
    <s v="Happy to subsidise at 40%"/>
    <n v="8"/>
    <n v="8"/>
    <s v="Subsidise at general CSPB-A %"/>
    <n v="0"/>
    <s v="y"/>
    <s v="y"/>
    <n v="0"/>
    <n v="0"/>
  </r>
  <r>
    <x v="133"/>
    <n v="615.93999999999994"/>
    <n v="2110.3000000000002"/>
    <n v="35"/>
    <n v="24677"/>
    <n v="0"/>
    <m/>
    <n v="820"/>
    <s v="CSPB - A"/>
    <s v="ICSMSU"/>
    <s v="Match Teas. The league rules state the home team must provide match teas to all players and umpires. At Heston these are Â£3 each. For one game there would be 22 players and 2 umpires so 24 altogether. For 7 home games this would be 3*24*7 = 504_x000a__x000a_As it is compulsory for all home teams to provide match teas under the league regulations, this also comes under our core activity, thus we are asking for a high subsidy to account for this."/>
    <s v="Hospitality"/>
    <s v="1 - Most Important"/>
    <n v="504"/>
    <n v="231.49"/>
    <n v="272.51"/>
    <n v="504"/>
    <n v="272.51"/>
    <n v="272.51"/>
    <n v="0"/>
    <s v="Literally one of the only clubs allowed subsidy for food and drink. Rules of their league stipulate that they must provide"/>
    <n v="0"/>
    <n v="0"/>
    <s v="Happy to subsidise at 40%"/>
    <n v="8"/>
    <n v="8"/>
    <s v="Subsidise at general CSPB-A %"/>
    <n v="0"/>
    <s v="y"/>
    <s v="y"/>
    <n v="0"/>
    <n v="0"/>
  </r>
  <r>
    <x v="133"/>
    <n v="615.93999999999994"/>
    <n v="2110.3000000000002"/>
    <n v="35"/>
    <n v="24678"/>
    <n v="0"/>
    <m/>
    <n v="820"/>
    <s v="CSPB - A"/>
    <s v="ICSMSU"/>
    <s v="Umpires. League rules stipulate we must provide 2 umpires for every home game. From the most recent invoice, they charge Â£47 per umpire per game. As the UH subscription fee covers the charges for the 1st XI fixtures this means we have 5 home games to pay for umpires. 5*2*47 = 470."/>
    <s v="Referees"/>
    <s v="1 - Most Important"/>
    <n v="470"/>
    <n v="215.88"/>
    <n v="254.12"/>
    <n v="470"/>
    <n v="254.12"/>
    <n v="254.12"/>
    <n v="0"/>
    <n v="9"/>
    <n v="0"/>
    <n v="0"/>
    <s v="Happy to subsidise at 40%"/>
    <n v="8"/>
    <n v="8"/>
    <s v="Subsidise at general CSPB-A %"/>
    <n v="0"/>
    <s v="y"/>
    <s v="y"/>
    <n v="0"/>
    <n v="0"/>
  </r>
  <r>
    <x v="133"/>
    <n v="615.93999999999994"/>
    <n v="2110.3000000000002"/>
    <n v="35"/>
    <n v="24679"/>
    <n v="0"/>
    <m/>
    <n v="820"/>
    <s v="CSPB - A"/>
    <s v="ICSMSU"/>
    <s v="Training sessions. We hold training sessions (nets) during the winter at the Latchmere Leisure Centre, Battersea. As a club we have greatly expanded our numbers in the last couple of seasons. Also this is the only practice that most of our members get before the outdoor season starts as outdoor nets are not available till spring. This is why we require 10 sessions, to cope with the number of members and to gain meaningful practice. These are the cheapest we could find in the area. They charge Â£36.80 per hour for nets and we aim to have 10 of these 2 hour sessions during the first term/winter. 10*2*36.80 = 736_x000a__x000a_Preseason training sessions are vital to ensuring our teams perform to a high standard during the season and we have tried to reduce the cost of this by training in the cheapest location in the area. However, this is key for our core activity so we are asking for a high subsidy."/>
    <s v="Ground Hire"/>
    <s v="1 - Most Important"/>
    <n v="736"/>
    <n v="338.05"/>
    <n v="397.95"/>
    <n v="736"/>
    <n v="397.95"/>
    <n v="397.95"/>
    <n v="0"/>
    <n v="9"/>
    <n v="0"/>
    <n v="0"/>
    <s v="Happy to subsidise at 40%"/>
    <n v="8"/>
    <n v="8"/>
    <s v="Subsidise at general CSPB-A %"/>
    <n v="0"/>
    <s v="y"/>
    <s v="y"/>
    <n v="0"/>
    <n v="0"/>
  </r>
  <r>
    <x v="133"/>
    <n v="615.93999999999994"/>
    <n v="2110.3000000000002"/>
    <n v="35"/>
    <n v="24687"/>
    <n v="0"/>
    <m/>
    <n v="820"/>
    <s v="CSPB - A"/>
    <s v="ICSMSU"/>
    <s v="Minibus Hire. For our home games we do not need minibuses. However due to having 11 players and the large nature of cricket kit, minibuses are absolutely required for away games, which last year included places like Chichester as a venue. There are 3 away BUCS fixtures, 2 for UH and the UHT20 day, all of which require a minibus. For the length of time we require the minibuses for (6-12 hours), this works out to Â£101 for each match so 101*6 = Â£606. _x000a__x000a_We would ask the players to cover the cost of fuel in order to reduce the amount of subsidy we are asking for, as we recognise that all clubs usually require minibuses - so we are asking for a reasonable subsidy for this."/>
    <s v="Travel Expenditure"/>
    <s v="1 - Most Important"/>
    <n v="606"/>
    <n v="275.58999999999997"/>
    <n v="330.41"/>
    <n v="606"/>
    <n v="330.41"/>
    <n v="330.41"/>
    <n v="0"/>
    <n v="9"/>
    <n v="0"/>
    <n v="0"/>
    <s v="Happy to subsidise at 40%"/>
    <n v="8"/>
    <n v="8"/>
    <s v="Subsidise at general CSPB-A %"/>
    <n v="0"/>
    <s v="y"/>
    <s v="y"/>
    <n v="0"/>
    <n v="0"/>
  </r>
  <r>
    <x v="134"/>
    <n v="1098"/>
    <n v="1516.42"/>
    <n v="40"/>
    <n v="26623"/>
    <n v="0"/>
    <m/>
    <n v="820"/>
    <s v="CSPB - A"/>
    <s v="ICSMSU"/>
    <s v="Dance Instructors fee: Instructor fees is currently Â£20 per hour; however, our instructors asked for Â£30 per hour this year we managed to convince them down to Â£20, it is likely they are going to charge Â£30 per hour, these instructors are the ones best available to us as they are reliable, memebers enjoy classes (hence increase in membership) and have good choreo. We have 4hrs of paid classes a week. Term 1 has approx. 40 hrs (40*30=1,200) Term 2 has approx. 34hrs (34*30=1,020). Term 3 has approx. 20hrs (20*30) = 600) . Choreo payment Â£50 per instructor (50*2=100) TOTAL=2,920 INCOME: Term 1= 718 (Term 2 = tend to half = 359; Term 3 ususally don't run classes but expecting atleast 1/4 so = 180) TOTAL INCOME = 1257. (NEED)"/>
    <s v="Instructors"/>
    <s v="1 - Most Important"/>
    <n v="2920"/>
    <n v="1257"/>
    <n v="1663"/>
    <n v="2920"/>
    <n v="1663"/>
    <n v="1663"/>
    <n v="0"/>
    <n v="9"/>
    <n v="0"/>
    <n v="0"/>
    <n v="0"/>
    <n v="10"/>
    <n v="0"/>
    <n v="0"/>
    <n v="0"/>
    <s v="y"/>
    <s v="y"/>
    <n v="0"/>
    <n v="0"/>
  </r>
  <r>
    <x v="134"/>
    <n v="1098"/>
    <n v="1516.42"/>
    <n v="40"/>
    <n v="26626"/>
    <n v="0"/>
    <m/>
    <n v="820"/>
    <s v="CSPB - A"/>
    <s v="ICSMSU"/>
    <s v="First Steps Acadamey of Dance: The nearest dance studio with enough space for us to rehearse current charge 25 per hour. Contemporary= 1hrs. Ballet= 1hrs. Tap = 1hr (reason tap is not on e-activities is because the student running the session does this for free, however, we require a venue to allow students to have taste of tap as well). This is a taster session and would not be charging members. This venue is the closest to our campus and cheap and we having be using this in previous years. (REACH - happens during freshers and is free of charge and open to ALL imeprial students)."/>
    <s v="Ground Hire"/>
    <s v="1 - Most Important"/>
    <n v="75"/>
    <n v="0"/>
    <n v="75"/>
    <n v="75"/>
    <n v="75"/>
    <n v="75"/>
    <n v="0"/>
    <n v="9"/>
    <n v="0"/>
    <n v="0"/>
    <s v="Happy to subsidise at 40%"/>
    <n v="8"/>
    <n v="8"/>
    <s v="Subsidise at general CSPB-A %"/>
    <n v="0"/>
    <s v="y"/>
    <s v="y"/>
    <n v="0"/>
    <n v="0"/>
  </r>
  <r>
    <x v="134"/>
    <n v="1098"/>
    <n v="1516.42"/>
    <n v="40"/>
    <n v="26675"/>
    <n v="0"/>
    <m/>
    <n v="820"/>
    <s v="CSPB - A"/>
    <s v="ICSMSU"/>
    <s v="Annual Dance Tour: International Dance tour, last year went to Germany. Predicted Dance workshop cost 12*20=240 Will subsidise Â£20pp. 20*12=240. (PRIORITY)"/>
    <s v="Instructors"/>
    <s v="2 - Important"/>
    <n v="240"/>
    <n v="240"/>
    <n v="0"/>
    <n v="240"/>
    <n v="0"/>
    <n v="0"/>
    <n v="0"/>
    <n v="9"/>
    <n v="0"/>
    <n v="0"/>
    <n v="0"/>
    <n v="10"/>
    <n v="0"/>
    <n v="0"/>
    <n v="0"/>
    <s v="y"/>
    <s v="y"/>
    <n v="0"/>
    <n v="0"/>
  </r>
  <r>
    <x v="135"/>
    <e v="#N/A"/>
    <e v="#N/A"/>
    <e v="#N/A"/>
    <n v="24668"/>
    <n v="0"/>
    <m/>
    <n v="820"/>
    <s v="CSPB - A"/>
    <s v="ICSMSU"/>
    <s v="Speakers to talk at event: Having speakers come to our events will mean that there will be travel costs associated with this. This may include reimbursement of travel to come to Imperial to deliver their talks as well as a gift of thanks to coming to voluntarily speak. We plan to have two events this year where there will be a guest speaker. It is absolutely necessary to have speakers at our events as this is how we enagage students into learning about dermatology and allows us to fulfil our aims as a society."/>
    <s v="Travel Expenditure"/>
    <s v="2 - Important"/>
    <n v="50"/>
    <n v="0"/>
    <n v="50"/>
    <n v="50"/>
    <n v="50"/>
    <n v="50"/>
    <n v="0"/>
    <n v="9"/>
    <n v="0"/>
    <n v="0"/>
    <s v="Happy to subsidise at 40%"/>
    <n v="8"/>
    <n v="8"/>
    <s v="Subsidise at general CSPB-A %"/>
    <n v="0"/>
    <s v="y"/>
    <s v="y"/>
    <n v="0"/>
    <n v="0"/>
  </r>
  <r>
    <x v="135"/>
    <e v="#N/A"/>
    <e v="#N/A"/>
    <e v="#N/A"/>
    <n v="24669"/>
    <n v="0"/>
    <m/>
    <n v="820"/>
    <s v="CSPB - A"/>
    <s v="ICSMSU"/>
    <s v="Printing Costs- This year we plan to run a Yr5 'Introduction to Dermatology Talk', 'Final year Dermatology Crash course' and Year 1 Dermatology Tutorial.There will also be a cost for promotion through posters. For this, we will need money to print off information booklets/ sheets to hand out to the students. This will be the main expense for the society. This will include Freshers leaflets (x200) and 50 Crash Course booklets for final years."/>
    <s v="Printing Costs"/>
    <s v="1 - Most Important"/>
    <n v="100"/>
    <n v="0"/>
    <n v="100"/>
    <n v="100"/>
    <n v="100"/>
    <n v="100"/>
    <n v="0"/>
    <n v="9"/>
    <n v="0"/>
    <n v="0"/>
    <s v="This sounds like publicity"/>
    <n v="1"/>
    <n v="3"/>
    <s v="indeed"/>
    <n v="0"/>
    <s v="y"/>
    <n v="0"/>
    <n v="0"/>
    <n v="0"/>
  </r>
  <r>
    <x v="135"/>
    <e v="#N/A"/>
    <e v="#N/A"/>
    <e v="#N/A"/>
    <n v="24670"/>
    <n v="0"/>
    <m/>
    <n v="820"/>
    <s v="CSPB - A"/>
    <s v="ICSMSU"/>
    <s v="Banner: a banner has been purchased for our events to promote the society and allow others to recognise what our society stands for. Money is needed to reimburse this."/>
    <s v="Equipment &amp; Repair"/>
    <s v="1 - Most Important"/>
    <n v="80"/>
    <n v="0"/>
    <n v="80"/>
    <n v="0"/>
    <n v="0"/>
    <n v="0"/>
    <n v="0"/>
    <s v="adf"/>
    <n v="1"/>
    <n v="3"/>
    <s v="This is also publiclity"/>
    <n v="1"/>
    <n v="3"/>
    <n v="0"/>
    <n v="0"/>
    <s v="y"/>
    <n v="0"/>
    <n v="0"/>
    <n v="0"/>
  </r>
  <r>
    <x v="136"/>
    <n v="473.09999999999997"/>
    <n v="8846.65"/>
    <n v="70"/>
    <n v="26452"/>
    <n v="0"/>
    <m/>
    <n v="820"/>
    <s v="CSPB - A"/>
    <s v="ICSMSU"/>
    <s v="Hire of lighting and other technical equipment such as strobe lighting, sound systems and smoke machines in our performance spaces. (Only the costs for our large Autumn and Spring productions). This is an ongoing annual cost and is essential for us to continue putting on performances which is our core activity. In the past, by increasing the budget of lighting and technical equipment, we were able to put on more elaborate, professional performances with a lot of positive feedback from the audiences. Moreover, this ambition generated increased interest for backstage work which in turn allowed us to continue growing in this domain. We use the total of our membership fees which total Â£8.33 x 70 = Â£583.10 to pay for part of this. Our predicted membership number is 70 for next year. The total equipment costs for our two large productions (Autumn and Spring) have increased from what they have been previously. The average costs of our previous productions were Â£350 and Â£600 for autumn and spring plays respectively. Expansion of our society in numbers and scope means that the tech demands of our productions have also increased. We therefore expect the technical costs of our Spring and Autumn shows to be Â£400 and Â£650 respectively. This gives a total yearly technical cost of Â£1050. We are no longer able to make any significant use from advertising revenue by selling advertising space, as other societies have been using the same route leaving few remaining sponsorship options. We have allocated Â£200 of our past SGI to fund increasing tech costs. In summary, increased technical costs and a reduced income mean that we are asking for a subsidy of Â£1050 - Â£583.10 - Â£200 = Â£266.90"/>
    <s v="Equipment &amp; Repair"/>
    <s v="1 - Most Important"/>
    <n v="1050"/>
    <n v="783.1"/>
    <n v="266.89999999999998"/>
    <n v="1050"/>
    <n v="266.89999999999998"/>
    <n v="266.89999999999998"/>
    <n v="0"/>
    <n v="9"/>
    <n v="0"/>
    <n v="0"/>
    <n v="0"/>
    <n v="10"/>
    <n v="0"/>
    <n v="0"/>
    <n v="0"/>
    <s v="y"/>
    <n v="0"/>
    <n v="0"/>
    <n v="0"/>
  </r>
  <r>
    <x v="136"/>
    <n v="473.09999999999997"/>
    <n v="8846.65"/>
    <n v="70"/>
    <n v="26456"/>
    <n v="0"/>
    <m/>
    <n v="820"/>
    <s v="CSPB - A"/>
    <s v="ICSMSU"/>
    <s v="Copyright and Royalties: We assume that the two large productions that we put on require Rights to be purchased. Without purchasing rights, we cannot put on the productions. This year, autumn play rights cost Â£360 and spring play cost Â£225, totalling Â£585. It is important that we make provisions for two shows requiring rights each year. An estimate of the rights for the whole year is Â£585. We allocate Â£450 from our SGI from our two main productions to cover the cost of rights and we are asking for a subsidy of Â£135."/>
    <s v="Copyright Materials"/>
    <s v="1 - Most Important"/>
    <n v="585"/>
    <n v="450"/>
    <n v="135"/>
    <n v="585"/>
    <n v="135"/>
    <n v="135"/>
    <n v="0"/>
    <n v="9"/>
    <n v="0"/>
    <n v="0"/>
    <n v="0"/>
    <n v="10"/>
    <n v="0"/>
    <n v="0"/>
    <n v="0"/>
    <s v="y"/>
    <n v="0"/>
    <n v="0"/>
    <n v="0"/>
  </r>
  <r>
    <x v="136"/>
    <n v="473.09999999999997"/>
    <n v="8846.65"/>
    <n v="70"/>
    <n v="26457"/>
    <n v="0"/>
    <m/>
    <n v="820"/>
    <s v="CSPB - A"/>
    <s v="ICSMSU"/>
    <s v="Printing Costs: It is important that we provide printed scripts to all of our cast members and stage management team. This is central to our core activity and we cannot audition for, rehearse for and put on our productions without scripts. Even though we purchase the rights to the scripts for our two main productions, we also try to encourage the creativity of members of the society by allowing them to write plays on their own, which are usually some of our smaller productions. In the past we have been able to rely on free black and white printing from the Student Activities Centre, but now we have had to make provision to fund our printing costs. _x000a_To print the scripts for our Autumn production this year, we spent Â£50 and Â£86.10 on our Spring production. Based on this past year, we forecast our printing costs to be: Â£10 for One Week Play, Â£50 for Autumn Play (including audition extracts), Â£10 for Christmas Play, Â£80 for Spring Play, Â£10 for UH Revue and Â£10 for Summer Play. We are unable to fund this from our annual SGI (approximately Â£2000) as we allocate this to pay for Technical Equipment (Â£200), Set Materials (Â£450), Costumes (Â£500), Transport (Â£110), Rights (Â£450), Programmes (Â£300) and Advertising (Â£68). As this is fundamental to our core activity, we ask for a subsidy of Â£170 to cover these costs.&quot;"/>
    <s v="Printing Costs"/>
    <s v="1 - Most Important"/>
    <n v="170"/>
    <n v="0"/>
    <n v="170"/>
    <n v="170"/>
    <n v="170"/>
    <n v="170"/>
    <n v="0"/>
    <n v="9"/>
    <n v="0"/>
    <n v="0"/>
    <s v="Happy to subsidise at 40%"/>
    <n v="8"/>
    <n v="8"/>
    <s v="Subsidise at general CSPB-A %"/>
    <n v="0"/>
    <s v="y"/>
    <n v="0"/>
    <n v="0"/>
    <n v="0"/>
  </r>
  <r>
    <x v="137"/>
    <n v="1252.68"/>
    <e v="#N/A"/>
    <e v="#N/A"/>
    <n v="27375"/>
    <n v="0"/>
    <m/>
    <n v="820"/>
    <s v="CSPB - A"/>
    <s v="ICSMSU"/>
    <s v="We congratulate our incoming cohort of freshers by sending out a welcome letter to each student welcoming them to ICSM. This builds rapport with each new student and helps them to engage fully with the ICSMSU as soon as they arrive at Imperial. It provides them with a point of contact from the start which we feel is hugely important in encouraging them to get involved with all aspects of ICSM, particularly our welfare support. Soon after, we send each student their own &quot;Fresher's Pack&quot; which includes an ICSMSU-made handbook, with everything they need to know about medicine at Imperial and a handbook with information about all our clubs and societies, encouraging participation. Again, it is vital we produce and send these as it guarantees increased participation and engagement with ICSMSU once the new cohort starts at Imperial. It enables students to feel integrated and gives them a good idea of what to expect, as well as contacts for all Student Union officers. We managed to reduce costs significantly for this by printing the welcome letters on the Charing Cross Student Union Office printer. With the increase of the number of places this has meant that the cost for this has gone up and this year we spent £1440 on printing the 'Fresher's Packs', and we anticipate that the cost will be the same next year. We will allocate 50% of this cost from our SGI (£720) and we are therefore requesting a subsidy of £720 towards this cost."/>
    <s v="Printing Costs"/>
    <s v="1 - Most Important"/>
    <n v="1440"/>
    <n v="0"/>
    <n v="720"/>
    <n v="1440"/>
    <n v="720"/>
    <n v="720"/>
    <n v="0"/>
    <n v="0"/>
    <n v="0"/>
    <n v="0"/>
    <n v="0"/>
    <n v="10"/>
    <n v="0"/>
    <n v="0"/>
    <n v="0"/>
    <s v="y"/>
    <n v="0"/>
    <n v="0"/>
    <n v="0"/>
  </r>
  <r>
    <x v="137"/>
    <n v="1252.68"/>
    <e v="#N/A"/>
    <e v="#N/A"/>
    <n v="27376"/>
    <n v="0"/>
    <m/>
    <n v="820"/>
    <s v="CSPB - A"/>
    <s v="ICSMSU"/>
    <s v="In order to fully engage with all of our students throughout the year, and efficiently disseminate messages and event advertisements from all of our clubs and societies, as well as welfare advice from ourselves and faculty, we have continued to subscribe to MailChimp. MailChimp allows us to monitor our outreach, to review our communications and accurately assess what students want to hear about and the best ways in which they want to receive information and how well we are disseminating our messages. We have two regular newsletters- one written by the SU President and one 'Clubs and Socs' newsletter compiled and sent out by the SU Clubs and Societies officer. Both of these are fortnightly giving us weekly contact with students. We also send occasional social newsletters to help promote RAG, Reynolds Bar events and our own SU events. We hope that with our continuing relationship with Reynolds Bar we can utilise MailChimp to benefit the wider IC community as we work together to promote events in an accessible manner to students. Mailchimp costs around £25 (depending on exchange rate), £300 a year. We have allocated 50% of this cost from our SGI (£150) so we are requesting a subsidy of £150 towards this cost."/>
    <s v="Publicity"/>
    <s v="1 - Most Important"/>
    <n v="300"/>
    <n v="0"/>
    <n v="150"/>
    <n v="0"/>
    <n v="0"/>
    <n v="300"/>
    <n v="0"/>
    <n v="0"/>
    <n v="0"/>
    <n v="0"/>
    <n v="0"/>
    <n v="10"/>
    <n v="0"/>
    <n v="0"/>
    <n v="0"/>
    <s v="y"/>
    <n v="0"/>
    <n v="0"/>
    <n v="0"/>
  </r>
  <r>
    <x v="137"/>
    <n v="1252.68"/>
    <e v="#N/A"/>
    <e v="#N/A"/>
    <n v="27388"/>
    <n v="0"/>
    <m/>
    <n v="820"/>
    <s v="CSPB - A"/>
    <s v="ICSMSU"/>
    <s v="Key to the Medical School social calander is the annual black tie balls and dinners we host throughout the year. These are key opportunities for the Medical School to come together as a whole and celebrate milestones of medical education. These include, but are not limited to Shrove Tuesday final year dinner (Cost approx £50,000), Halfway Dinner (Cost approx £32,000), Sports Dinner (Cost approx £8,000), Arts Dinner (Cost approx £4,000), Snow ball (Cost approx £5,000), Summer Ball (Cost approx £27,000), and Affirmation (Cost approx £32,000). The cost of these events however is covered by ticket income generated on an as per event basis, and we are therefore not requesting any subsidy towards this."/>
    <s v="Hospitality"/>
    <s v="1 - Most Important"/>
    <n v="158000"/>
    <n v="158000"/>
    <n v="0"/>
    <n v="0"/>
    <n v="0"/>
    <n v="0"/>
    <n v="0"/>
    <n v="0"/>
    <n v="0"/>
    <n v="0"/>
    <n v="0"/>
    <n v="10"/>
    <n v="0"/>
    <n v="0"/>
    <n v="0"/>
    <s v="y"/>
    <n v="0"/>
    <n v="0"/>
    <n v="0"/>
  </r>
  <r>
    <x v="137"/>
    <n v="1252.68"/>
    <e v="#N/A"/>
    <e v="#N/A"/>
    <n v="27391"/>
    <n v="0"/>
    <m/>
    <n v="820"/>
    <s v="CSPB - A"/>
    <s v="ICSMSU"/>
    <s v="The ICSMSU is unique among the constituent unions in that we employ our own Sabbatical President. Without a Sabbatical officer at its helm, it would be unfeasible for the ICSMSU to run the way it does. Not only are they key in the direction of the entire medical students union but they are also key in providing the academic and welfare commitents we have as a Students Union, meaning that we dont have to rely on a student volunteer to miss scheduled teaching to attend vital meetings for the role. In line with the cost of the ICU sabbatical officers, our Sabbatical Officer costs us just over £30,000 each year. We are not requesting any subsidy towards this cost."/>
    <s v="Instructors"/>
    <s v="1 - Most Important"/>
    <n v="30000"/>
    <n v="30000"/>
    <n v="0"/>
    <n v="0"/>
    <n v="0"/>
    <n v="0"/>
    <n v="0"/>
    <n v="0"/>
    <n v="0"/>
    <n v="0"/>
    <n v="0"/>
    <n v="10"/>
    <n v="0"/>
    <n v="0"/>
    <n v="0"/>
    <s v="y"/>
    <n v="0"/>
    <n v="0"/>
    <n v="0"/>
  </r>
  <r>
    <x v="137"/>
    <n v="1252.68"/>
    <e v="#N/A"/>
    <e v="#N/A"/>
    <n v="27394"/>
    <n v="0"/>
    <m/>
    <n v="820"/>
    <s v="CSPB - A"/>
    <s v="ICSMSU"/>
    <s v="ICSMSU currently hosts its own website. This increases our potential for sponsorship and provides easy access to many materials for our students (both current and prospective) and our alumni. The website features events run by our clubs and societies on our academic and social calendar, provides information on assessments, competition opportunities and gives contact details for all the student union officers. The website this year has been redesigned following student suggestions and now is mobile compatible. We have also added a 'Contact Us' online form that can provides students with the ability to feedback to specific officers on welfare issues/upcoming and past events, or the Student Union as a whole. Last year the website had almost 200,000 views and we hope to improve on this through active feedback discussions with our students. The cost of hosting the website currently sits at £100 per year. We will put £75 of our SGI towards this costs but ask for a £25 subsidy towards this."/>
    <s v="Publicity"/>
    <s v="2 - Important"/>
    <n v="100"/>
    <n v="75"/>
    <n v="25"/>
    <n v="0"/>
    <n v="0"/>
    <n v="100"/>
    <n v="0"/>
    <n v="0"/>
    <n v="0"/>
    <n v="0"/>
    <n v="0"/>
    <n v="10"/>
    <n v="0"/>
    <n v="0"/>
    <n v="0"/>
    <s v="y"/>
    <n v="0"/>
    <n v="0"/>
    <n v="0"/>
  </r>
  <r>
    <x v="137"/>
    <n v="1252.68"/>
    <e v="#N/A"/>
    <e v="#N/A"/>
    <n v="27397"/>
    <n v="0"/>
    <m/>
    <n v="820"/>
    <s v="CSPB - A"/>
    <s v="ICSMSU"/>
    <s v="Each year we hire coaches during Freshers week to take our students to sports trials. Right from the start of the year this provides inclusivity throuhgout the college as this is done in conjunction with ACC. This has a huge positive impact on student participation so for the last few years the Student Union has funded it using our SGI. This year we ask for subsidy as we believe it is crucial part of ICU's guidelines on increasing student participation and widening access. For the majority of our new students they will have been in London for less than a week and providing travel allows an easy introduction for many of them to engage with sports teams. This year we have seen an increased influx for most of our sports teams and we believe that this is due to the work of the Student Union and the individual committees to widen accessibility to all our sports on offer. One coach costs £355 which seats 49 students. This year over 100 Freshers made their way down to Heston. Given that all ICSM freshers have their trials at Heston, including indoor sports who stayed in Ethos in previous years, we will require 2. We are asking for £480 subsidy towards this cost."/>
    <s v="Travel Expenditure"/>
    <s v="1 - Most Important"/>
    <n v="710"/>
    <n v="0"/>
    <n v="480"/>
    <n v="0"/>
    <n v="0"/>
    <n v="710"/>
    <n v="0"/>
    <n v="0"/>
    <n v="0"/>
    <n v="0"/>
    <n v="0"/>
    <n v="10"/>
    <n v="0"/>
    <n v="0"/>
    <n v="0"/>
    <s v="y"/>
    <n v="0"/>
    <n v="0"/>
    <n v="0"/>
  </r>
  <r>
    <x v="137"/>
    <n v="1252.68"/>
    <e v="#N/A"/>
    <e v="#N/A"/>
    <n v="27398"/>
    <n v="0"/>
    <m/>
    <n v="820"/>
    <s v="CSPB - A"/>
    <s v="ICSMSU"/>
    <s v="Every year ICSMSU provides tshirts and hoodies for the union officers. Officers wear them at Freshers Events and when stewarding sports nights throughout the year. This provides our new students with an easy point of contact and allows us to be easily visible both to our students and to external companies with whom we organise events. At a time when our new students are exposed to so many new people this gives them a recognisable face particularly for any issues they may have during a fun but sometimes overwhelming time. This has proved hugely important in a couple of welfare issues this year where we could provide aid quickly and appropriately to individuals and ensure that no students were put in dangerous circumstances._x000a_Our tshirts mark us out during sports night and helps when assisting bar staff and security in maintaining an appropriate atmosphere at our student events. Every officer gets considerable use out of their 'kit' and we deem this is a necessary expenditure to ensure the smooth running of all our student union events._x000a_Providing our 17 union officers with both a tshirt and hoodie comes to just over Â£600. We will cover 50% (Â£300) of this with our SGI but ask for 50% (Â£300) subsidy towards this"/>
    <s v="Equipment &amp; Repair"/>
    <s v="2 - Important"/>
    <n v="600"/>
    <n v="0"/>
    <n v="300"/>
    <n v="0"/>
    <n v="0"/>
    <n v="600"/>
    <n v="0"/>
    <n v="0"/>
    <n v="0"/>
    <n v="0"/>
    <n v="0"/>
    <n v="10"/>
    <n v="0"/>
    <n v="0"/>
    <n v="0"/>
    <s v="y"/>
    <n v="0"/>
    <n v="0"/>
    <n v="0"/>
  </r>
  <r>
    <x v="137"/>
    <n v="1252.68"/>
    <e v="#N/A"/>
    <e v="#N/A"/>
    <n v="27399"/>
    <n v="0"/>
    <m/>
    <n v="820"/>
    <s v="CSPB - A"/>
    <s v="ICSMSU"/>
    <s v="ICSMSU faces unexpected maintenance and repairs every year. Due also to wear and tear of furnishings within our offices and student union space we have costs for maintenance. This is essential work as it would otherwise impact the health and safety of our students using these areas. Although we are responsible for 13 sites throughout the wider reach of the Univeristy we are currently only able to fund bare costs of 3 of these sites. The student working and socialising experience is significantly enhanced by a well maintained environment. This year the costs are beginning to climb above what we can afford. We have had to sort leaks that have occurred both our Charing Cross office and Clubs and Societies storage room. On top of that we have had to pay to fix exposed electrical wiring after accidental damage in the clubs and societies storage room. We also had to pay remove a lot of broken furniture and equipment from our Charing Cross campus, after recommendations from the fire safety officer that they could no longer be stored where they were, due to posing a health and safety risk. The total cost of these essential repairs came to £750. This excludes the large majority of maintenance work that we undertake and only considers health and safety work as this is all we will request subsidy for. Although we are aware that the maintenance will not be exactly the same next year we need to make provision for a similar level of both expected and unexpected repairs and therefore ask for 45% subsidy towards this amount"/>
    <s v="Equipment &amp; Repair"/>
    <s v="1 - Most Important"/>
    <n v="750"/>
    <n v="412.5"/>
    <n v="337.5"/>
    <n v="0"/>
    <n v="0"/>
    <n v="750"/>
    <n v="0"/>
    <n v="0"/>
    <n v="0"/>
    <n v="0"/>
    <n v="0"/>
    <n v="10"/>
    <n v="0"/>
    <n v="0"/>
    <n v="0"/>
    <s v="y"/>
    <n v="0"/>
    <n v="0"/>
    <n v="0"/>
  </r>
  <r>
    <x v="137"/>
    <n v="1252.68"/>
    <e v="#N/A"/>
    <e v="#N/A"/>
    <n v="27427"/>
    <n v="0"/>
    <m/>
    <n v="820"/>
    <s v="CSPB - A"/>
    <s v="ICSMSU"/>
    <s v="This year we sent an officer to the national RAG conference which was hugely successful and has enabled the share of best practice with other RAG committees. With the positive impact this has had, and from the feedback that we received we are looking to increase it next year to include two members of RAG committee as well. Next year the conference is being held by Southampton students union so the expected total cost is £125, made up of £45 return via train, £30 for tickets, £50 for accomodation. This is per person cost. This is in Exec budget as RAG cannot apply for grant due to eActivities limitations"/>
    <s v="Hospitality"/>
    <s v="2 - Important"/>
    <n v="375"/>
    <n v="0"/>
    <n v="375"/>
    <n v="0"/>
    <n v="0"/>
    <n v="375"/>
    <n v="0"/>
    <n v="0"/>
    <n v="0"/>
    <n v="0"/>
    <s v="Is this not CSPB-B?"/>
    <n v="2"/>
    <n v="1"/>
    <s v="So for some reason ICSM RAG is unable to submit a budget so this a core line for them (speak to chippy for the deets)"/>
    <n v="0"/>
    <s v="y"/>
    <n v="0"/>
    <n v="0"/>
    <n v="0"/>
  </r>
  <r>
    <x v="137"/>
    <n v="1252.68"/>
    <e v="#N/A"/>
    <e v="#N/A"/>
    <n v="27812"/>
    <n v="0"/>
    <m/>
    <n v="820"/>
    <s v="CSPB - A"/>
    <s v="ICSMSU"/>
    <s v="Equipment used in the Reynolds Bar space for mums and Dads event. This is the main area for the event that people are allowed free access to. We put on board games, all of which are hired from the bar, with some requiring a new purchase each year to replace broken or missing pieces. We also require money for decorations for the venue. We have looked into costings these through the bar however due to the bars budget they are unable to provide this. The total annual cost is £150 assuming the majority of previously bought items remain usable. We are asking for 100% subsidy due to the welfare nature of the line."/>
    <s v="Equipment &amp; Repair"/>
    <s v="2 - Important"/>
    <n v="100"/>
    <n v="0"/>
    <n v="100"/>
    <n v="0"/>
    <n v="0"/>
    <n v="100"/>
    <n v="0"/>
    <n v="0"/>
    <n v="0"/>
    <n v="0"/>
    <n v="0"/>
    <n v="10"/>
    <n v="0"/>
    <n v="0"/>
    <n v="0"/>
    <s v="y"/>
    <n v="0"/>
    <n v="0"/>
    <n v="0"/>
  </r>
  <r>
    <x v="137"/>
    <n v="1252.68"/>
    <e v="#N/A"/>
    <e v="#N/A"/>
    <n v="27813"/>
    <n v="0"/>
    <m/>
    <n v="820"/>
    <s v="CSPB - A"/>
    <s v="ICSMSU"/>
    <s v="Certificates. Each year we print certificates for our awards and events. Arts Dinner and Sports Dinner require a total of 50. We hand out colours certificates at Summer Ball, which is on average 50 certificates a year. We also print out a certificate for every graduating student for Affirmation. This is 400 certificates a year. Average cost on amazon is £30 for 50 sheets. This comes to £300."/>
    <s v="Printing Costs"/>
    <s v="3 - Average Importance"/>
    <n v="200"/>
    <n v="0"/>
    <n v="200"/>
    <n v="0"/>
    <n v="0"/>
    <n v="200"/>
    <n v="0"/>
    <n v="0"/>
    <n v="0"/>
    <n v="0"/>
    <n v="0"/>
    <n v="10"/>
    <n v="0"/>
    <n v="0"/>
    <n v="0"/>
    <s v="y"/>
    <n v="0"/>
    <n v="0"/>
    <n v="0"/>
  </r>
  <r>
    <x v="137"/>
    <n v="1252.68"/>
    <e v="#N/A"/>
    <e v="#N/A"/>
    <n v="27814"/>
    <n v="0"/>
    <m/>
    <n v="820"/>
    <s v="CSPB - A"/>
    <s v="ICSMSU"/>
    <s v="Retreat Developmental Weekend for the ICSMSU Exec. Officers pay for the accommodation and food for the weekend which totals £2500 for the weekend. This year we traveled down in cars rather than a minibus to save on travel costs. Each car required £50 of petrol to make a return journey and we required 5 cars to transport luggage and food. We are asking for £100 subsidy towards our travel costs."/>
    <s v="Travel Expenditure"/>
    <s v="2 - Important"/>
    <n v="250"/>
    <n v="0"/>
    <n v="250"/>
    <n v="0"/>
    <n v="0"/>
    <n v="250"/>
    <n v="0"/>
    <n v="0"/>
    <n v="0"/>
    <n v="0"/>
    <s v="CSPB-C?"/>
    <n v="2"/>
    <n v="2"/>
    <s v="Could not be more core to the success of the CU in terms of team building, future planning and general amazingness of ICSM"/>
    <n v="0"/>
    <s v="Discuss at CSPB"/>
    <n v="0"/>
    <s v="y"/>
    <n v="0"/>
  </r>
  <r>
    <x v="137"/>
    <n v="1252.68"/>
    <e v="#N/A"/>
    <e v="#N/A"/>
    <n v="27815"/>
    <n v="0"/>
    <m/>
    <n v="820"/>
    <s v="CSPB - A"/>
    <s v="ICSMSU"/>
    <s v="We congratulate our incoming cohort of freshers by sending out a welcome pack to each student welcoming them to ICSM. This builds rapport with each new student and helps them to engage fully with the ICSMSU as soon as they arrive at Imperial. It provides them with a point of contact from the start which we feel is hugely important in encouraging them to get involved with all aspects of ICSM, particularly our welfare support. This includes an ICSMSU-made handbook, with everything they need to know about medicine at Imperial and a handbook with information about all our clubs and societies, encouraging participation, a welcome letter and our ICSM Freshers Fortnight passport. Again, it is vital we produce and send these as it guarantees increased participation and engagement with ICSMSU once the new cohort starts at Imperial. It enables students to feel integrated and gives them a good idea of what to expect, as well as contacts for all Student Union officers. The cost of posting them to all our incoming students was £525 this year. It is important that we post them out as it provides incoming students with a hard copy of our events passport before we release the tickets which are limited. We will allocate £325 towards this cost and ask for subsidy of £200."/>
    <s v="Handbook"/>
    <s v="3 - Average Importance"/>
    <n v="300"/>
    <n v="0"/>
    <n v="300"/>
    <n v="0"/>
    <n v="0"/>
    <n v="300"/>
    <n v="0"/>
    <n v="0"/>
    <n v="0"/>
    <n v="0"/>
    <n v="0"/>
    <n v="10"/>
    <n v="0"/>
    <n v="0"/>
    <n v="0"/>
    <s v="y"/>
    <n v="0"/>
    <n v="0"/>
    <n v="0"/>
  </r>
  <r>
    <x v="138"/>
    <n v="4199.07"/>
    <e v="#N/A"/>
    <e v="#N/A"/>
    <n v="25546"/>
    <n v="0"/>
    <m/>
    <n v="820"/>
    <s v="CSPB - A"/>
    <s v="ICSMSU"/>
    <s v="AFA affiliation fees - These must be paid for our teams to be allowed to play most of their matches and thus for the club to cover our basic Aims &amp; Objectives."/>
    <s v="Affiliation Fees"/>
    <s v="1 - Most Important"/>
    <n v="188"/>
    <n v="0"/>
    <n v="188"/>
    <n v="188"/>
    <n v="188"/>
    <n v="188"/>
    <n v="0"/>
    <n v="9"/>
    <n v="0"/>
    <n v="0"/>
    <s v="Happy to subsidise at 40%"/>
    <n v="8"/>
    <n v="8"/>
    <s v="Subsidise at general CSPB-A %"/>
    <n v="0"/>
    <s v="y"/>
    <n v="0"/>
    <n v="0"/>
    <n v="0"/>
  </r>
  <r>
    <x v="138"/>
    <n v="4199.07"/>
    <e v="#N/A"/>
    <e v="#N/A"/>
    <n v="25547"/>
    <n v="0"/>
    <m/>
    <n v="820"/>
    <s v="CSPB - A"/>
    <s v="ICSMSU"/>
    <s v="BUCS affiliation-This is imperative to us running as a club and meeting our Aims &amp; Objectives as it is a requirement for entry into our weekly leagues. There is no contribution from our members towards this as it is a club, rather than an individual, affiliation."/>
    <s v="Affiliation Fees"/>
    <s v="2 - Important"/>
    <n v="159"/>
    <n v="0"/>
    <n v="159"/>
    <n v="159"/>
    <n v="159"/>
    <n v="159"/>
    <n v="0"/>
    <n v="9"/>
    <n v="0"/>
    <n v="0"/>
    <s v="Happy to subsidise at 40%"/>
    <n v="8"/>
    <n v="8"/>
    <s v="Subsidise at general CSPB-A %"/>
    <n v="0"/>
    <s v="y"/>
    <n v="0"/>
    <n v="0"/>
    <n v="0"/>
  </r>
  <r>
    <x v="138"/>
    <n v="4199.07"/>
    <e v="#N/A"/>
    <e v="#N/A"/>
    <n v="25548"/>
    <n v="0"/>
    <m/>
    <n v="820"/>
    <s v="CSPB - A"/>
    <s v="ICSMSU"/>
    <s v="United Hospitals affiliation fees - The United Hospitals Cup is the 2nd oldest football cup in the world. These fees provide all four teams entry into the competition and are fundamental to us meeting our aims and objectives as a medical football club."/>
    <s v="Affiliation Fees"/>
    <s v="3 - Average Importance"/>
    <n v="200"/>
    <n v="0"/>
    <n v="200"/>
    <n v="200"/>
    <n v="200"/>
    <n v="200"/>
    <n v="0"/>
    <n v="9"/>
    <n v="0"/>
    <n v="0"/>
    <s v="Happy to subsidise at 40%"/>
    <n v="8"/>
    <n v="8"/>
    <s v="Subsidise at general CSPB-A %"/>
    <n v="0"/>
    <s v="y"/>
    <n v="0"/>
    <n v="0"/>
    <n v="0"/>
  </r>
  <r>
    <x v="138"/>
    <n v="4199.07"/>
    <e v="#N/A"/>
    <e v="#N/A"/>
    <n v="25549"/>
    <n v="0"/>
    <m/>
    <n v="820"/>
    <s v="CSPB - A"/>
    <s v="ICSMSU"/>
    <s v="Middlesex Football League Afiliation Fees - Necessary to meet our aims as offering matches as part of the football club"/>
    <s v="Affiliation Fees"/>
    <s v="4 - Minimal Importance"/>
    <n v="186"/>
    <n v="0"/>
    <n v="186"/>
    <n v="186"/>
    <n v="186"/>
    <n v="186"/>
    <n v="0"/>
    <n v="9"/>
    <n v="0"/>
    <n v="0"/>
    <s v="Happy to subsidise at 40%"/>
    <n v="8"/>
    <n v="8"/>
    <s v="Subsidise at general CSPB-A %"/>
    <n v="0"/>
    <s v="y"/>
    <n v="0"/>
    <n v="0"/>
    <n v="0"/>
  </r>
  <r>
    <x v="138"/>
    <n v="4199.07"/>
    <e v="#N/A"/>
    <e v="#N/A"/>
    <n v="25550"/>
    <n v="0"/>
    <m/>
    <n v="820"/>
    <s v="CSPB - A"/>
    <s v="ICSMSU"/>
    <s v="BUCS team entry x2- Necessary in order for 1st and 2nd XI to enter BUCS leagues"/>
    <s v="Competitions"/>
    <s v="1 - Most Important"/>
    <n v="134"/>
    <n v="0"/>
    <n v="134"/>
    <n v="134"/>
    <n v="134"/>
    <n v="134"/>
    <n v="0"/>
    <n v="9"/>
    <n v="0"/>
    <n v="0"/>
    <s v="Happy to subsidise at 40%"/>
    <n v="8"/>
    <n v="8"/>
    <s v="Subsidise at general CSPB-A %"/>
    <n v="0"/>
    <s v="y"/>
    <n v="0"/>
    <n v="0"/>
    <n v="0"/>
  </r>
  <r>
    <x v="138"/>
    <n v="4199.07"/>
    <e v="#N/A"/>
    <e v="#N/A"/>
    <n v="25551"/>
    <n v="0"/>
    <m/>
    <n v="820"/>
    <s v="CSPB - A"/>
    <s v="ICSMSU"/>
    <s v="BUCS LUSL entry x4- Necessary for 4 teams to enter LUSL competition in line with our aims and objectives"/>
    <s v="Competitions"/>
    <s v="2 - Important"/>
    <n v="543"/>
    <n v="0"/>
    <n v="543"/>
    <n v="543"/>
    <n v="543"/>
    <n v="543"/>
    <n v="0"/>
    <n v="9"/>
    <n v="0"/>
    <n v="0"/>
    <s v="Happy to subsidise at 40%"/>
    <n v="8"/>
    <n v="8"/>
    <s v="Subsidise at general CSPB-A %"/>
    <n v="0"/>
    <s v="y"/>
    <n v="0"/>
    <n v="0"/>
    <n v="0"/>
  </r>
  <r>
    <x v="138"/>
    <n v="4199.07"/>
    <e v="#N/A"/>
    <e v="#N/A"/>
    <n v="25553"/>
    <n v="0"/>
    <m/>
    <n v="820"/>
    <s v="CSPB - A"/>
    <s v="ICSMSU"/>
    <s v="Equipment (footballs, kit bags): So far this year Â£50 has been spent on new footballs for the Sunday league team, Â£64 has been spent on new T shirts to replace damaged kit Â£175 was spent on 12 new training footballs, Â£125 has been spent on four size 5 match footballs, Â£57.50 has been spent on goalkeeper gloves and Â£145 was spent on general kit replacement such as shirts, whistles and water bottles. Balls are inevitably kicked over fences and lost or punctured, meaning their yearly replacement after continuous matches and training is necessary. Not only this but kit such as t shirts, shorts, gloves and whilstles become damaged or ripped through constant use in a physical sport and must be replaced. These purchases are therefore likely to be repeated next year. All this equipment is central to playing football matches, meaning it's necessary to meet our Aims &amp; Objectives. On top of this there is currently no kit for the Sunday League team, which must be bought and so far we have scrapped together old bits of kit for this year to keep costs down, which is not a realistic future expectation. Total equipment cost:Â£616.50 We therefore request Â£616.50 to cover these essential costs for next year, remembering that this has increased from last year due to an extra team playing."/>
    <s v="Equipment &amp; Repair"/>
    <s v="1 - Most Important"/>
    <n v="616.5"/>
    <n v="0"/>
    <n v="616.5"/>
    <n v="616.5"/>
    <n v="616.5"/>
    <n v="616.5"/>
    <n v="0"/>
    <n v="9"/>
    <n v="0"/>
    <n v="0"/>
    <s v="Happy to subsidise at 40%"/>
    <n v="8"/>
    <n v="8"/>
    <s v="Subsidise at general CSPB-A %"/>
    <n v="0"/>
    <s v="y"/>
    <n v="0"/>
    <n v="0"/>
    <n v="0"/>
  </r>
  <r>
    <x v="138"/>
    <n v="4199.07"/>
    <e v="#N/A"/>
    <e v="#N/A"/>
    <n v="25554"/>
    <n v="0"/>
    <m/>
    <n v="820"/>
    <s v="CSPB - A"/>
    <s v="ICSMSU"/>
    <s v="Coach- Our current coach in a year is paid for the equivalent of 8 standard months (as some months he works significantly more with us e.g.: near Varsity). This includes attending 2 training sessions and 2 1st XI matches per week. The quality of football continues to improve and this wouldn't be possible without a coach. Our coach from 15-16 left us last year and was replaced with a more experienced but also more expensive person. Based on standard UEFA B Licensed coach fees, we are charged approximately Â£350 per month for the same amount of coaching hours next year. Whilst this is more expensive than previous years, our 1st XI have so far won 12 out of 13 matches this season and the reponse from the members has been overwhelmingly positive regarding the coach's contribution. _x000a_The club will put Â£455.71 from membership fees towards this, leaving Â£2344.29 requested."/>
    <s v="Instructors"/>
    <s v="1 - Most Important"/>
    <n v="2800"/>
    <n v="455.71"/>
    <n v="2344.29"/>
    <n v="2800"/>
    <n v="2344.29"/>
    <n v="2800"/>
    <n v="0"/>
    <n v="9"/>
    <n v="0"/>
    <n v="0"/>
    <s v="Happy to subsidise at 40%"/>
    <n v="8"/>
    <n v="8"/>
    <s v="Subsidise at general CSPB-A %"/>
    <n v="0"/>
    <s v="y"/>
    <n v="0"/>
    <n v="0"/>
    <n v="0"/>
  </r>
  <r>
    <x v="138"/>
    <n v="4199.07"/>
    <e v="#N/A"/>
    <e v="#N/A"/>
    <n v="25562"/>
    <n v="0"/>
    <m/>
    <n v="820"/>
    <s v="CSPB - A"/>
    <s v="ICSMSU"/>
    <s v="Referees- average cost of a referee is Â£32 per home game. Based on this year's fixture list, we play 48 home matches per year for which league and cup rules dictate the home team provide a referee for. Â£32 x 48 = 1536_x000a_Sunday League referees cost Â£35 and are required for 10 matches._x000a_Â£35 * Â£10 = Â£350_x000a_Â£600 of membership fees will be going towards this._x000a_Subsidy requested = 1886 - Â£600 = Â£1286 requested"/>
    <s v="Referees"/>
    <s v="1 - Most Important"/>
    <n v="1886"/>
    <n v="600"/>
    <n v="1286"/>
    <n v="1886"/>
    <n v="1286"/>
    <n v="1886"/>
    <n v="0"/>
    <n v="9"/>
    <n v="0"/>
    <n v="0"/>
    <s v="Happy to subsidise at 40%"/>
    <n v="8"/>
    <n v="8"/>
    <s v="Subsidise at general CSPB-A %"/>
    <n v="0"/>
    <s v="y"/>
    <n v="0"/>
    <n v="0"/>
    <n v="0"/>
  </r>
  <r>
    <x v="138"/>
    <n v="4199.07"/>
    <e v="#N/A"/>
    <e v="#N/A"/>
    <n v="25876"/>
    <n v="0"/>
    <m/>
    <n v="820"/>
    <s v="CSPB - A"/>
    <s v="ICSMSU"/>
    <s v="Total cost of travel to training = Â£1578 + Â£216.60 = Â£1794.60_x000a_We strive to provide free training, so Â£1400 from membership funds will be allocated towards this._x000a_On top of this the 1's team has a training session on Thursday's now, which has greatly increased the quality of football being played. However we ask for the lads to contribute Â£3 towards these minibus fees. Whilst we appreciate this is an extra subsidy that is being asked for, we believe the contribution our members are willing to pay towards this each week indicates how vital they see it as being. We predict 19 independent training session to match the regular weekly ones. With an average fuel cost of Â£7.22_x000a_19 x 52.60 = 999.40_x000a_7.22 * 19 = 137.81_x000a_Total cost of travel to separate training = Â£1137.21_x000a_Fees paid by members towards this = Â£3 x 19 x Â£14 = Â£798_x000a_Net cost of separate training = Â£339.21_x000a_Therefore the overall cost of training = Â£1794.60 + Â£1137.21 = Â£2931.81_x000a_Amount paid by member fees and members = Â£2198_x000a__x000a_Next season we anticipate using 5 minibuses for the Sunday League team for 4 hours at a time, with an average fuel cost of Â£6.72. Members will contribute Â£4 each to the minibus journeys._x000a_Cost of minibus = 5 * 52.60 = Â£263_x000a_Cost of fuel = 6.72 * 5 = Â£33.60_x000a_Amount contributed by members = 4 * 5 * 13players = Â£260_x000a_Amount requested for Sunday League matches = Â£36.60_x000a__x000a_National Association of Medical Schools Tournament shall be a large expense, with approximately Â£830 being spent on transport alone ( 2 X Â£285 minibus hire for the weekend + 2 X Â£130 fuel for the return Journey and travel to pitches)._x000a__x000a_Total cost of transport = 2931.81 (training) + 2906.68 (home) + 4421.76 (away matches) + 768 (NAMS) + 296.60 (Sunday League) = Â£11,324.85_x000a_Membership fee pay Â£1400 (training) of this, matchday fees from players bring in Â£2548 (home) + Â£2496 (away) + Â£798 (training) + Â£53.60 (Sunday League) = Â£7,502 put forward by the club._x000a_Therefore we request Â£3822.85 grant for yearly transport."/>
    <s v="Travel Expenditure"/>
    <s v="1 - Most Important"/>
    <n v="11324.85"/>
    <n v="7502"/>
    <n v="3822.85"/>
    <n v="11324.85"/>
    <n v="3822.85"/>
    <n v="11324.85"/>
    <n v="0"/>
    <n v="9"/>
    <n v="0"/>
    <n v="0"/>
    <n v="0"/>
    <n v="10"/>
    <n v="0"/>
    <n v="0"/>
    <n v="0"/>
    <s v="y"/>
    <n v="0"/>
    <n v="0"/>
    <n v="0"/>
  </r>
  <r>
    <x v="139"/>
    <n v="1422.6399999999999"/>
    <n v="32.99"/>
    <n v="20"/>
    <n v="24773"/>
    <n v="0"/>
    <m/>
    <n v="820"/>
    <s v="CSPB - A"/>
    <s v="ICSMSU"/>
    <s v="Printing Cost of the ICSM Gazette Magazine. _x000a_Printing costs vary slightly between issues and very much depend on the number of pages we can put into that issue and the number of copies we print and individually post. We currently produce 2 x 60 page editions of the magazine a year, printing approximately 300 issues for students and 1000-1100 for alumni. Having support from alumni has sustained the Gazette and enables us to print more copies for students, something which we would like to expand. Having researched several printing options, the cheapest option that will still produce quality magazines has been approximately Â£1760 per issue, most recently Â£1750.19. Two issues would therefore cost Â£1750.19 x 2 = Â£3500.38. _x000a_In keeping with our core aims we are keen to expand our reach further and print more copies for students, which we estimate will cost an additional Â£123.11 for printing 100 extra copies per issue. For the two issues next year we therefore estimate a cost of Â£3500.38 + (2 x Â£123.11) = Â£3746.60. All of our income from subs (Â£33.33), Â£1400 of our SGI and Â£1054.03 of our income will go on this. Total income for this = Â£33.33 + Â£1400 + Â£1054.03 = Â£2487.36, therefore we would like to request Â£1259.24. Though budgeting allocations for CSPB-A do not normally include printing costs we hope this will be overlooked here as it is absolutely central to the core aims of the society and without it we could not exist."/>
    <s v="Equipment &amp; Repair"/>
    <s v="1 - Most Important"/>
    <n v="3746.6"/>
    <n v="2487.36"/>
    <n v="1259.24"/>
    <n v="3746.6"/>
    <n v="1259.24"/>
    <n v="3746.6"/>
    <n v="0"/>
    <n v="9"/>
    <n v="0"/>
    <n v="0"/>
    <n v="0"/>
    <n v="10"/>
    <n v="0"/>
    <n v="0"/>
    <n v="0"/>
    <s v="y"/>
    <n v="0"/>
    <n v="0"/>
    <n v="0"/>
  </r>
  <r>
    <x v="139"/>
    <n v="1422.6399999999999"/>
    <n v="32.99"/>
    <n v="20"/>
    <n v="24776"/>
    <n v="0"/>
    <m/>
    <n v="820"/>
    <s v="CSPB - A"/>
    <s v="ICSMSU"/>
    <s v="Postage of the Gazette Magazine._x000a_Delivery costs for the bulk postage of 300 copies of each issue which we will distribute to students and staff contributors, this will cost Â£50 (+VAT) per issue. Total postage for the year will therefore cost Â£50 x 2 = Â£100. As stated above we are keen to order more issues for students and therefore estimate printing to cost an additional Â£33.34, making a total postage cost of Â£133.34. We can contribute Â£50 of our income towards this and would like to request grant for Â£83.34 of this as it is absolutely necessary for the core aims of the Gazette and is fundamental in increasing the reach of our unique magazine to students. This funding is key to our aim of distributing the Gazette to all readers."/>
    <s v="Consumables"/>
    <s v="1 - Most Important"/>
    <n v="133.34"/>
    <n v="50"/>
    <n v="83.34"/>
    <n v="133.34"/>
    <n v="83.34"/>
    <n v="133.34"/>
    <n v="0"/>
    <n v="9"/>
    <n v="0"/>
    <n v="0"/>
    <n v="0"/>
    <n v="10"/>
    <n v="0"/>
    <n v="0"/>
    <n v="0"/>
    <s v="y"/>
    <n v="0"/>
    <n v="0"/>
    <n v="0"/>
  </r>
  <r>
    <x v="139"/>
    <n v="1422.6399999999999"/>
    <n v="32.99"/>
    <n v="20"/>
    <n v="24780"/>
    <n v="0"/>
    <m/>
    <n v="820"/>
    <s v="CSPB - A"/>
    <s v="ICSMSU"/>
    <s v="Cost of printing copies of the summer issue for incoming first year ICSM students, a number we estimate to be 400. _x000a_This will only apply to the Summer issue and therefore will be a one off expenditure of Â£527.28 (based on last year's expenditure). We will be able to put Â£200 of our income towards this and so we would like to request a subsidy of Â£327.28. This is crucial to firstly cover one of our basic aims; to provide a platform to the medical school to advertise its events and also, it is essential to increase the reach of the ICSM Gazette to all new students. Though budgeting allocations for CSPB-A do not normally include printing costs we hope this will be overlooked here as it is central to our core aims and objectives."/>
    <s v="Equipment &amp; Repair"/>
    <s v="2 - Important"/>
    <n v="527.28"/>
    <n v="200"/>
    <n v="327.27999999999997"/>
    <n v="527.28"/>
    <n v="327.27999999999997"/>
    <n v="527.28"/>
    <n v="0"/>
    <n v="9"/>
    <n v="0"/>
    <n v="0"/>
    <n v="0"/>
    <n v="10"/>
    <n v="0"/>
    <n v="0"/>
    <n v="0"/>
    <s v="y"/>
    <n v="0"/>
    <n v="0"/>
    <n v="0"/>
  </r>
  <r>
    <x v="139"/>
    <n v="1422.6399999999999"/>
    <n v="32.99"/>
    <n v="20"/>
    <n v="24781"/>
    <n v="0"/>
    <m/>
    <n v="820"/>
    <s v="CSPB - A"/>
    <s v="ICSMSU"/>
    <s v="Postage costs for individually sending a copy of the Summer issue to every new first year student at ICSM. _x000a_We estimate that individually posting 400 issues will cost Â£236 (59p per issue based on our postage cost for the winter edition of the gazette. We will be able to put Â£150 of our income towards this and so would like to request the difference of Â£86. This cost is crucial to our aim of expanding opportunities for students and supporting clubs and societies, as this will publicise SU events and other societies to new students, as well as hopefully inspiring them to get involved with the Gazette. It is also essential to increase the reach of the ICSM Gazette to all new students, and we would really like to take the opportunity to develop our reach in this way."/>
    <s v="Consumables"/>
    <s v="2 - Important"/>
    <n v="236"/>
    <n v="150"/>
    <n v="86"/>
    <n v="236"/>
    <n v="86"/>
    <n v="236"/>
    <n v="0"/>
    <n v="9"/>
    <n v="0"/>
    <n v="0"/>
    <n v="0"/>
    <n v="10"/>
    <n v="0"/>
    <n v="0"/>
    <n v="0"/>
    <s v="y"/>
    <n v="0"/>
    <n v="0"/>
    <n v="0"/>
  </r>
  <r>
    <x v="140"/>
    <e v="#N/A"/>
    <n v="265.58999999999997"/>
    <n v="60"/>
    <n v="23514"/>
    <n v="0"/>
    <m/>
    <n v="820"/>
    <s v="CSPB - A"/>
    <s v="ICSMSU"/>
    <s v="Equipment for workshops, i.e. neurokits (equipment used to examine patients' neurological function) for OSCE (Year 3 exams) and PACES (Year 5 exams) practice workshops."/>
    <s v="Equipment &amp; Repair"/>
    <s v="1 - Most Important"/>
    <n v="50"/>
    <n v="0"/>
    <n v="50"/>
    <n v="50"/>
    <n v="50"/>
    <n v="50"/>
    <n v="0"/>
    <n v="9"/>
    <n v="0"/>
    <n v="0"/>
    <s v="Happy to subsidise at 40%"/>
    <n v="8"/>
    <n v="8"/>
    <s v="Subsidise at general CSPB-A %"/>
    <n v="0"/>
    <s v="y"/>
    <n v="0"/>
    <n v="0"/>
    <n v="0"/>
  </r>
  <r>
    <x v="141"/>
    <e v="#N/A"/>
    <e v="#DIV/0!"/>
    <n v="20"/>
    <n v="26948"/>
    <n v="0"/>
    <m/>
    <n v="820"/>
    <s v="CSPB - A"/>
    <s v="ICSMSU"/>
    <s v="Educational talk #1 - &quot;How can doctors make healthcare fit for the ageing population?&quot; by Dr Fertleman. We do not anticipate this event costing too much, as we only require light refreshments and snacks."/>
    <s v="Conferences"/>
    <s v="1 - Most Important"/>
    <n v="25"/>
    <n v="25"/>
    <n v="0"/>
    <n v="25"/>
    <n v="0"/>
    <n v="25"/>
    <n v="0"/>
    <n v="9"/>
    <n v="0"/>
    <n v="0"/>
    <s v="Happy to subsidise at 40%"/>
    <n v="8"/>
    <n v="8"/>
    <s v="Subsidise at general CSPB-A %"/>
    <n v="0"/>
    <s v="y"/>
    <n v="0"/>
    <n v="0"/>
    <n v="0"/>
  </r>
  <r>
    <x v="141"/>
    <e v="#N/A"/>
    <e v="#DIV/0!"/>
    <n v="20"/>
    <n v="26976"/>
    <n v="0"/>
    <m/>
    <n v="820"/>
    <s v="CSPB - A"/>
    <s v="ICSMSU"/>
    <s v="Educational talk #2 - Geriatrics and Technology talk. We do not anticipate this event costing too much either, since once again we will only require light refreshments and snacks."/>
    <s v="Conferences"/>
    <s v="3 - Average Importance"/>
    <n v="25"/>
    <n v="25"/>
    <n v="0"/>
    <n v="25"/>
    <n v="0"/>
    <n v="25"/>
    <n v="0"/>
    <n v="9"/>
    <n v="0"/>
    <n v="0"/>
    <s v="Happy to subsidise at 40%"/>
    <n v="8"/>
    <n v="8"/>
    <s v="Subsidise at general CSPB-A %"/>
    <n v="0"/>
    <s v="y"/>
    <n v="0"/>
    <n v="0"/>
    <n v="0"/>
  </r>
  <r>
    <x v="142"/>
    <n v="0"/>
    <n v="1790.85"/>
    <n v="50"/>
    <n v="25025"/>
    <n v="0"/>
    <m/>
    <n v="820"/>
    <s v="CSPB - A"/>
    <s v="ICSMSU"/>
    <s v="Venue hire_x000a_We will be holding a mock PACES and mock OSCEs. This offers our members the opportunity to practise for end of year examinations in an exam like scenario. These events require the hiring of outpatient departments for their success. To make the events as cost effective for our members as possible we hope to receive some subsidy for this cost."/>
    <s v="Ground Hire"/>
    <s v="1 - Most Important"/>
    <n v="500"/>
    <n v="200"/>
    <n v="300"/>
    <n v="500"/>
    <n v="300"/>
    <n v="500"/>
    <n v="0"/>
    <n v="9"/>
    <n v="0"/>
    <n v="0"/>
    <s v="Happy to subsidise at 40%"/>
    <n v="8"/>
    <n v="8"/>
    <s v="Subsidise at general CSPB-A %"/>
    <n v="0"/>
    <s v="y"/>
    <n v="0"/>
    <n v="0"/>
    <n v="0"/>
  </r>
  <r>
    <x v="142"/>
    <n v="0"/>
    <n v="1790.85"/>
    <n v="50"/>
    <n v="25026"/>
    <n v="0"/>
    <m/>
    <n v="820"/>
    <s v="CSPB - A"/>
    <s v="ICSMSU"/>
    <s v="Printing costs for events_x000a_Printing is crucial to the success of our events, both in terms of publicity and in the production of resources for our members. Some of these costs can be covered by the ticket price, but we hop to receive subsidy in order to reduce the costs for our members._x000a_â€¢ OSCEs revision day â€“ Â£200_x000a_â€¢ Mock OSCEs â€“ Â£35_x000a_â€¢ Mock PACEs â€“ Â£35_x000a_â€¢ Tutorials â€“ Â£30_x000a_Total = Â£300"/>
    <s v="Printing Costs"/>
    <s v="1 - Most Important"/>
    <n v="300"/>
    <n v="100"/>
    <n v="200"/>
    <n v="300"/>
    <n v="200"/>
    <n v="300"/>
    <n v="0"/>
    <n v="9"/>
    <n v="0"/>
    <n v="0"/>
    <s v="Happy to subsidise at 40%"/>
    <n v="8"/>
    <n v="8"/>
    <s v="Subsidise at general CSPB-A %"/>
    <n v="0"/>
    <s v="y"/>
    <n v="0"/>
    <n v="0"/>
    <n v="0"/>
  </r>
  <r>
    <x v="143"/>
    <n v="11.3"/>
    <n v="1280.0899999999999"/>
    <n v="30"/>
    <n v="24693"/>
    <n v="0"/>
    <m/>
    <n v="820"/>
    <s v="CSPB - A"/>
    <s v="ICSMSU"/>
    <s v="Outreach Programme: We train volunteers who are members of the society and go out to local schools to teach basic life support or CPR. _x000a__x000a_(Merit) Our members get the opportunity to learn more about BLS and heart diseases, and to apply what they have learnt by teaching school children in the local community. Additionally, we are the only Cardiology Society at Imperial, and this is generally one of the biggest field in Medicine._x000a__x000a_(Reach) Local schools get to educate their students on the importance of maintaining a healthy lifestyle (as part of the prevention of heart diseases) and what to do in emergency situations where a person stops breathing. Thus, Imperial College gets recognised for its contribution to public awareness of heart diseases _x000a__x000a_(Need) To run this event, we need:_x000a_1. CPR model, which was donated previously by a sponsor. However, we hope to buy 1 more at Â£200_x000a_2. Printing handouts, which will be discussed in the next line_x000a_3. Training volunteers, which the committee will conduct ourselves at no cost_x000a_4. Traveling cost, which will be discussed in other line"/>
    <s v="Equipment &amp; Repair"/>
    <s v="1 - Most Important"/>
    <n v="200"/>
    <n v="75"/>
    <n v="125"/>
    <n v="200"/>
    <n v="125"/>
    <n v="200"/>
    <n v="0"/>
    <n v="9"/>
    <n v="0"/>
    <n v="0"/>
    <s v="Happy to subsidise at 40%"/>
    <n v="8"/>
    <n v="8"/>
    <s v="Subsidise at general CSPB-A %"/>
    <n v="0"/>
    <s v="y"/>
    <n v="0"/>
    <n v="0"/>
    <n v="0"/>
  </r>
  <r>
    <x v="143"/>
    <n v="11.3"/>
    <n v="1280.0899999999999"/>
    <n v="30"/>
    <n v="24694"/>
    <n v="0"/>
    <m/>
    <n v="820"/>
    <s v="CSPB - A"/>
    <s v="ICSMSU"/>
    <s v="Outreach Programme: We train volunteers who are members of the society and go out to local schools to teach basic life support or CPR. _x000a__x000a_(Merit) Our members get the opportunity to learn more about BLS and heart diseases, and to apply what they have learnt by teaching school children in the local community. Additionally, we are the only Cardiology Society at Imperial, and this is generally one of the biggest field in Medicine._x000a__x000a_(Reach) Local schools get to educate their students on the importance of maintaining a healthy lifestyle (as part of the prevention of heart diseases) and what to do in emergency situations where a person stops breathing. Thus, Imperial College gets recognised for its contribution to public awareness of heart diseases _x000a__x000a_To run this event, we need:_x000a_1. CPR model_x000a_2. Printing handouts during our school visits at Â£1 per set for a class of 20 students = Â£20 per visit. We hope to visit 2 schools each term so 6x20= Â£140_x000a_3. Training volunteers, which the committee will conduct ourselves at no cost_x000a_4. Traveling cost, which will be discussed in other line"/>
    <s v="Printing Costs"/>
    <s v="1 - Most Important"/>
    <n v="140"/>
    <n v="70"/>
    <n v="70"/>
    <n v="140"/>
    <n v="70"/>
    <n v="140"/>
    <n v="0"/>
    <n v="9"/>
    <n v="0"/>
    <n v="0"/>
    <s v="Happy to subsidise at 40%"/>
    <n v="8"/>
    <n v="8"/>
    <s v="Subsidise at general CSPB-A %"/>
    <n v="0"/>
    <s v="y"/>
    <n v="0"/>
    <n v="0"/>
    <n v="0"/>
  </r>
  <r>
    <x v="143"/>
    <n v="11.3"/>
    <n v="1280.0899999999999"/>
    <n v="30"/>
    <n v="24695"/>
    <n v="0"/>
    <m/>
    <n v="820"/>
    <s v="CSPB - A"/>
    <s v="ICSMSU"/>
    <s v="Cardiology and Cardiothoracics Conference: _x000a__x000a_(Merit) We run an annual conference to increases awareness of cardiology as a careers, to teach important surgical skills such as suturing, and to educate interested members on new researches in cardiology. _x000a__x000a_(Reach) Apart from our members, a significant portion of delegates is not from Imperial College. This helps us promote the brand of Imperial to wider community._x000a__x000a_(Need) To run this event, we need:_x000a_1. Gift for speakers and demonstrators (who will teach clinical skills) at Â£15 per person. We plan to invite 3 speakers and 10 demonstrators so 13x15 = Â£195_x000a_2. Food and drinks, which we will cover the costs ourselves_x000a_3. Printing of booklets at Â£3 per copy for 100 delegates = Â£300_x000a_4. Venue, which we will book SAF at no costs_x000a_5. Printing of posters as part of publicity at Â£0.50 per copy of 20 = Â£10"/>
    <s v="Conferences"/>
    <s v="1 - Most Important"/>
    <n v="505"/>
    <n v="305"/>
    <n v="200"/>
    <n v="505"/>
    <n v="200"/>
    <n v="505"/>
    <n v="0"/>
    <n v="9"/>
    <n v="0"/>
    <n v="0"/>
    <s v="Happy to subsidise at 40%"/>
    <n v="8"/>
    <n v="8"/>
    <s v="Subsidise at general CSPB-A %"/>
    <n v="0"/>
    <s v="y"/>
    <n v="0"/>
    <n v="0"/>
    <n v="0"/>
  </r>
  <r>
    <x v="143"/>
    <n v="11.3"/>
    <n v="1280.0899999999999"/>
    <n v="30"/>
    <n v="24696"/>
    <n v="0"/>
    <m/>
    <n v="820"/>
    <s v="CSPB - A"/>
    <s v="ICSMSU"/>
    <s v="Finals Lecture Series: _x000a__x000a_(Merit) to prepare final year medical students on their very important exams (expected number of attendees = 50)_x000a__x000a_(Reach) Apart from our members, final year students from other universities are welcome. This promotes the brand of Imperial to wider community._x000a__x000a_(Need) to successfully run this event, we need to print handouts for participants. (expected number of attendees = 50)_x000a_Printing of handouts at Â£0.5 per person for 50 students = Â£25_x000a_Refreshment will be provided by ourselves"/>
    <s v="Printing Costs"/>
    <s v="2 - Important"/>
    <n v="25"/>
    <n v="10"/>
    <n v="15"/>
    <n v="25"/>
    <n v="15"/>
    <n v="25"/>
    <n v="0"/>
    <n v="9"/>
    <n v="0"/>
    <n v="0"/>
    <s v="Happy to subsidise at 40%"/>
    <n v="8"/>
    <n v="8"/>
    <s v="Subsidise at general CSPB-A %"/>
    <n v="0"/>
    <s v="y"/>
    <n v="0"/>
    <n v="0"/>
    <n v="0"/>
  </r>
  <r>
    <x v="143"/>
    <n v="11.3"/>
    <n v="1280.0899999999999"/>
    <n v="30"/>
    <n v="24704"/>
    <n v="0"/>
    <m/>
    <n v="820"/>
    <s v="CSPB - A"/>
    <s v="ICSMSU"/>
    <s v="Outreach Programme: We train volunteers who are members of the society and go out to local schools to teach basic life support or CPR. _x000a__x000a_(Merit) Our members get the opportunity to learn more about BLS and heart diseases, and to apply what they have learnt by teaching school children in the local community. Additionally, we are the only Cardiology Society at Imperial, and this is generally one of the biggest field in Medicine._x000a__x000a_(Reach) Local schools get to educate their students on the importance of maintaining a healthy lifestyle (as part of the prevention of heart diseases) and what to do in emergency situations where a person stops breathing. Thus, Imperial College gets recognised for its contribution to public awareness of heart diseases _x000a__x000a_To run this event, we need:_x000a_1. CPR model_x000a_2. Printing handouts_x000a_3. Training volunteers, which the committee will conduct ourselves at no cost_x000a_4. Traveling cost: we want to subsidise our volunteer's traveling expenses as a form of encouragement. The maximum subsidy will be Â£4 per visit for each volunteer. There will be 3 volunteers per visit at 6 visits a year = 4x3x6 = Â£72"/>
    <s v="Travel Expenditure"/>
    <s v="1 - Most Important"/>
    <n v="72"/>
    <n v="35"/>
    <n v="37"/>
    <n v="72"/>
    <n v="37"/>
    <n v="72"/>
    <n v="0"/>
    <n v="9"/>
    <n v="0"/>
    <n v="0"/>
    <n v="0"/>
    <n v="10"/>
    <n v="0"/>
    <n v="0"/>
    <n v="0"/>
    <s v="y"/>
    <n v="0"/>
    <n v="0"/>
    <n v="0"/>
  </r>
  <r>
    <x v="143"/>
    <n v="11.3"/>
    <n v="1280.0899999999999"/>
    <n v="30"/>
    <n v="26980"/>
    <n v="0"/>
    <m/>
    <n v="820"/>
    <s v="CSPB - A"/>
    <s v="ICSMSU"/>
    <s v="Year 1 Cardiovascular Weekend: We have run this for 3 years now. _x000a__x000a_(Merit) It is a preparation course for first year students, which is a crucial first step in medical school. Freshers may find it hard to adjust to university life and need more practice, which we can provide_x000a__x000a_(Reach) We expect to attract 70 participants based on previous years attendance _x000a__x000a__x000a_Printing of handouts at Â£0.5 per person for 70 students = Â£35"/>
    <s v="Printing Costs"/>
    <s v="3 - Average Importance"/>
    <n v="35"/>
    <n v="15"/>
    <n v="20"/>
    <n v="35"/>
    <n v="20"/>
    <n v="35"/>
    <n v="0"/>
    <n v="9"/>
    <n v="0"/>
    <n v="0"/>
    <s v="Happy to subsidise at 40%"/>
    <n v="8"/>
    <n v="8"/>
    <s v="Subsidise at general CSPB-A %"/>
    <n v="0"/>
    <s v="y"/>
    <n v="0"/>
    <n v="0"/>
    <n v="0"/>
  </r>
  <r>
    <x v="143"/>
    <n v="11.3"/>
    <n v="1280.0899999999999"/>
    <n v="30"/>
    <n v="26982"/>
    <n v="0"/>
    <m/>
    <n v="820"/>
    <s v="CSPB - A"/>
    <s v="ICSMSU"/>
    <s v="Year 3 ECG tutorials: to prepare Year 3s for their OSCEs exams_x000a__x000a_(Merit) Third year is the first clinical year at Imperial College where students first go into the hospital and perform examinations on patients. It is important that students get this step right so we are providing a teaching session on how to accurately interpret ECG and perform cardiovascular examinations_x000a__x000a_(Reach) Expected number of attendees = 50_x000a__x000a_Printing of handouts at Â£0.5 per person for 50 students = Â£25"/>
    <s v="Printing Costs"/>
    <s v="4 - Minimal Importance"/>
    <n v="25"/>
    <n v="10"/>
    <n v="15"/>
    <n v="25"/>
    <n v="15"/>
    <n v="25"/>
    <n v="0"/>
    <n v="9"/>
    <n v="0"/>
    <n v="0"/>
    <s v="Happy to subsidise at 40%"/>
    <n v="8"/>
    <n v="8"/>
    <s v="Subsidise at general CSPB-A %"/>
    <n v="0"/>
    <s v="y"/>
    <n v="0"/>
    <n v="0"/>
    <n v="0"/>
  </r>
  <r>
    <x v="144"/>
    <n v="4704.9399999999996"/>
    <n v="3098.42"/>
    <n v="60"/>
    <n v="23508"/>
    <n v="0"/>
    <m/>
    <n v="820"/>
    <s v="CSPB - A"/>
    <s v="ICSMSU"/>
    <s v="Pitch Hire (Training): As ACC use Harlington for the time slot we require on a Monday we have to train elsewhere and therefore we have trained at Indian Gymkhana in Osterley for the past several years. For this we pay Â£67.50 per session for 28 sessions across the season (24 during term time + 4 preseason). 28 * 67.50 = Â£1890.00_x000a__x000a_We are asking for the full subsidy for this as it is essential for our core activity, as without pitch hire we are unable to train."/>
    <s v="Ground Hire"/>
    <s v="1 - Most Important"/>
    <n v="1890"/>
    <n v="0"/>
    <n v="1890"/>
    <n v="1890"/>
    <n v="1890"/>
    <n v="1890"/>
    <n v="0"/>
    <n v="9"/>
    <n v="0"/>
    <n v="0"/>
    <s v="Happy to subsidise at 40% not 100%"/>
    <n v="8"/>
    <n v="8"/>
    <s v="Subsidise at general CSPB-A %"/>
    <n v="0"/>
    <s v="y"/>
    <n v="0"/>
    <n v="0"/>
    <n v="0"/>
  </r>
  <r>
    <x v="144"/>
    <n v="4704.9399999999996"/>
    <n v="3098.42"/>
    <n v="60"/>
    <n v="23509"/>
    <n v="0"/>
    <m/>
    <n v="820"/>
    <s v="CSPB - A"/>
    <s v="ICSMSU"/>
    <s v="Pitch Hire (Matches): For the majority of home matches we are able to use Harlington, but as ACC teams also use Harlington for homes games, on occasion there can be more than 7 teams playing at home and we are unable to play our matches there and so have to play at Indian Gymkhana (Â£67.50 per session) or pitches at Chiswick/Barnes (up to Â£150.00). Historically this has happened approximately 5 times per season, and so taking an average of these costs, we estimate the total expenditure to be Â£543.75. ((67.50 + 150.00)/2) * 5 = Â£534.75_x000a__x000a_Again as this is part of our core activity we are asking for the full subsidy for this."/>
    <s v="Ground Hire"/>
    <s v="2 - Important"/>
    <n v="534.75"/>
    <n v="0"/>
    <n v="534.75"/>
    <n v="534.75"/>
    <n v="534.75"/>
    <n v="534.75"/>
    <n v="0"/>
    <n v="9"/>
    <n v="0"/>
    <n v="0"/>
    <s v="Happy to subsidise at 40% not 100%"/>
    <n v="8"/>
    <n v="8"/>
    <s v="Subsidise at general CSPB-A %"/>
    <n v="0"/>
    <s v="y"/>
    <n v="0"/>
    <n v="0"/>
    <n v="0"/>
  </r>
  <r>
    <x v="144"/>
    <n v="4704.9399999999996"/>
    <n v="3098.42"/>
    <n v="60"/>
    <n v="23510"/>
    <n v="0"/>
    <m/>
    <n v="820"/>
    <s v="CSPB - A"/>
    <s v="ICSMSU"/>
    <s v="Coaching: Our current coaching structure is crucial to our success as a club - since the introduction of Ollie Willars (former GB player) as our head coach, the club has grown in strength: our 1s team being promoted into BUCS 1 last season - currently 1 of 2 teams contending for promotion to BUCS Prem, winning LUSL league and now playing at a higher level of hockey than ACC; our 2s team currently sitting at the top of their BUCS league, and successfully defending their UH reserves cup title. The addition of an assistant coach has further allowed the 3 team to develop, with the creation of a 4s team resulting from the growth of the club as a whole._x000a__x000a_Head Coach: The cost of having an international standard coach is high, at Â£40/hr, but we believe that retaining this coach will allow us to continue to compete at a very high level. The coaches lead our Monday training sessions and also attend matches for tactical support. This works out at 4 hours per week during the 24 week main season, plus preseason training sessions. _x000a_(24 wks * 4 hrs * Â£40) + (4 sessions @ Â£60) = Â£4080_x000a__x000a_Assistant Coach: The assistant coach focuses on developing ability throughout the club, focusing mainly on the 3s team and the new 4s team which allows the head coach to focus on the 1s and 2s team. He is paid Â£25 per training session, and Â£30 for home games and Â£35 for away games. Over the season we would expect the coach to attend 10 games, 5 home and 5 away, which works at an average of Â£32.50 per game._x000a_(24 sessions * Â£25) + (10 games * Â£32.50) = Â£925_x000a__x000a_Goalkeeper Coach: Having a specialist coach for our goalkeepers is extremely important for their continued development as the coach provides training that cannot be given by the outfield coaches. Unfortunately we were unable to afford a keeper coach this year due to lack of funding but we would like to re-employ the coach that we have used in the past. This would cost Â£50 per session and we would like to have 8 sessions throughout the season._x000a_Â£50 per session * 8 sessions = Â£400_x000a__x000a_This is our main expenditure as we believe it is absolutely vital to our continued success at all levels, but especially at the highest level where we are aiming to represent Imperial against the best teams in the country. As a result, whilst we will put a large amount of our SGI into funding this, we are asking for a high subsidy of Â£3405 to ensure that we retain our current excellent standard of coaching."/>
    <s v="Instructors"/>
    <s v="1 - Most Important"/>
    <n v="5405"/>
    <n v="1670"/>
    <n v="3735"/>
    <n v="5405"/>
    <n v="3735"/>
    <n v="5405"/>
    <n v="0"/>
    <n v="9"/>
    <n v="0"/>
    <n v="0"/>
    <s v="Happy to subsidise at 40%"/>
    <n v="8"/>
    <n v="8"/>
    <s v="Subsidise at general CSPB-A %"/>
    <n v="0"/>
    <s v="y"/>
    <n v="0"/>
    <n v="0"/>
    <n v="0"/>
  </r>
  <r>
    <x v="144"/>
    <n v="4704.9399999999996"/>
    <n v="3098.42"/>
    <n v="60"/>
    <n v="23531"/>
    <n v="0"/>
    <m/>
    <n v="820"/>
    <s v="CSPB - A"/>
    <s v="ICSMSU"/>
    <s v="Match Umpires: We are required by league regulations to provide 2 impartial, qualified umpires for every home game. The cost of this is Â£40 per match as umpires are provided by the Middlesex Hockey Umpires Association (MHUA) at a rate of Â£20 per umpire per game. This expenditure is vital to the club as without umpires the matches cannot go ahead. In order to reduce this expenditure we use our own club members who have taken an umpiring course to officiate matches that we compete in for the Saturday Higgins League - however we are required by BUCS league to provide impartial umpires so this is not an option for the bulk of our matches._x000a__x000a_Over the season we play an average of 30 home games requiring umpires (including cup fixtures), thus making the cost Â£1200. MHUA levy an additional administrative fee of Â£2 per game, therefore the total cost is Â£1260._x000a_30 matches * (Â£40 + Â£2) = Â£1260_x000a__x000a_As this is essential to our core activity we are asking for a high subsidy of Â£1,010 and we will spend Â£250 of SGI to cover the remaining cost"/>
    <s v="Referees"/>
    <s v="1 - Most Important"/>
    <n v="1260"/>
    <n v="250"/>
    <n v="1010"/>
    <n v="1260"/>
    <n v="1010"/>
    <n v="1260"/>
    <n v="0"/>
    <n v="9"/>
    <n v="0"/>
    <n v="0"/>
    <s v="Happy to subsidise at 40%"/>
    <n v="8"/>
    <n v="8"/>
    <s v="Subsidise at general CSPB-A %"/>
    <n v="0"/>
    <s v="y"/>
    <n v="0"/>
    <n v="0"/>
    <n v="0"/>
  </r>
  <r>
    <x v="144"/>
    <n v="4704.9399999999996"/>
    <n v="3098.42"/>
    <n v="60"/>
    <n v="23532"/>
    <n v="0"/>
    <m/>
    <n v="820"/>
    <s v="CSPB - A"/>
    <s v="ICSMSU"/>
    <s v="Umpiring Course: In order to reduce our umpiring costs we use our own umpires where allowed by league regulations. However, owing to the turnover of students many of our trained umpires will be leaving the club next year. Therefore we would like to ask for funding to train 4 more umpires to cover this deficit. Whilst the initial cost of the course is high, Â£50 per person thus making the total cost Â£200, over the season and for future use the course will pay for itself several times over. It is also the case that trained umpires are very difficult to come by, and thus this is very important to allow us to continue to play games where none are available. _x000a__x000a_We realise that this is a cost that should be part funded by the club as the benefit is also for members in gaining a qualification - therefore we are asking for a 50% subsidy of Â£100 for this activity with the remainder to be covered by SGI."/>
    <s v="Instructors"/>
    <s v="2 - Important"/>
    <n v="200"/>
    <n v="100"/>
    <n v="100"/>
    <n v="200"/>
    <n v="100"/>
    <n v="200"/>
    <n v="0"/>
    <n v="9"/>
    <n v="0"/>
    <n v="0"/>
    <s v="CSPB-B? not a core aim, would just be nice?"/>
    <n v="2"/>
    <n v="1"/>
    <s v="Definitely core, means they do not need to pay to hire umpires for their matches"/>
    <n v="0"/>
    <s v="n"/>
    <s v="happy to fund"/>
    <s v="y"/>
    <n v="0"/>
  </r>
  <r>
    <x v="144"/>
    <n v="4704.9399999999996"/>
    <n v="3098.42"/>
    <n v="60"/>
    <n v="23533"/>
    <n v="0"/>
    <m/>
    <n v="820"/>
    <s v="CSPB - A"/>
    <s v="ICSMSU"/>
    <s v="League and Cup Affiliation Fees: These are central to our club's activity as without them we cannot compete in any leagues or cups. For this reason we would like to ask for full subsidy for these. The fees increase year on year but based on this year's figures the cost would be:_x000a_BUCS - Â£238.62 affiliation fee + Â£201.00 entry fee = Â£439.62_x000a_LUSL - Â£271.50_x000a_United Hospitals - Â£340.00 + Â£30.00 (affiliation fee + cup entry) = Â£370.00_x000a_Higgins League (Saturday Team) - Â£28 entry fee + Â£80 England Hockey Fee = Â£108.00_x000a_Total = Â£1189.00"/>
    <s v="Affiliation Fees"/>
    <s v="1 - Most Important"/>
    <n v="1189"/>
    <n v="0"/>
    <n v="1189"/>
    <n v="1189"/>
    <n v="1189"/>
    <n v="1189"/>
    <n v="0"/>
    <n v="9"/>
    <n v="0"/>
    <n v="0"/>
    <s v="Happy to subsidise at 40% not 100%"/>
    <n v="8"/>
    <n v="8"/>
    <s v="Subsidise at general CSPB-A %"/>
    <n v="0"/>
    <s v="y"/>
    <s v="y"/>
    <n v="0"/>
    <n v="0"/>
  </r>
  <r>
    <x v="144"/>
    <n v="4704.9399999999996"/>
    <n v="3098.42"/>
    <n v="60"/>
    <n v="23534"/>
    <n v="0"/>
    <m/>
    <n v="820"/>
    <s v="CSPB - A"/>
    <s v="ICSMSU"/>
    <s v="Match Travel: We are budgeting to have a minibus for each of the away games. This is because, with away match destinations such as Kent and Portsmouth in our leagues, it would be very expensive for our members to fund (with an off-peak return from Waterloo to Portsmouth Harbour costing Â£37.00, Source- National Rail). It would also be highly impractical to carry a large keeper kit for such a long distance on public transport. With our ongoing success in our leagues, promotion to higher leagues would incur a higher travel cost as we would be required to travel longer distances for matches, thus we are asking for a high level of subsidy for this._x000a__x000a_This year we will have played 7 games outside of London (Reading x 2, Chichester x 2, Canterbury, Sussex, Portmouth). These all require a minibus for the 6-12 hour hire period so will cost Â£707 (7 x Â£101). The remaining 24 away games this year each require the minibus for the 2-4 hour period so will cost Â£1262.40(24 x Â£52.60), resulting in a total hire cost for minibuses of Â£1969.40._x000a__x000a_We would however ask our members to cover the cost all fuel costs. The fuel cost for the outside London games, with Portsmouth being used as an average (as the median distance of those games) would be Â£41.44 (74 miles each way, Â£0.28 per mile in fuel) per game, so Â£372.96 in total (Â£41.44 x 9). For the closer games, at a modal distance of 12 miles, the fuel would be Â£6.72 (12 miles each way, Â£0.28 per mile in fuel) per game, so Â£161.28 in total (Â£6.72 x 24), resulting in a total minibus fuel cost of Â£534.24 for the season. _x000a__x000a_Therefore the total travel costs to matches (with minibus hire and fuel cost) would therefore be Â£2503.64, with our members paying Â£534.24. For this we are asking for a reasonable subsidy of Â£1198, with the remaining costs to be covered by SGI."/>
    <s v="Travel Expenditure"/>
    <s v="1 - Most Important"/>
    <n v="2503.64"/>
    <n v="1284.24"/>
    <n v="1219.4000000000001"/>
    <n v="2503.64"/>
    <n v="1219.4000000000001"/>
    <n v="2503.64"/>
    <n v="0"/>
    <n v="9"/>
    <n v="0"/>
    <n v="0"/>
    <n v="0"/>
    <n v="10"/>
    <n v="0"/>
    <n v="0"/>
    <n v="0"/>
    <s v="y"/>
    <s v="y"/>
    <n v="0"/>
    <n v="0"/>
  </r>
  <r>
    <x v="144"/>
    <n v="4704.9399999999996"/>
    <n v="3098.42"/>
    <n v="60"/>
    <n v="23535"/>
    <n v="0"/>
    <m/>
    <n v="820"/>
    <s v="CSPB - A"/>
    <s v="ICSMSU"/>
    <s v="Saturday Match Teas: The Saturday club hockey league that we are part of is a great way to get players of all abilities playing together, encourage those that do other sports on a Wednesday to get involved, and to broadcast the name of Imperial Medicals Hockey Club outside of university clubs. A compulsory part of playing in Saturday hockey leagues is to provide match teas after each home match (evidence for this can be provided on request). We originally tried to reduce the costs of this by cooking our own pasta, however, despite having permission by Sport Imperial to use the kitchens at Harlington, it turns out that there are none available for us to use. We have therefore shopped around for the cheapest and easiest way of buying hot food and have found that ordering pizza has worked out best as this provides the best value for money. We hope that by showing initiative in trying to reduce costs that this will work in our favour. The cost of the pizzas each week (catering for 34 people- 2 squads of 16 and 2 umpires) is Â£48.44 and we have 10 home matches per year leading to a cost of Â£484.40. We will cover this with alumni donations of Â£200.00 of into this but as this is a compulsory part of playing in the Saturday league, a part of our core activities, we are asking for a reasonable subsidy of the remaining Â£284.40."/>
    <s v="Hospitality"/>
    <s v="1 - Most Important"/>
    <n v="484.4"/>
    <n v="200"/>
    <n v="284.39999999999998"/>
    <n v="484.4"/>
    <n v="284.39999999999998"/>
    <n v="484.4"/>
    <n v="0"/>
    <s v="Requirement of the league that these are provided"/>
    <n v="0"/>
    <n v="0"/>
    <n v="0"/>
    <n v="10"/>
    <n v="0"/>
    <n v="0"/>
    <n v="0"/>
    <s v="y"/>
    <s v="y"/>
    <n v="0"/>
    <n v="0"/>
  </r>
  <r>
    <x v="144"/>
    <n v="4704.9399999999996"/>
    <n v="3098.42"/>
    <n v="60"/>
    <n v="23536"/>
    <n v="0"/>
    <m/>
    <n v="820"/>
    <s v="CSPB - A"/>
    <s v="ICSMSU"/>
    <s v="Match Kit: We would like to replace one of the four team's kits each year. This would mean that each team would get a new kit every 4 years to account for wear and tear. This would also encourage us to find more sponsors as we would have space to print a kit with a new sponsor logo on every year. As the kit sponsor for the whole of Imperial College was only changed last year, currently whilst our 1s and 2s play in Under Armour kit, our 3s and Saturday team remain in Kukri kit which is now very outdated. In addition to replacing this kit we would like to ask for funding to purchase match shirts for our newly formed 4th team, which would provide a strong basis from which to build the new team._x000a__x000a_Based on the Imperial UnderArmour kit shop, (http://sportimperial.deco-apparel.com/shop/category/Imperial-Medical?c=1345598&amp;ctype=0&amp;pn=1 ) each shirt costs Â£29.50. There is no quote for goalkeeper smocks, so I have used the previous price we got from our previous supplier (Â£49.92) Therefore having one shirt for 15 outfield players and one goalkeeper in a squad makes it Â£492.42 (Â£49.92 + 15xÂ£29.50) for each set of match shirts. As we are asking for funding for 2 new kits this would make the total cost Â£984.84 _x000a__x000a_Usually we would spend sponsorship money on this, but it has been much more difficult in recent years to acquire sponsorship - we currently have been unable to procure sponsorship despite extensive efforts by our sponsorship officer - so sponsor money would not be enough to provide a new kit. Therefore we are asking for a substantial subsidy to cover this set up cost of Â£784.00, with the remaining to be covered by SGI."/>
    <s v="Equipment &amp; Repair"/>
    <s v="1 - Most Important"/>
    <n v="984.84"/>
    <n v="200"/>
    <n v="784.84"/>
    <n v="984.84"/>
    <n v="784.84"/>
    <n v="984.84"/>
    <n v="0"/>
    <n v="9"/>
    <n v="0"/>
    <n v="0"/>
    <s v="Happy to subsidise at 40%"/>
    <n v="8"/>
    <n v="8"/>
    <s v="Subsidise at general CSPB-A %"/>
    <n v="0"/>
    <s v="y"/>
    <n v="0"/>
    <n v="0"/>
    <n v="0"/>
  </r>
  <r>
    <x v="144"/>
    <n v="4704.9399999999996"/>
    <n v="3098.42"/>
    <n v="60"/>
    <n v="23537"/>
    <n v="0"/>
    <m/>
    <n v="820"/>
    <s v="CSPB - A"/>
    <s v="ICSMSU"/>
    <s v="Face Masks: For penalty corner defence, it is highly advised that the 2 defenders on the line wear face mask protection. This is due to the force of impact of a hockey ball travelling at speed into someone's face (our players in the past have suffered facial injury as a result of this). Owing to general wear and tear throughout a hockey season, the masks tend to become unuseable and so in the interests of our players' saferty we wish to replace them every year. A mid-range mask costs Â£36 (TK T3 face mask, Source- http://www.hockeyfactoryshop.co.uk/protection/players-face-mask/tk-t3-players-mask-clear.html ). 2 masks x 3 teams x Â£36= Â£216. As this is safety equipment, we would like to ask for a high subsidy for this. We would spend Â£50 of SGI on this"/>
    <s v="Equipment &amp; Repair"/>
    <s v="2 - Important"/>
    <n v="216"/>
    <n v="50"/>
    <n v="166"/>
    <n v="216"/>
    <n v="166"/>
    <n v="216"/>
    <n v="0"/>
    <n v="9"/>
    <n v="0"/>
    <n v="0"/>
    <s v="Surely this is up to the individual player whether they wear a face mask or not?"/>
    <n v="1"/>
    <n v="3"/>
    <s v="I think I would rather have a mask if I was going to take a hockey ball to the face than not. Might not be mandatory but we should be able to offer to opportunity to all players regardless"/>
    <n v="0"/>
    <s v="n"/>
    <s v="happy to fund for H&amp;S"/>
    <n v="0"/>
    <n v="0"/>
  </r>
  <r>
    <x v="144"/>
    <n v="4704.9399999999996"/>
    <n v="3098.42"/>
    <n v="60"/>
    <n v="23538"/>
    <n v="0"/>
    <m/>
    <n v="820"/>
    <s v="CSPB - A"/>
    <s v="ICSMSU"/>
    <s v="Hockey Balls: We required to provide new match balls for every home game we play, and in addition provide good quality balls for training sessions throughout the year. Although we currently have an adequate stock, over the season on average we lose/break approximately 2 balls per training session, and incur a cost of 1 new ball per match, thus we must replenish our supply year on year._x000a__x000a_For a match standard ball the cost is Â£7.60 (Kookaburra Standard Dimple - www.gilmoursports.com) and for a training standard ball the cost is Â£3.80 (Kookaburra Saturn Dimple - www.gilmoursports.com). Throughout the season we have on average 18 home fixtures and 28 training sessions, thus making the total cost Â£349.60 to replace the hockey balls. As these are vital to our core activity we are asking for a high subsidy for this of Â£199.60, with the rest to be covered by SGI._x000a_(Â£7.60 per match ball * 18 matches) + (28 sessions * 2 balls lost * Â£3.80 per training ball) = Â£349.60"/>
    <s v="Equipment &amp; Repair"/>
    <s v="3 - Average Importance"/>
    <n v="349.6"/>
    <n v="150"/>
    <n v="199.6"/>
    <n v="349.6"/>
    <n v="199.6"/>
    <n v="349.6"/>
    <n v="0"/>
    <n v="9"/>
    <n v="0"/>
    <n v="0"/>
    <s v="Happy to subsidise at 40%"/>
    <n v="8"/>
    <n v="8"/>
    <s v="Subsidise at general CSPB-A %"/>
    <n v="0"/>
    <s v="y"/>
    <s v="y"/>
    <n v="0"/>
    <n v="0"/>
  </r>
  <r>
    <x v="145"/>
    <n v="726.02"/>
    <e v="#N/A"/>
    <e v="#N/A"/>
    <n v="27803"/>
    <n v="0"/>
    <m/>
    <n v="820"/>
    <s v="CSPB - A"/>
    <s v="ICSMSU"/>
    <s v="For our club to be associated with Aiuchi Jiu Jitsu and to be involved in events such as the nationals (which is important for our instructors as well as our members) an Association Fee must be paid. as well as other association membership dependent benefits, like combat insurance for instructors &amp; members learning under them."/>
    <s v="Affiliation Fees"/>
    <s v="1 - Most Important"/>
    <n v="250"/>
    <n v="0"/>
    <n v="250"/>
    <n v="250"/>
    <n v="250"/>
    <n v="250"/>
    <n v="0"/>
    <s v="This is fine"/>
    <n v="0"/>
    <n v="0"/>
    <n v="9"/>
    <n v="0"/>
    <n v="0"/>
    <n v="0"/>
    <n v="0"/>
    <n v="0"/>
    <n v="0"/>
    <n v="0"/>
    <n v="0"/>
  </r>
  <r>
    <x v="145"/>
    <n v="726.02"/>
    <e v="#N/A"/>
    <e v="#N/A"/>
    <n v="27805"/>
    <n v="0"/>
    <m/>
    <n v="820"/>
    <s v="CSPB - A"/>
    <s v="ICSMSU"/>
    <s v="&quot;Freshers Fair promoting &amp; recruitment_x000a_-Pay Ã‚Â£150 for 1000 flyers describing our club, it's activities &amp; training times - to aid in recruiting new members each year._x000a_-Pay Ã‚Â£25 for 1000 business cards describing our club, it's activities &amp; training times - to aid in recruiting new members each year._x000a_Ã‚Â£150 + Ã‚Â£25 = Ã‚Â£175_x000a_- Act as an ambassador for the Aiuchi Jiu Jitsu Association within Imperial College, and for Imperial College within the Association.&quot;"/>
    <s v="Printing Costs"/>
    <s v="1 - Most Important"/>
    <n v="175"/>
    <n v="0"/>
    <n v="175"/>
    <n v="175"/>
    <n v="175"/>
    <n v="175"/>
    <n v="0"/>
    <s v="This is fine"/>
    <n v="0"/>
    <n v="0"/>
    <s v="publicity"/>
    <n v="2"/>
    <n v="1"/>
    <n v="0"/>
    <n v="0"/>
    <s v="n"/>
    <s v="C"/>
    <s v="y"/>
    <n v="0"/>
  </r>
  <r>
    <x v="146"/>
    <n v="4516.2199999999993"/>
    <n v="-3264.49"/>
    <n v="80"/>
    <n v="26133"/>
    <n v="0"/>
    <m/>
    <n v="820"/>
    <s v="CSPB - A"/>
    <s v="ICSMSU"/>
    <s v="Affiliation Fees_x000a__x000a_BUCS_x000a_2 x Men's Team = Â£290_x000a_2 x Women's Team = Â£290_x000a__x000a_LUSL_x000a_1 x Mixed Team = Â£82_x000a__x000a_English Lacrosse Association Affiliation Fee = Â£100_x000a__x000a_There fees are an absolute necessity for our club to run as without them we would not be able to enter any competitions to play Lacrosse_x000a__x000a_Total Subsidy Requested: Â£762"/>
    <s v="Affiliation Fees"/>
    <s v="1 - Most Important"/>
    <n v="762"/>
    <n v="0"/>
    <n v="762"/>
    <n v="762"/>
    <n v="762"/>
    <n v="762"/>
    <n v="0"/>
    <s v="This is fine"/>
    <n v="0"/>
    <n v="0"/>
    <n v="9"/>
    <n v="0"/>
    <n v="0"/>
    <n v="0"/>
    <n v="0"/>
    <s v="y"/>
    <n v="0"/>
    <n v="0"/>
    <n v="0"/>
  </r>
  <r>
    <x v="146"/>
    <n v="4516.2199999999993"/>
    <n v="-3264.49"/>
    <n v="80"/>
    <n v="26134"/>
    <n v="0"/>
    <m/>
    <n v="820"/>
    <s v="CSPB - A"/>
    <s v="ICSMSU"/>
    <s v="Minibuses - Away_x000a__x000a_5 Teams (2 Men's, 2 Women's, 1 Mixed); 5 away matches for each team; possibility of cup matches for each of Men's and Women's teams, assumed 1 away cup match each = 29 minibus uses._x000a__x000a_Without these minibuses it would be impossible to compete in our leagues as we have to travel to far away destinations such as Cardiff, Canterbury, Portsmouth. It would be unfeasible timing and cost wise (after members have already paid subs) to ask them to make their own way to and from away matches._x000a__x000a_Minibus Hire = Â£100_x000a_Average Fuel Cost (based on previous away match travel and distance for 2016/17 matches and current fuel prices): Â£50_x000a_Trips: 29_x000a_Â£4,350_x000a__x000a_Each player pays Â£3 for match (except driver), club pays Â£1 per player from subs, 15 players for 29 matches, players pay Â£1,218, club pays Â£435._x000a__x000a_Total Subsidy Requested: Â£4,350 - Â£1,653 = Â£2,697"/>
    <s v="Travel Expenditure"/>
    <s v="1 - Most Important"/>
    <n v="4350"/>
    <n v="1653"/>
    <n v="2697"/>
    <n v="4350"/>
    <n v="2697"/>
    <n v="4350"/>
    <n v="0"/>
    <s v="This is fine"/>
    <n v="0"/>
    <n v="0"/>
    <n v="9"/>
    <n v="0"/>
    <n v="0"/>
    <n v="0"/>
    <n v="0"/>
    <s v="y"/>
    <n v="0"/>
    <n v="0"/>
    <n v="0"/>
  </r>
  <r>
    <x v="146"/>
    <n v="4516.2199999999993"/>
    <n v="-3264.49"/>
    <n v="80"/>
    <n v="26137"/>
    <n v="0"/>
    <m/>
    <n v="820"/>
    <s v="CSPB - A"/>
    <s v="ICSMSU"/>
    <s v="Minibuses - Home_x000a__x000a_5 Teams (2 Men's, 2 Women's, 1 Mixed); 5 home matches for each team; possibility of cup matches for each of Men's and Women's teams, assumed 1 home cup match each = 29 minibus uses._x000a__x000a_Home minibuses are a necessity if we are to get out our strongest teams out. Most players have compulsory teaching until 12 and can only make the start of the warm up and game with minibuses (public transport usually doesn't allow for this). Allowing as smooth and consistent transport to and from games along with having as quick transport as possible allows our team to coherently perform as best as possible, which is of high importance for our club._x000a__x000a_Minibus Hire = Â£79_x000a_Average Fuel Cost (based on previous away match travel and distance for 2016/17 matches and current fuel prices): Â£8_x000a_Trips: 29_x000a_Â£2,523_x000a__x000a_Each player pays Â£1 for match (except driver) 15 players for 29 matches, players pay Â£406_x000a__x000a_Total Subsidy Requested: Â£2,523 - Â£406 = Â£2,117"/>
    <s v="Travel Expenditure"/>
    <s v="3 - Average Importance"/>
    <n v="2523"/>
    <n v="406"/>
    <n v="2117"/>
    <n v="2523"/>
    <n v="2117"/>
    <n v="2523"/>
    <n v="0"/>
    <s v="This is fine"/>
    <n v="0"/>
    <n v="0"/>
    <n v="9"/>
    <n v="0"/>
    <n v="0"/>
    <n v="0"/>
    <n v="0"/>
    <s v="y"/>
    <n v="0"/>
    <n v="0"/>
    <n v="0"/>
  </r>
  <r>
    <x v="146"/>
    <n v="4516.2199999999993"/>
    <n v="-3264.49"/>
    <n v="80"/>
    <n v="26146"/>
    <n v="0"/>
    <m/>
    <n v="820"/>
    <s v="CSPB - A"/>
    <s v="ICSMSU"/>
    <s v="Minibuses - Training_x000a__x000a_4 Teams who train (2 Women's and 2 Men's); 22 weeks of training per year_x000a__x000a_Plan for 2017/18 is for all teams to train at Harlington_x000a_Cost of Women's minibuses will be offset by no more money spent on pitch hire_x000a__x000a_Having minibuses for training is necessary as it allows us to maximise the number of people able to attend training. Relying on public transport and others driving is unreliable and can result in unreasonably long transport times for 2 hours of training, while minibuses allow us to speed up the movement of kit and people. We have proven via our turnout for training in the past and currently, that minibuses for training are the best way to have effective training sessions and give us the best chances in our games._x000a__x000a_Minibus Hire = Â£52_x000a_Average Fuel Cost (based on previous away match travel and distance for 2016/17 matches and current fuel prices): Â£8_x000a_Trips: 88_x000a_Â£5,280_x000a__x000a_Each player pays Â£1 for match (except driver), club pays Â£10 per minibus, 15 players for 88 training sessions, players pay Â£1,232 club pays Â£880_x000a__x000a_Total Subsidy Requested: Â£5,280 - Â£2,112 = Â£3,168"/>
    <s v="Travel Expenditure"/>
    <s v="2 - Important"/>
    <n v="5280"/>
    <n v="2112"/>
    <n v="3168"/>
    <n v="5280"/>
    <n v="3168"/>
    <n v="5280"/>
    <n v="0"/>
    <s v="This is fine"/>
    <n v="0"/>
    <n v="0"/>
    <n v="9"/>
    <n v="0"/>
    <n v="0"/>
    <n v="0"/>
    <n v="0"/>
    <s v="y"/>
    <n v="0"/>
    <n v="0"/>
    <n v="0"/>
  </r>
  <r>
    <x v="146"/>
    <n v="4516.2199999999993"/>
    <n v="-3264.49"/>
    <n v="80"/>
    <n v="26147"/>
    <n v="0"/>
    <m/>
    <n v="820"/>
    <s v="CSPB - A"/>
    <s v="ICSMSU"/>
    <s v="Coaching_x000a__x000a_All 4 Men's and Women's teams require weekly training. Men's teams and Women's 1st team require 2 hours a week with our 2016/17 season coach, who charges Â£30 per hour and Â£7.50 for transport. Women's 2nd team have 1 hour a week with their current trainer at Â£25 an hour._x000a__x000a_With the Women's 1st team now being in the premier league and our teams constantly reaching toward to the top of their respective leageus, and to help put the Men's new 2nd team in as best of a position as possible for their debut season, regular and high quality training is very important to help us thrive as a club within the university, and nationally, especially considering a growing number of our players are new to the game, and so quality training helps bring them up to the quality the rest of our teams, and the teams in the leagues play at, and with the current training plan we have, it has proven to be effective and we'd like to continue with it._x000a__x000a_Men's teams and Women's 1st team: 22 weeks x Â£60 for 2 hours +Â£7.50 for coach transport per week = Â£4,455_x000a__x000a_Women's 2nd team: 22 weeks x Â£25 = Â£550_x000a__x000a_Club to fund 1/5 of training costs from subs = Â£1,001_x000a__x000a_Total Subsidy Requested = Â£5,005 - Â£1,001 = Â£4,004"/>
    <s v="Instructors"/>
    <s v="1 - Most Important"/>
    <n v="5005"/>
    <n v="1001"/>
    <n v="4004"/>
    <n v="5005"/>
    <n v="4004"/>
    <n v="5005"/>
    <n v="0"/>
    <s v="This is fine"/>
    <n v="0"/>
    <n v="0"/>
    <n v="9"/>
    <n v="0"/>
    <n v="0"/>
    <n v="0"/>
    <n v="0"/>
    <s v="y"/>
    <n v="0"/>
    <n v="0"/>
    <n v="0"/>
  </r>
  <r>
    <x v="146"/>
    <n v="4516.2199999999993"/>
    <n v="-3264.49"/>
    <n v="80"/>
    <n v="26148"/>
    <n v="0"/>
    <m/>
    <n v="820"/>
    <s v="CSPB - A"/>
    <s v="ICSMSU"/>
    <s v="Referees_x000a__x000a_2 Referees needed per match_x000a__x000a_Referees paid for for home matches, 29 home matches_x000a__x000a_29 x Â£60 = Â£1,740_x000a__x000a_Total Subsidy Requested = Â£1,740"/>
    <s v="Referees"/>
    <s v="1 - Most Important"/>
    <n v="1740"/>
    <n v="0"/>
    <n v="1740"/>
    <n v="1740"/>
    <n v="1740"/>
    <n v="1740"/>
    <n v="0"/>
    <s v="This is fine"/>
    <n v="0"/>
    <n v="0"/>
    <n v="9"/>
    <n v="0"/>
    <n v="0"/>
    <n v="0"/>
    <n v="0"/>
    <s v="y"/>
    <n v="0"/>
    <n v="0"/>
    <n v="0"/>
  </r>
  <r>
    <x v="146"/>
    <n v="4516.2199999999993"/>
    <n v="-3264.49"/>
    <n v="80"/>
    <n v="26149"/>
    <n v="0"/>
    <m/>
    <n v="820"/>
    <s v="CSPB - A"/>
    <s v="ICSMSU"/>
    <s v="Refereeing Courses_x000a__x000a_We need a minimum number of trained referees per team to be able to compete without losing points in our league._x000a__x000a_1 referee course is Â£50 and we need 2 trained referees per team._x000a__x000a_6 x Â£50 = Â£300_x000a__x000a_Total Subsidy Requested = Â£300"/>
    <s v="Referees"/>
    <s v="3 - Average Importance"/>
    <n v="300"/>
    <n v="0"/>
    <n v="300"/>
    <n v="300"/>
    <n v="300"/>
    <n v="300"/>
    <n v="0"/>
    <s v="This is fine"/>
    <n v="0"/>
    <n v="0"/>
    <n v="9"/>
    <n v="0"/>
    <n v="0"/>
    <n v="0"/>
    <n v="0"/>
    <s v="y"/>
    <n v="0"/>
    <n v="0"/>
    <n v="0"/>
  </r>
  <r>
    <x v="146"/>
    <n v="4516.2199999999993"/>
    <n v="-3264.49"/>
    <n v="80"/>
    <n v="26150"/>
    <n v="0"/>
    <m/>
    <n v="820"/>
    <s v="CSPB - A"/>
    <s v="ICSMSU"/>
    <s v="Kit &amp; Equipment - Health &amp; Safety_x000a__x000a_Currently need 5 helmets to replace 5 ones that are starting to break. With the high intensity and full contact nature of Men's Lacrosse, having fully functioning equipment is important for the safety of our members, and especially the freshers who are less experienced and won't have their own kit._x000a__x000a_Â£150 per helmet_x000a_5 x Â£150 = Â£750_x000a__x000a_Total Subsidy Requested Â£750"/>
    <s v="Equipment &amp; Repair"/>
    <s v="2 - Important"/>
    <n v="750"/>
    <n v="0"/>
    <n v="750"/>
    <n v="750"/>
    <n v="750"/>
    <n v="750"/>
    <n v="0"/>
    <s v="This is fine"/>
    <n v="0"/>
    <n v="0"/>
    <n v="9"/>
    <n v="0"/>
    <n v="0"/>
    <n v="0"/>
    <n v="0"/>
    <s v="y"/>
    <n v="0"/>
    <n v="0"/>
    <n v="0"/>
  </r>
  <r>
    <x v="146"/>
    <n v="4516.2199999999993"/>
    <n v="-3264.49"/>
    <n v="80"/>
    <n v="26151"/>
    <n v="0"/>
    <m/>
    <n v="820"/>
    <s v="CSPB - A"/>
    <s v="ICSMSU"/>
    <s v="Kit &amp; Equipment - New_x000a__x000a_Starting a new Men's team require more kit. Currently we are able to share kit among our oversubscribed Men's team, however if we are to have multiple Men's teams playing at once, with a team of 15, we will need at least 10 more helmets, around 15 sets of protective gear, and 5 sticks. New Balls will be needed, as we do have a net loss of balls every year and with a new team as well, extra balls will be needed. We estimate around 280 new balls will be needed at an estimated cost of Â£350._x000a__x000a_15 helmets at Â£150 = Â£2,250_x000a_15 sets of pads at Â£80 = Â£1,200_x000a_5 sticks at Â£50 = Â£250_x000a_Balls = Â£350_x000a_Â£4,050_x000a__x000a_Club to subsidise Â£500 from subs from extra subs payers with new Men's 2nd team_x000a__x000a_Total Subsidy Requested = Â£4,050 - Â£500 = Â£3,550"/>
    <s v="Equipment &amp; Repair"/>
    <s v="1 - Most Important"/>
    <n v="4050"/>
    <n v="500"/>
    <n v="3550"/>
    <n v="4050"/>
    <n v="3550"/>
    <n v="4050"/>
    <n v="0"/>
    <s v="This is fine"/>
    <n v="0"/>
    <n v="0"/>
    <n v="9"/>
    <n v="0"/>
    <n v="0"/>
    <n v="0"/>
    <n v="0"/>
    <s v="y"/>
    <n v="0"/>
    <n v="0"/>
    <n v="0"/>
  </r>
  <r>
    <x v="146"/>
    <n v="4516.2199999999993"/>
    <n v="-3264.49"/>
    <n v="80"/>
    <n v="26174"/>
    <n v="0"/>
    <m/>
    <n v="820"/>
    <s v="CSPB - A"/>
    <s v="ICSMSU"/>
    <s v="Playing Kit (Shirts and Shorts)_x000a__x000a_Projected Club spend on kit will be Â£3,000 based on kit needs._x000a__x000a_Club will fund Â£1,000 of this cost, with money from members paying for the rest of the kit._x000a__x000a_Money paid by club = Â£1,000_x000a_Money paid by members = Â£2,000_x000a__x000a_Total Subsidy Requested = Â£0"/>
    <s v="Equipment &amp; Repair"/>
    <s v="3 - Average Importance"/>
    <n v="3000"/>
    <n v="3000"/>
    <n v="0"/>
    <n v="3000"/>
    <n v="0"/>
    <n v="3000"/>
    <n v="0"/>
    <s v="This is fine"/>
    <n v="0"/>
    <n v="0"/>
    <n v="9"/>
    <n v="0"/>
    <n v="0"/>
    <n v="0"/>
    <n v="0"/>
    <s v="y"/>
    <n v="0"/>
    <n v="0"/>
    <n v="0"/>
  </r>
  <r>
    <x v="146"/>
    <n v="4516.2199999999993"/>
    <n v="-3264.49"/>
    <n v="80"/>
    <n v="26176"/>
    <n v="0"/>
    <m/>
    <n v="820"/>
    <s v="CSPB - A"/>
    <s v="ICSMSU"/>
    <s v="Ethos Hire_x000a__x000a_Stick skills training is something that our freshers benefit from massively, considering most of them have never played Lacrosse. This year we planned to have Ethos sessions every week in Ethos on a Friday morning but unfortunately had to cut it due to lack of funding. Next year we plan on having them on a Friday morning at Ethos, which is a prime location for our freshers, as it is very close to the majority of halls, and very close to the main campus._x000a__x000a_We could plan on having a session every week for the full 22 week season._x000a__x000a_22 x Â£48 = Â£1,056_x000a__x000a_Total Subsidy Requested = Â£1,056"/>
    <s v="Ground Hire"/>
    <s v="3 - Average Importance"/>
    <n v="1056"/>
    <n v="0"/>
    <n v="1056"/>
    <n v="1056"/>
    <n v="1056"/>
    <n v="1056"/>
    <n v="0"/>
    <s v="This is fine"/>
    <n v="0"/>
    <n v="0"/>
    <n v="9"/>
    <n v="0"/>
    <n v="0"/>
    <n v="0"/>
    <n v="0"/>
    <s v="y"/>
    <n v="0"/>
    <n v="0"/>
    <n v="0"/>
  </r>
  <r>
    <x v="146"/>
    <n v="4516.2199999999993"/>
    <n v="-3264.49"/>
    <n v="80"/>
    <n v="26182"/>
    <n v="0"/>
    <m/>
    <n v="820"/>
    <s v="CSPB - A"/>
    <s v="ICSMSU"/>
    <s v="National Universities Competition_x000a__x000a_Sending our players to this prestigious national tournament, and tournaments in general, is integral to the functioning of our club, as it provides an opportunity to players to be able to play against clubs all across the country, and solidify their skills and didcation to the club. It is a USP of our club and is a great selling point to potential members, to show that even if their first year, members have the opportunity to go and participate, and participate effectively thanks to the level of training our club recieves, in national competitions. It would be a large blow to our club if we could no longer provide this opportunity._x000a__x000a_We would plan on sending 4 teams, 2 Men's and 2 Women's._x000a__x000a_Entry = Â£220 (at 2016/17 entry prices)_x000a_Travel (3 weekend minibus hires and fuel) = Â£789_x000a_Accommodation = Â£460_x000a_Grand total = Â£1469_x000a__x000a_Each player pays Â£20 for the weekend = Â£800_x000a_Total Subsidy Requested = Â£669"/>
    <s v="Competitions"/>
    <s v="1 - Most Important"/>
    <n v="1469"/>
    <n v="800"/>
    <n v="669"/>
    <n v="1469"/>
    <n v="699"/>
    <n v="1469"/>
    <n v="0"/>
    <s v="This is fine"/>
    <n v="0"/>
    <n v="0"/>
    <n v="9"/>
    <n v="0"/>
    <n v="0"/>
    <n v="0"/>
    <n v="0"/>
    <s v="y"/>
    <n v="0"/>
    <n v="0"/>
    <n v="0"/>
  </r>
  <r>
    <x v="146"/>
    <n v="4516.2199999999993"/>
    <n v="-3264.49"/>
    <n v="80"/>
    <n v="26185"/>
    <n v="0"/>
    <m/>
    <n v="820"/>
    <s v="CSPB - A"/>
    <s v="ICSMSU"/>
    <s v="Bath's 8s &amp; Jan Kiddle Cup_x000a__x000a_Bath 8's is a preseason tournamnet and enables the men's team to play some competitive Lacrosse before the start of our BUCS season. With this tournament we get to play again get to play teams from across the country, however, as it is one of the further away tournamnets, we get an opportunity to play against teams from cities and universities in Northern England, where there is classically a higher interest and quality of Lacrosse played. Being able to travel to play a significantly higher quality of our game, before term starts, gives us a fairly unique opportunity not a huge amount of other clubs get to participate in, and allows us to have a fantastic few 'warm up' games before the season starts._x000a__x000a_The Jan Kiddle cup is a development tournament early on in the season and the aim is to improve the skill of our Women's beginners. This makes the freshers feel at home on the pitch in what can be a daunting sport and this helps fresher retention. It greatly benefits the large number of freshers we take in each year. _x000a__x000a_Entry_x000a_Bath 8s (Sept) (Men's): Â£100_x000a_Jan Kiddle Development Cup (Nov) (Ladies' 2s): Â£30 (Based on 2015 entry fees)_x000a__x000a_Travel_x000a_Bath 8s (Sept) (Men's) Weekend Minibus Hire + Fuel: Â£285 + Â£80_x000a_Jan Kiddle Development Cup (Nov) (Ladies' 2s) Day Minibus Hire + Fuel: Â£100 + Â£20_x000a__x000a_Accommodation_x000a_Bath 8s (Sept) (Men's) for 12 players: Â£200_x000a__x000a_Grand total = Â£815_x000a_Bath: players pay Â£15, total from players = Â£180_x000a_Jan Kiddle: player pay Â£10, total from players = Â£140_x000a__x000a_Total Subsidy Requested = Â£815 - Â£180 - Â£140 = Â£495"/>
    <s v="Competitions"/>
    <s v="2 - Important"/>
    <n v="815"/>
    <n v="320"/>
    <n v="495"/>
    <n v="815"/>
    <n v="320"/>
    <n v="815"/>
    <n v="0"/>
    <s v="This is fine"/>
    <n v="0"/>
    <n v="0"/>
    <n v="9"/>
    <n v="0"/>
    <n v="0"/>
    <n v="0"/>
    <n v="0"/>
    <s v="y"/>
    <n v="0"/>
    <n v="0"/>
    <n v="0"/>
  </r>
  <r>
    <x v="146"/>
    <n v="4516.2199999999993"/>
    <n v="-3264.49"/>
    <n v="80"/>
    <n v="26186"/>
    <n v="0"/>
    <m/>
    <n v="820"/>
    <s v="CSPB - A"/>
    <s v="ICSMSU"/>
    <s v="South Eastern Clubs and Colleges &amp; InterLacrosse Fresher Tournament_x000a__x000a_South Eastern Clubs and College's is a tournament for the Women's 1s team and allows them the chance to compete at a higher level than they currently do at BUCS. _x000a__x000a_IntoLacrosse fresher tournament is a development tournament early on in the season and the aim is to improve the skill of our mens beginners. This makes the freshers feel at home on the pitch in what can be a daunting sport and this helps fresher retention. _x000a__x000a_Entry_x000a__x000a_South Eastern Clubs and Colleges (Oct) (Ladies' 1s): Â£100 (Based on knowledge of previous entry fees)_x000a_IntoLacrosse Fresher Tournament (Oct) (Men's): Â£100 (Based on knowledge of previous entry fees)_x000a__x000a_Travel_x000a_South Eastern Clubs and Colleges (Oct) (Ladies' 1s) Day Minibus Hire + Fuel: Â£100 + Â£20_x000a_IntoLacrosse Fresher Tournament (Oct) (Men's) Day Minibus Hire: Â£100 + Â£20_x000a__x000a_Grand total = Â£440_x000a_Players pay Â£5 for each tournament = Â£150_x000a_Subsidy requested = Â£290"/>
    <s v="Competitions"/>
    <s v="3 - Average Importance"/>
    <n v="440"/>
    <n v="150"/>
    <n v="290"/>
    <n v="440"/>
    <n v="290"/>
    <n v="440"/>
    <n v="0"/>
    <s v="This is fine"/>
    <n v="0"/>
    <n v="0"/>
    <n v="9"/>
    <n v="0"/>
    <n v="0"/>
    <n v="0"/>
    <n v="0"/>
    <s v="y"/>
    <n v="0"/>
    <n v="0"/>
    <n v="0"/>
  </r>
  <r>
    <x v="147"/>
    <n v="700"/>
    <n v="4821.29"/>
    <n v="1950"/>
    <n v="27070"/>
    <n v="0"/>
    <m/>
    <n v="820"/>
    <s v="CSPB - A"/>
    <s v="ICSMSU"/>
    <s v="&quot;Every year we purchase Fifth year Pathology and Specialty books, which are a series of revision guides based on the fifth year curriculum. These guides are the keystone around which the Pathology lecture series and Specialty revision days are based on. Last year we ordered 380 pathology guides and 355 PACES guides. Sets of the guides were sold for Â£9.99 (inc. VAT) each. In total we received Â£3186.81 (inc. VAT) in sales and costs of Â£3996 (inc. VAT) with a resulting loss of Â£810 _x000a__x000a_Due to having a made a loss (cost of guides, cost of running OSCE and other events) our aim is to charge Ã¥Â£10 (inc VAT) for both the pathology and specialty guides. In order to try and reduce costs this year we have asked student to purchase the guides prior to us submitting the order for them. We are still yet to purchase the guides but we have sold 177 copies so far and are predicting a loss of Â£700 on guides alone based on figures from previous years. _x000a__x000a_As the aim of our society this year and for future years is to run on a cost neutral basis, and that the purchasing of the revision books is our biggest and most important overhead for the year, we are asking for a subsidy of Â£900. Next year we aim to charge Â£9 for the guides and will amend as appropriate. We pride ourselves on providing educational support to all those in the Medical School for as little money as possible. This is especially applicable to those in their 5th and 6th year as budgets become increasingly tight. A subsidy of Ã¥Â£900 towards the cost of the guides would hence allow us to decrease the cost of the guides next year._x000a__x000a_&quot;"/>
    <s v="Consumables"/>
    <s v="1 - Most Important"/>
    <n v="2470"/>
    <n v="1570"/>
    <n v="900"/>
    <n v="2470"/>
    <n v="700"/>
    <n v="2470"/>
    <n v="0"/>
    <s v="Goods for re-sale. If predicted loss is 700 MG opinion subsidy if requested at 700"/>
    <n v="0"/>
    <n v="0"/>
    <s v="perdicted loss of £700, but ask for £900"/>
    <n v="7"/>
    <n v="5"/>
    <n v="0"/>
    <n v="0"/>
    <s v="n"/>
    <s v="discuss at CSPB"/>
    <s v="y"/>
    <n v="0"/>
  </r>
  <r>
    <x v="147"/>
    <n v="700"/>
    <n v="4821.29"/>
    <n v="1950"/>
    <n v="27081"/>
    <n v="0"/>
    <m/>
    <n v="820"/>
    <s v="CSPB - A"/>
    <s v="ICSMSU"/>
    <s v="&quot;We run a mock OSCE practical revision day in April for the third years and we are estimating that 150 students will attend this year. The money raised for this event will be split into two parts: to help fund the costs to hire the outpatients department, which is required for us to put on the exam, and for the equipment &amp; other expenses._x000a__x000a_The MedED mock OSCE is a 12 station mock OSCE with five circuits running simultaneously and repeated three times a day in order to accommodate 150 3rd year students. It is open to all undergraduates, direct entry and graduate entry students in third year. _x000a__x000a_Ã¥Â£450 is budgeted in order to cover the cost of hiring the outpatients department at Charing Cross Hospital. This year due to renovation works we are having to use St mary's outpatients which is smaller and thus cheaper(Â£377.59). Next year we will return to Charring Cross Hospital. In previous years this cost was covered by members of the faculty but this is no longer the case from this year onwards. _x000a__x000a__x000a_In previous years some of the costs for this event were subsidized by members of faculty, but from this year onwards we will no longer have this added financial support. Hence, we will incur much greater costs from this year onwards. We therefore expect a total cost of Ã¥Â£850 for the basic requirements of this event._x000a__x000a_We aim to offer as many low cost or free events to students, enabling all students regardless of their finances to gain educational support. Last year we had to introduce a Â£5 (inc VAT) charge for the event, which had previously been free. This year we will be removing this charge as we feel that students should have free access to a mock examination. We will be the only society to offer an open mock examination of this scale free of charge._x000a__x000a_However, without additional subsidy we will have to increase prices for a second year in order to cover increasing costs and prevent excessive losses to the society. We are therefore asking for a subsidy of Â£450 to allow us to continue running this event valued highly by students, on a cost neutral basis and free for Imperial College students. &quot;"/>
    <s v="Ground Hire"/>
    <s v="1 - Most Important"/>
    <n v="450"/>
    <n v="0"/>
    <n v="450"/>
    <n v="450"/>
    <n v="450"/>
    <n v="450"/>
    <n v="0"/>
    <s v="This is fine"/>
    <n v="0"/>
    <n v="0"/>
    <s v="why no faculty support anymore?"/>
    <n v="7"/>
    <n v="0"/>
    <n v="0"/>
    <n v="0"/>
    <s v="y"/>
    <n v="0"/>
    <n v="0"/>
    <n v="0"/>
  </r>
  <r>
    <x v="147"/>
    <n v="700"/>
    <n v="4821.29"/>
    <n v="1950"/>
    <n v="27083"/>
    <n v="0"/>
    <m/>
    <n v="820"/>
    <s v="CSPB - A"/>
    <s v="ICSMSU"/>
    <s v="Mock OSCE revision day equipment- Â£150 is budgeted for buying basic equipment that is essential for the mock OSCE revision day such as cotton wool, neuro tips, gloves, sutures, urine dip sticks and other items depending on the stations"/>
    <s v="Equipment &amp; Repair"/>
    <s v="1 - Most Important"/>
    <n v="150"/>
    <n v="0"/>
    <n v="150"/>
    <n v="150"/>
    <n v="150"/>
    <n v="150"/>
    <n v="0"/>
    <s v="All these things are required to run the stations on the day of the mock exam. OSCE is a multiple-station practical skills exam"/>
    <n v="0"/>
    <n v="0"/>
    <n v="9"/>
    <n v="0"/>
    <n v="0"/>
    <n v="0"/>
    <n v="0"/>
    <s v="y"/>
    <n v="0"/>
    <n v="0"/>
    <n v="0"/>
  </r>
  <r>
    <x v="147"/>
    <n v="700"/>
    <n v="4821.29"/>
    <n v="1950"/>
    <n v="27086"/>
    <n v="0"/>
    <m/>
    <n v="820"/>
    <s v="CSPB - A"/>
    <s v="ICSMSU"/>
    <s v="&quot;Based on previous feedback, to improve our mock examinations we aim to be able to raise enough funds to be able to purchase some equipment each year. These include models for prostate, breast, venepuncture arm and catheterisation. Next year we intend to purchase a venipuncture arm model for Â£643 (inc VAT). We will partly fund this through money raised from sponsorship and will fund the rest through our SGI accounts. We are asking for a subsidy of Â£408 so that we do not have to increase ticket sales next year to cover for this cost._x000a__x000a_Equipment list:_x000a_http://www.healthandcare.co.uk/injection-trainers/advanced-venipuncture-and-injection-arm-white.html_x000a_http://www.healthandcare.co.uk/catheterisation-trainers/male-catheterization-simulator.html_x000a_http://www.adam-rouilly.co.uk/productdetails.aspx?pid=3584&amp;cid=345_x000a_http://www.adam-rouilly.co.uk/productdetails.aspx?pid=2796&amp;cid=412_x000a_&quot;"/>
    <s v="Equipment &amp; Repair"/>
    <s v="2 - Important"/>
    <n v="643"/>
    <n v="235"/>
    <n v="408"/>
    <n v="643"/>
    <n v="408"/>
    <n v="643"/>
    <n v="0"/>
    <s v="This is fine"/>
    <n v="0"/>
    <n v="0"/>
    <s v="does this count for large/expensive equipment that we cannot fund? Need a cost break down why £408 ?"/>
    <n v="7"/>
    <n v="5"/>
    <n v="0"/>
    <n v="0"/>
    <s v="n"/>
    <s v="know they are buying it, no need to bother with ADF"/>
    <s v="y"/>
    <n v="0"/>
  </r>
  <r>
    <x v="147"/>
    <n v="700"/>
    <n v="4821.29"/>
    <n v="1950"/>
    <n v="27090"/>
    <n v="0"/>
    <m/>
    <n v="820"/>
    <s v="CSPB - A"/>
    <s v="ICSMSU"/>
    <s v="mOSCE printing costs- Â£110 is budgeted for printing mark schemes for our mock OSCE which are required to give each student individual feedback on each station. In previous years this cost was covered by members of the faculty but this is no longer the case from this year onwards."/>
    <s v="Printing Costs"/>
    <s v="1 - Most Important"/>
    <n v="110"/>
    <n v="0"/>
    <n v="110"/>
    <n v="110"/>
    <n v="110"/>
    <n v="110"/>
    <n v="0"/>
    <s v="300 people in the year. 12 Stations in the OCSE --&gt; 12 mark schemes per person. 3p per sheet. 300*12*0.03 = 108. This is fine"/>
    <n v="0"/>
    <n v="0"/>
    <n v="9"/>
    <n v="0"/>
    <n v="0"/>
    <n v="0"/>
    <n v="0"/>
    <s v="y"/>
    <n v="0"/>
    <n v="0"/>
    <n v="0"/>
  </r>
  <r>
    <x v="148"/>
    <n v="144"/>
    <n v="4882.05"/>
    <n v="40"/>
    <n v="26208"/>
    <n v="0"/>
    <m/>
    <n v="820"/>
    <s v="CSPB - A"/>
    <s v="ICSMSU"/>
    <s v="Affiliation fees to Medsin National, allowing us to be part of the Medsin network and participate in events and activities with students from other branches. We also receive promotional material and other support. The branch affiliation fee is calculated as 5% of the branch's account balances on the 1st September of that academic year. The affiliation fee for 16/17, calculated at the rate of 5% of the start of year budget works out as: 0.05(5000[estimated])=Â£250."/>
    <s v="Affiliation Fees"/>
    <s v="1 - Most Important"/>
    <n v="250"/>
    <n v="0"/>
    <n v="100"/>
    <n v="250"/>
    <n v="0"/>
    <n v="0"/>
    <n v="0"/>
    <s v="Based on process of calculating their affiliation fees funding this is counter-productive. Giving them money increases their SGI so they have to pay more. Instead we should drain them to cost neutral basis so at end of year the have very little in their account that"/>
    <n v="0"/>
    <n v="0"/>
    <n v="7"/>
    <n v="0"/>
    <n v="0"/>
    <n v="0"/>
    <n v="0"/>
    <s v="y"/>
    <n v="0"/>
    <n v="0"/>
    <n v="0"/>
  </r>
  <r>
    <x v="148"/>
    <n v="144"/>
    <n v="4882.05"/>
    <n v="40"/>
    <n v="26217"/>
    <n v="0"/>
    <m/>
    <n v="820"/>
    <s v="CSPB - A"/>
    <s v="ICSMSU"/>
    <s v="Careers event - to explain what global health is, provide insight into the different areas within the field and provide practical advice to students as to what to do to enter that profession. This is a highly popular event each year and attracts a large amount of non members. Travel reimbursements and thank you presents (non edible) should come to 50 and around 200 are expected to attend, with 100 of these being non-members, at Â£2 a ticket and free for members."/>
    <s v="Conferences"/>
    <s v="1 - Most Important"/>
    <n v="50"/>
    <n v="500"/>
    <n v="50"/>
    <n v="50"/>
    <n v="0"/>
    <n v="0"/>
    <n v="0"/>
    <s v="Covered by income from the event"/>
    <n v="1"/>
    <n v="3"/>
    <s v="income covers the cost, no subsidy needed"/>
    <n v="1"/>
    <n v="3"/>
    <n v="0"/>
    <n v="0"/>
    <s v="y"/>
    <n v="0"/>
    <n v="0"/>
    <n v="0"/>
  </r>
  <r>
    <x v="148"/>
    <n v="144"/>
    <n v="4882.05"/>
    <n v="40"/>
    <n v="26220"/>
    <n v="0"/>
    <m/>
    <n v="820"/>
    <s v="CSPB - A"/>
    <s v="ICSMSU"/>
    <s v="Freshers introduction to Global Health - show short global health films to students at the start of the year to welcome in new members, explain what global health is and what our society does. We would have food and drink at the event, and then after the event would have a social. Costs would be around Â£100 and the event would be free. This event is vital in attracting in new members to the club and educating people about our society and global health generally as well as acting as an initial social event for people to more informally discuss global health and their passions"/>
    <s v="Conferences"/>
    <s v="5 - Least Important"/>
    <n v="100"/>
    <n v="0"/>
    <n v="0"/>
    <n v="100"/>
    <n v="0"/>
    <n v="0"/>
    <n v="0"/>
    <s v="This is fine"/>
    <n v="0"/>
    <n v="0"/>
    <s v="food and drinks not funded"/>
    <n v="1"/>
    <n v="3"/>
    <n v="0"/>
    <n v="0"/>
    <s v="y"/>
    <n v="0"/>
    <n v="0"/>
    <n v="0"/>
  </r>
  <r>
    <x v="148"/>
    <n v="144"/>
    <n v="4882.05"/>
    <n v="40"/>
    <n v="26222"/>
    <n v="0"/>
    <m/>
    <n v="820"/>
    <s v="CSPB - A"/>
    <s v="ICSMSU"/>
    <s v="Spotlight on Global Health - a lecture series that invites prominent speakers to Imperial to raise awareness of global health issues not addressed within our curriculum and that are currently relevant in the news. This could be in a lecture or debate format. It is an important, popular and active part of Medsin. Medsin would obviously like to subsidise the travel expenses of speakers travelling long distances, especially as they offer their time and expertise for free. If there were 5 events in the year and at each event, Â£10 was spent on travel reimbursement that would be Â£50 in a year. The events would be free for members and Â£2 each for non members."/>
    <s v="Conferences"/>
    <s v="2 - Important"/>
    <n v="50"/>
    <n v="100"/>
    <n v="50"/>
    <n v="50"/>
    <n v="0"/>
    <n v="0"/>
    <n v="0"/>
    <s v="Covered by income from the event"/>
    <n v="1"/>
    <n v="3"/>
    <s v="income covers the cost, no subsidy needed"/>
    <n v="1"/>
    <n v="3"/>
    <n v="0"/>
    <n v="0"/>
    <s v="y"/>
    <n v="0"/>
    <n v="0"/>
    <n v="0"/>
  </r>
  <r>
    <x v="149"/>
    <e v="#N/A"/>
    <n v="-30.58"/>
    <n v="80"/>
    <n v="26712"/>
    <n v="0"/>
    <m/>
    <n v="820"/>
    <s v="CSPB - A"/>
    <s v="ICSMSU"/>
    <s v="Hackathon - annual MedTech hackathon including a competition for the best team to win a cash prize Â£200 to further their work. We would charge each participant Â£2 and anticipate 60 people to attend. This money will be used for the cash prize. See refreshment and printing for details which the event will be required (below)"/>
    <s v="Competitions"/>
    <s v="1 - Most Important"/>
    <n v="250"/>
    <n v="120"/>
    <n v="130"/>
    <n v="200"/>
    <n v="0"/>
    <n v="0"/>
    <n v="0"/>
    <s v="This makes no sense. Extra £50 out of nowhere on the predicted cost. Should not be giving away money they cannot afford as a cash prize."/>
    <n v="1"/>
    <n v="3"/>
    <s v="if aimed to fund the cash prize by ticket slaes may need to reconsider the amount of the cash prize."/>
    <n v="1"/>
    <n v="3"/>
    <n v="0"/>
    <n v="0"/>
    <s v="y"/>
    <n v="0"/>
    <n v="0"/>
    <n v="0"/>
  </r>
  <r>
    <x v="149"/>
    <e v="#N/A"/>
    <n v="-30.58"/>
    <n v="80"/>
    <n v="26724"/>
    <n v="0"/>
    <m/>
    <n v="820"/>
    <s v="CSPB - A"/>
    <s v="ICSMSU"/>
    <s v="Food and drink - this is key for networking between the speakers, students and is essential for our society. We anticipate events a year, this will cost Â£35 is to spend on food, drinks and cutlery from previous costs. Refreshments. Â£100 for the hackathon event. multi university conference with an estimated 200 we would give Â£200 towards this. The other Â£100 would be split between our series events"/>
    <s v="Hospitality"/>
    <s v="1 - Most Important"/>
    <n v="400"/>
    <n v="115"/>
    <n v="285"/>
    <n v="400"/>
    <n v="0"/>
    <n v="0"/>
    <n v="0"/>
    <s v="Outside remit of budgeting"/>
    <n v="1"/>
    <n v="3"/>
    <s v="food and drinks not funded"/>
    <n v="1"/>
    <n v="3"/>
    <n v="0"/>
    <n v="0"/>
    <s v="y"/>
    <n v="0"/>
    <n v="0"/>
    <n v="0"/>
  </r>
  <r>
    <x v="149"/>
    <e v="#N/A"/>
    <n v="-30.58"/>
    <n v="80"/>
    <n v="26730"/>
    <n v="0"/>
    <m/>
    <n v="820"/>
    <s v="CSPB - A"/>
    <s v="ICSMSU"/>
    <s v="Series events - in which there will be 5 workshops with different themes and we hope to charge Â£2 per event and anticipate around 20 student per event to attend. Please refer to food and printing costs regarding this."/>
    <s v="Cultural Activities"/>
    <s v="1 - Most Important"/>
    <n v="0"/>
    <n v="200"/>
    <n v="0"/>
    <n v="0"/>
    <n v="0"/>
    <n v="0"/>
    <n v="0"/>
    <s v="This is fine"/>
    <n v="0"/>
    <n v="0"/>
    <n v="9"/>
    <n v="0"/>
    <n v="0"/>
    <n v="0"/>
    <n v="0"/>
    <s v="y"/>
    <n v="0"/>
    <n v="0"/>
    <n v="0"/>
  </r>
  <r>
    <x v="150"/>
    <n v="1854.6499999999999"/>
    <n v="11798.28"/>
    <n v="110"/>
    <n v="26733"/>
    <n v="0"/>
    <m/>
    <n v="820"/>
    <s v="CSPB - A"/>
    <s v="ICSMSU"/>
    <s v="Music hire/purchase for all 5 ensembles throughout the year:_x000a__x000a_Choir, Chamber Choir and Orchestra cost an average of Â£200 per term (Â£600 in a year), + an additional Â£100 for music for Summer Tour. It is an essential need to buy or hire music for the ensembles because playing music is ultimately the core objective of the society, and would reach all members of the society. Therefore it is our main priority to be able to provide music to all our members. All ensembles have always been careful to find the cheapest source of music. Jazz Band, in particular, should be adding to their repertoire next year as well, and this may cost up to Â£100._x000a__x000a_Expenditure total = Â£800. _x000a_Income = Â£2.25 of each members' subs, giving a total member contribution of Â£220. _x000a_Subsidy requested is therefore Â£800 - Â£220 = Â£580"/>
    <s v="Copyright Materials"/>
    <s v="1 - Most Important"/>
    <n v="800"/>
    <n v="220"/>
    <n v="580"/>
    <n v="800"/>
    <n v="580"/>
    <n v="800"/>
    <n v="0"/>
    <s v="This is fine"/>
    <n v="0"/>
    <n v="0"/>
    <n v="9"/>
    <n v="0"/>
    <n v="0"/>
    <n v="0"/>
    <n v="0"/>
    <s v="y"/>
    <n v="0"/>
    <n v="0"/>
    <n v="0"/>
  </r>
  <r>
    <x v="150"/>
    <n v="1854.6499999999999"/>
    <n v="11798.28"/>
    <n v="110"/>
    <n v="26734"/>
    <n v="0"/>
    <m/>
    <n v="820"/>
    <s v="CSPB - A"/>
    <s v="ICSMSU"/>
    <s v="Music Printing Costs:_x000a__x000a_Printing need is absolutely vital to the society's ability to practice and perform music. Without sheet music, we would not be able to fulfil our core aims and objectives. With 5 ensembles, our printing needs are hugely important, and a large amount of printing is required. Following the unfortunate removal of the SAC printing facilities last year, it was unexpected that we should be expected to cover the cost of printing this year. Costs have been calculated at 3p per page._x000a__x000a_Choir: 10 pages per piece, 4 pieces per term, 55 members = Â£66_x000a_Chamber choir: 10 pages per piece, 4 pieces per term, 20 members = Â£24_x000a_Orchestra: Most music is rented, therefore original copies are mostly used. However some printing is required for transposed copies and non-original music: 5 pages, 4 pieces per term, for approx 20 people = Â£12_x000a_Jazz Band: 3 pages per piece, 6 pieces per term, 15 members = Â£8.10_x000a_Bands Jam: 3 pages per piece, 6 pieces per term, 10 members = Â£5.40_x000a__x000a_This gives us a total expense of Â£115.50 per term for music. This would come to Â£346.50 for the year."/>
    <s v="Printing Costs"/>
    <s v="1 - Most Important"/>
    <n v="346.5"/>
    <n v="0"/>
    <n v="346.5"/>
    <n v="346.5"/>
    <n v="346.5"/>
    <n v="346.5"/>
    <n v="0"/>
    <s v="This is fine"/>
    <n v="0"/>
    <n v="0"/>
    <n v="9"/>
    <n v="0"/>
    <n v="0"/>
    <n v="0"/>
    <n v="0"/>
    <s v="y"/>
    <n v="0"/>
    <n v="0"/>
    <n v="0"/>
  </r>
  <r>
    <x v="150"/>
    <n v="1854.6499999999999"/>
    <n v="11798.28"/>
    <n v="110"/>
    <n v="26764"/>
    <n v="0"/>
    <m/>
    <n v="820"/>
    <s v="CSPB - A"/>
    <s v="ICSMSU"/>
    <s v="Programme Printing Costs:_x000a__x000a_We work hard to keep our concerts free for students, and hold several free Lunchtime Concerts throughout the year, as well as the free Carol Service that we organise for the entire medical school. All of these concerts require programmes, in order to produce a high-quality and professional concert, as well as increase accessibility to the audience, and thus the enjoyment of performers. We hold 6 concerts throughout the year, as well as Lunchtime Concerts, where we need to print programmes for our attendees. Compared to other music societies we spend much less on programme printing, and aim to minimise costs as much as possible by printing on black and white. We would be very reluctant to raise ticket prices, as this would reduce audience attendance, which is essential to being able to put on a performance, and all current ticket income is spent on ground hire for the venue. We strive to maximise our reach to Imperial students by keeping these concerts free for all students. Without subsidy to fund this, we would regrettably have to start charging students for these events and raise ticket prices, reducing audience attendance and jeopardising our ability to fulfil our aim of performing music to our peers and the public. Therefore, we are asking for full subsidy of the cost for programmes for students here as we would struggle to find another source of income to fund this unexpected cost. As we print in black and white, costs have been calculated at 3p per sheet._x000a__x000a_100 programmes per concert, 12 pages per programme = Â£36. This gives us a total of Â£216 per year, which previously was not an issue with SAC printing."/>
    <s v="Printing Costs"/>
    <s v="2 - Important"/>
    <n v="216"/>
    <n v="0"/>
    <n v="216"/>
    <n v="216"/>
    <n v="216"/>
    <n v="216"/>
    <n v="0"/>
    <s v="This is fine"/>
    <n v="0"/>
    <n v="0"/>
    <n v="9"/>
    <n v="0"/>
    <n v="0"/>
    <n v="0"/>
    <n v="0"/>
    <s v="y"/>
    <n v="0"/>
    <n v="0"/>
    <n v="0"/>
  </r>
  <r>
    <x v="150"/>
    <n v="1854.6499999999999"/>
    <n v="11798.28"/>
    <n v="110"/>
    <n v="26765"/>
    <n v="0"/>
    <m/>
    <n v="820"/>
    <s v="CSPB - A"/>
    <s v="ICSMSU"/>
    <s v="Piano Tuning:_x000a__x000a_6x piano tuning at Â£80 per piano per tuning session (each of our three pianos are tuned twice a year). It is our responsibility to tune the pianos located in the Charing Cross Hospital campus, including our own grand piano in the Brian Drewe Lecture Theatre, one piano in the Glenister Tutorial Rooms and one piano in the Reynolds Basement Music Room. This is essential, regular maintenance, as we use these pianos for regular ensemble rehearsals, individual practice and concerts._x000a__x000a_Expenditure total = Â£480. _x000a_Income = Â£1.30 of each members' subs, giving a total member contribution of Â£143. _x000a_Subsidy requested is therefore Â£480 - Â£143 = Â£337"/>
    <s v="Equipment &amp; Repair"/>
    <s v="1 - Most Important"/>
    <n v="480"/>
    <n v="143"/>
    <n v="337"/>
    <n v="480"/>
    <n v="337"/>
    <n v="480"/>
    <n v="0"/>
    <s v="This is fine"/>
    <n v="0"/>
    <n v="0"/>
    <n v="9"/>
    <n v="0"/>
    <n v="0"/>
    <n v="0"/>
    <n v="0"/>
    <s v="y"/>
    <n v="0"/>
    <n v="0"/>
    <n v="0"/>
  </r>
  <r>
    <x v="150"/>
    <n v="1854.6499999999999"/>
    <n v="11798.28"/>
    <n v="110"/>
    <n v="26767"/>
    <n v="0"/>
    <m/>
    <n v="820"/>
    <s v="CSPB - A"/>
    <s v="ICSMSU"/>
    <s v="Essential equipment repair and replacement:_x000a__x000a_All of the following are essential for the society and are needed within the next year. This equipment is not just used by us, but also greatly benefits many groups across Imperial, particularly at ICSM. _x000a__x000a_(1) Our digital Clavinova piano currently requires repairs to the audio output port and power box, and will need to be replaced soon. This portable piano is absolutely essential for rehearsals and performances and is also frequently used by our sister societies. The clavinova was repaired in 2014 and based on this, we anticipate repairs of ~Â£250. Further details with regards to the clavinova are in the SGI notes. _x000a_(2) Bands equipment, including new drum stool and new cymbal stand ~Â£80. _x000a_(3) Replacement of broken music stands ~Â£200 (10x Â£20). _x000a__x000a_These are the minimum essential repairs for the coming year, without which we would not be able to fulfil our core aims and objectives._x000a__x000a_Total cost ~Â£530; We would like to request Â£106 (~20% of the total cost) with the remainder covered by SGI."/>
    <s v="Equipment &amp; Repair"/>
    <s v="2 - Important"/>
    <n v="530"/>
    <n v="0"/>
    <n v="106"/>
    <n v="530"/>
    <n v="106"/>
    <n v="530"/>
    <n v="0"/>
    <s v="This is fine"/>
    <n v="0"/>
    <n v="0"/>
    <n v="9"/>
    <n v="0"/>
    <n v="0"/>
    <n v="0"/>
    <n v="0"/>
    <s v="y"/>
    <n v="0"/>
    <n v="0"/>
    <n v="0"/>
  </r>
  <r>
    <x v="150"/>
    <n v="1854.6499999999999"/>
    <n v="11798.28"/>
    <n v="110"/>
    <n v="26793"/>
    <n v="0"/>
    <m/>
    <n v="820"/>
    <s v="CSPB - A"/>
    <s v="ICSMSU"/>
    <s v="Ground Hire Costs:_x000a__x000a_5x concerts at St Stephen's Church on Gloucester Road at Â£155 each, and 1x summer concert hire at St Alban's Church at Â£675. Our core activity as a society is to prepare music to perform at concerts with an audience, and so we need to hire appropriate performance venues. Spaces in College are unsuitable for our concerts because of size and acoustics, and are often fully booked when needed. Local churches are therefore the most suitable venue for us. These usually cost Â£175-Â£200 but we pay a discounted rate of Â£155 at St Stephen's Church. Our Summer Concert is a unique evening of celebration that unites students, alumni and Faculty. This is a well established event within the medical school, where any student is able to perform. In addition to our core aims fulfilled by this concert, there is also a dinner paid for by the attendees. Since the closure of Wilson Sports Hall, the most suitable venue we have found is St Alban's Church. Its proximity to the Charing Cross campus also saves cost of equipment transportation. Hire of St Alban's Church has increased by Â£100 from last year, however this already includes a reduced price. We still think this is the most appropriate and cost-effective venue, so are asking for increased subsidy to cover this cost._x000a__x000a_Total cost: Â£775 + Â£675 = Â£1450. Â£3.75 of each members' subs goes towards Ground Hire for these performances, so subsidy requested: Â£1450 - (Â£3.75 x 110 = Â£412.15) = Â£1037.85"/>
    <s v="Ground Hire"/>
    <s v="1 - Most Important"/>
    <n v="1450"/>
    <n v="412.15"/>
    <n v="1037.8499999999999"/>
    <n v="1450"/>
    <n v="1037.8499999999999"/>
    <n v="1450"/>
    <n v="0"/>
    <s v="This is fine"/>
    <n v="0"/>
    <n v="0"/>
    <n v="9"/>
    <n v="0"/>
    <n v="0"/>
    <n v="0"/>
    <n v="0"/>
    <s v="y"/>
    <n v="0"/>
    <n v="0"/>
    <n v="0"/>
  </r>
  <r>
    <x v="150"/>
    <n v="1854.6499999999999"/>
    <n v="11798.28"/>
    <n v="110"/>
    <n v="26795"/>
    <n v="0"/>
    <m/>
    <n v="820"/>
    <s v="CSPB - A"/>
    <s v="ICSMSU"/>
    <s v="Weekend Away Rehearsal Ground Hire:_x000a__x000a_1x rehearsal space for Weekend Away at Â£140. We require a rehearsal space as this is normally the penultimate weekend before our first concert of the academic year. This year, we managed to get a very reduced rate of Â£70 for our rehearsal venue, however we cannot count on such things happening again for something so central to the weekend. In the previous year (2015-2016), the cost of rehearsal space hire was Â£140. We aim to cover half of this cost with contributions from the members who attend the rehearsal (55 attendees contribute Â£1.50 each), and we would like to request a subsidy in order to reduce the additional cost to our members for this core activity._x000a__x000a_Subsidy requested = Â£140 - (55 x Â£1.5 = Â£82.50) = Â£57.50"/>
    <s v="Ground Hire"/>
    <s v="2 - Important"/>
    <n v="140"/>
    <n v="82.5"/>
    <n v="57.5"/>
    <n v="140"/>
    <n v="57.5"/>
    <n v="140"/>
    <n v="0"/>
    <s v="This is fine"/>
    <n v="0"/>
    <n v="0"/>
    <n v="9"/>
    <n v="0"/>
    <n v="0"/>
    <n v="0"/>
    <n v="0"/>
    <s v="y"/>
    <n v="0"/>
    <n v="0"/>
    <n v="0"/>
  </r>
  <r>
    <x v="150"/>
    <n v="1854.6499999999999"/>
    <n v="11798.28"/>
    <n v="110"/>
    <n v="26797"/>
    <n v="0"/>
    <m/>
    <n v="820"/>
    <s v="CSPB - A"/>
    <s v="ICSMSU"/>
    <s v="Audition Accompanists:_x000a__x000a_2x accompanists for concerto auditions at Â£105 each + one or two accompanists for scholarship auditions at Â£105 each. As part of our activities we have a music scholarship and a solo concerto every year. These are both highly competitive and so we require a fair and rigorous audition process, in which a skilled accompanist is an absolute necessity._x000a__x000a_75p of each members' subs goes towards this, so subsidy requested = Â£315 - (Â£0.75 x 110 = 82.50) = Â£232.50"/>
    <s v="Instructors"/>
    <s v="1 - Most Important"/>
    <n v="315"/>
    <n v="82.5"/>
    <n v="232.5"/>
    <n v="315"/>
    <n v="232.5"/>
    <n v="315"/>
    <n v="0"/>
    <s v="This is fine"/>
    <n v="0"/>
    <n v="0"/>
    <n v="9"/>
    <n v="0"/>
    <n v="0"/>
    <n v="0"/>
    <n v="0"/>
    <s v="y"/>
    <n v="0"/>
    <n v="0"/>
    <n v="0"/>
  </r>
  <r>
    <x v="150"/>
    <n v="1854.6499999999999"/>
    <n v="11798.28"/>
    <n v="110"/>
    <n v="26801"/>
    <n v="0"/>
    <m/>
    <n v="820"/>
    <s v="CSPB - A"/>
    <s v="ICSMSU"/>
    <s v="Instrumentalist Hire:_x000a__x000a_Hiring niche instrumentalists to perform with us in our main concerts. In the past we have had instrumentalists at a range of costs from around Â£60, up to Â£180. Transportation and performance fees are significant, but massively increase the quality and authenticity of the performance. Musicians required in the past, include tuba, cor anglais and organ players. Without these instrumentalists, this would greatly impact our repertoire that could be performed by the various ensembles, restricting them and reducing the possibilities significantly. A limitation like this could further greatly reduce interest in the society from potential and current members. Similar expenditure is incurred every year, at an average cost of Â£200 per year._x000a__x000a_Â£1 of each members' subs goes towards this, so subsidy requested = Â£200 - (Â£1 x 110) = Â£90"/>
    <s v="Instructors"/>
    <s v="2 - Important"/>
    <n v="200"/>
    <n v="110"/>
    <n v="90"/>
    <n v="200"/>
    <n v="90"/>
    <n v="200"/>
    <n v="0"/>
    <s v="This is fine"/>
    <n v="0"/>
    <n v="0"/>
    <n v="9"/>
    <n v="0"/>
    <n v="0"/>
    <n v="0"/>
    <n v="0"/>
    <s v="y"/>
    <n v="0"/>
    <n v="0"/>
    <n v="0"/>
  </r>
  <r>
    <x v="150"/>
    <n v="1854.6499999999999"/>
    <n v="11798.28"/>
    <n v="110"/>
    <n v="26803"/>
    <n v="0"/>
    <m/>
    <n v="820"/>
    <s v="CSPB - A"/>
    <s v="ICSMSU"/>
    <s v="Van Hire:_x000a__x000a_18 x van hire for instrument and equipment transport for concerts (Autumn, Spring and Summer) at Â£34 each + approximately Â£100 annual fuel cost. There has been a significant increase from previous years because of constantly growing interest and demand for Jazz Band and Bands performances (e.g. East Meets West, ICSM RAG Fashion show, Imperialâ€™s got Talent). We have to transport a lot of equipment for each concert such as music stands, percussion (including large timpanis), PA system, amps, double bass, clavinova (electrical keyboard) and other larger instruments. There is no logistical or practical way to transport such large amounts on public transport, so we rely on vans to allow us to transport these items so that we are able to perform._x000a__x000a_Â£2.40 of each members' subs goes towards this, so subsidy requested = Â£612 - (Â£2.40 x 110 = Â£264) = Â£348"/>
    <s v="Travel Expenditure"/>
    <s v="1 - Most Important"/>
    <n v="612"/>
    <n v="264"/>
    <n v="348"/>
    <n v="612"/>
    <n v="348"/>
    <n v="612"/>
    <n v="0"/>
    <s v="This is fine"/>
    <n v="0"/>
    <n v="0"/>
    <n v="9"/>
    <n v="0"/>
    <n v="0"/>
    <n v="0"/>
    <n v="0"/>
    <s v="y"/>
    <n v="0"/>
    <n v="0"/>
    <n v="0"/>
  </r>
  <r>
    <x v="150"/>
    <n v="1854.6499999999999"/>
    <n v="11798.28"/>
    <n v="110"/>
    <n v="26819"/>
    <n v="0"/>
    <m/>
    <n v="820"/>
    <s v="CSPB - A"/>
    <s v="ICSMSU"/>
    <s v="PRS Charges:_x000a__x000a_Performance licensing fee (PRS) charges for St Stephen's Church where we perform our Orchestra, Choir and Chamber Choir concerts every term. We have not had our PRS charges from the church yet this year but they usually total ~Â£100pa. The church legally must pay a fee to hold live performances which we are responsible for as the performers. We can contribute to this using Â£10 of ticket income at the classical concerts, and would like to request Â£90 for this essential cost. (Estimated attendance for each concert is â‰ˆ 100 people, â‰ˆ 27 pay Â£6 on the door (average ticket income of Â£6 x 27 = Â£162 gross income/concert. Net income = Â£135 per concert.) The rest of the audience is made up of Friends of Music Society - who receive tickets in exchange for contributing to the music scholarship, and students - who can attend for free, in accordance with our aims and objectives.)"/>
    <s v="Copyright Materials"/>
    <s v="2 - Important"/>
    <n v="100"/>
    <n v="10"/>
    <n v="90"/>
    <n v="100"/>
    <n v="90"/>
    <n v="100"/>
    <n v="0"/>
    <s v="This is fine"/>
    <n v="0"/>
    <n v="0"/>
    <n v="9"/>
    <n v="0"/>
    <n v="0"/>
    <n v="0"/>
    <n v="0"/>
    <s v="y"/>
    <n v="0"/>
    <n v="0"/>
    <n v="0"/>
  </r>
  <r>
    <x v="151"/>
    <n v="444.9"/>
    <n v="3831.61"/>
    <n v="50"/>
    <n v="25658"/>
    <n v="0"/>
    <m/>
    <n v="820"/>
    <s v="CSPB - A"/>
    <s v="ICSMSU"/>
    <s v="PotMed Printing- attendees at PotMed were provided with handouts of the schedule for the day as well as other advice on applicants for med school. To help with the costs as much as possible, attendees were asked to print out their personal statements in advance and show up on the day with it."/>
    <s v="Printing Costs"/>
    <s v="3 - Average Importance"/>
    <n v="250"/>
    <n v="0"/>
    <n v="250"/>
    <n v="250"/>
    <n v="250"/>
    <n v="250"/>
    <n v="0"/>
    <s v="No indication of number of sheets per attendee or expected attendees given"/>
    <n v="0"/>
    <n v="0"/>
    <s v="benefiting non-imperials? Need a cost break down"/>
    <n v="7"/>
    <s v="4,5"/>
    <s v="Our Imperial student volunteers total around 50 students including committee. For non-imperial there is on average 144 students (130 in 2016, 157 in 2015). Per student there’s roughly 30 pages of printing, which includes two copies of personal statement personal statements, directions for rooms, handouts, feedback sheets for interviews (with typically 3 interviewers on panel) and evaluation sheets for the event at the end of the day. There are also signs and labels on the doors on all g rooms and seminar rooms (11 rooms) and other various signs. Student volunteers are also provided with certificates in card and colour at the end of the day."/>
    <n v="0"/>
    <n v="0"/>
    <s v="ICSM to chase"/>
    <s v="Suggest funding at 50 sheets of B&amp;W= £1.5 for volunteer certificates, all other request is for non-imperial students"/>
    <n v="0"/>
  </r>
  <r>
    <x v="151"/>
    <n v="444.9"/>
    <n v="3831.61"/>
    <n v="50"/>
    <n v="25660"/>
    <n v="0"/>
    <m/>
    <n v="820"/>
    <s v="CSPB - A"/>
    <s v="ICSMSU"/>
    <s v="Tutorials and event days such as Horrible Histories require sheets to be printed. Although not a lot of printing is necessary for each individual tutorial, cumulatively the cost can rise. Information handouts and feedback forms are provided to students at all our event days"/>
    <s v="Printing Costs"/>
    <s v="2 - Important"/>
    <n v="60"/>
    <n v="0"/>
    <n v="60"/>
    <n v="60"/>
    <n v="60"/>
    <n v="60"/>
    <n v="0"/>
    <s v="No indication of number of sheets per attendee or expected attendees given"/>
    <n v="0"/>
    <n v="0"/>
    <s v="need a cost and income break down"/>
    <n v="7"/>
    <s v="4,5"/>
    <s v="At horrible histories, cases are printed out and provided to students that attend. 6 cases were printed with roughly 40 students attending (240 sheets). Other revision days have a similar requirement although to a lesser extent. For immunology day and CVS/Resp weekend for first years, Pharm weekend and head, neck and spine day for second years, tutors may decided on printing out handouts or sheets with diagrams for students to annotate. With attendance of 40 students for immunology day, 40 students for CVS/Resp weekend, 50 for pharm weekend and 30 for HNS day, and on average 1 sheet per student, 160 sheets are required. Tutors are also given certificates for the weekly tutorials, with printing in colour and on card. With 2 students giving a weekly tutorial, and 48 tutorials (20 for 1st years, 20 for 2nd years and 8 for 3rd years), as well as certificates for the total of 22 volunteers on all revision days, this totals 118 certificates in colour and on card."/>
    <n v="0"/>
    <n v="0"/>
    <s v="ICSM to chase"/>
    <s v="Not sure if I've messed up with my maths but suggest funding at £15.54 (518 sheets in B&amp;W)"/>
    <n v="0"/>
  </r>
  <r>
    <x v="151"/>
    <n v="444.9"/>
    <n v="3831.61"/>
    <n v="50"/>
    <n v="25661"/>
    <n v="0"/>
    <m/>
    <n v="820"/>
    <s v="CSPB - A"/>
    <s v="ICSMSU"/>
    <s v="With 150 students typically attending our mock OSCEs, the cost incurred here can for prinitng information sheets, signs for directions and feedback sheets at the end of the day and essential materials such as whistles, stationary and certificates. Mock PACES will require up to 1500 sheets to be printed for the same reasons as above, but as well as this, mark schemes and certificates that are printed in colour and in card will be printed for the attendees. Sheets will need to be printed for circuits and feedback at the end. for mock finals the printing will take up a large cost for the same reasons as stated above with approximately 99 students attending and 10 stations for 3 circuits in 3 rotations. This amounts to 1500 pages for feedback and for station and circuit details."/>
    <s v="Printing Costs"/>
    <s v="1 - Most Important"/>
    <n v="300"/>
    <n v="0"/>
    <n v="300"/>
    <n v="45"/>
    <n v="45"/>
    <n v="45"/>
    <n v="0"/>
    <s v="Colour printing not valid. Stripping back to black and white printing of 1500 pages will give £45 worth of cost"/>
    <n v="0"/>
    <n v="0"/>
    <s v="colour printing?"/>
    <n v="1"/>
    <s v="4,5"/>
    <n v="0"/>
    <n v="0"/>
    <n v="0"/>
    <s v="ICSM to chase"/>
    <s v="Suggest fund in line with black and white printing (see MG allocation)"/>
    <n v="0"/>
  </r>
  <r>
    <x v="151"/>
    <n v="444.9"/>
    <n v="3831.61"/>
    <n v="50"/>
    <n v="25662"/>
    <n v="0"/>
    <m/>
    <n v="820"/>
    <s v="CSPB - A"/>
    <s v="ICSMSU"/>
    <s v="Many of our mock examinations require us to bring in real patients so that our students are given a realistic experience to prepare them for real exams. Our patients need to be paid for the time that they devote to us. It is no good using actor patients, as this can never replace the real thing. In the past, we have faced issues because we have not been able to pay for enough patients to attend for our day-long mock examinations. We need 10 patients for each mock exam day. There are three mock exams: Mock OSCEâ€™s, Mock PACES and Mock Finals. 3 x 10 = 30 patients. Each patient must be paid Â£50 for staying the entire day. Â£50 x 30 = Â£1500. Income is again from our ticket sales for mock examinations, which amounts to Â£1250."/>
    <s v="Cultural Activities"/>
    <s v="2 - Important"/>
    <n v="1500"/>
    <n v="1250"/>
    <n v="300"/>
    <n v="1500"/>
    <n v="300"/>
    <n v="1500"/>
    <n v="0"/>
    <s v="This is fine"/>
    <n v="0"/>
    <n v="0"/>
    <s v="1500-1250=250 why asking for £300"/>
    <n v="7"/>
    <n v="5"/>
    <n v="0"/>
    <n v="0"/>
    <n v="0"/>
    <s v="change cost to 250"/>
    <s v="Y"/>
    <n v="0"/>
  </r>
  <r>
    <x v="152"/>
    <n v="3089.77"/>
    <n v="5619.829999999999"/>
    <n v="80"/>
    <n v="27097"/>
    <n v="0"/>
    <m/>
    <n v="820"/>
    <s v="CSPB - A"/>
    <s v="ICSMSU"/>
    <s v="BUCS leagues are essential for the club and at the moment we enter five teams. The club has seen some great successes over the last few years with the teams placing highly in their leagues. BUCS matches are notoriously tough due to the high standard of teams, so playing on a Wednesday challenges all 5 teams and is where we show constant improvement. We feel that it is really important to keep all 5 teams playing in BUCS as we have had such success here in the past and to continue the development of our members' skills. The 2015/16 cost was Â£79.54 per team which is a total of Â£397.70 in total."/>
    <s v="Affiliation Fees"/>
    <s v="1 - Most Important"/>
    <n v="397.7"/>
    <n v="0"/>
    <n v="397.7"/>
    <n v="397.7"/>
    <n v="397.7"/>
    <n v="397.7"/>
    <n v="0"/>
    <s v="This is fine"/>
    <n v="0"/>
    <n v="0"/>
    <n v="9"/>
    <n v="0"/>
    <n v="0"/>
    <n v="0"/>
    <n v="0"/>
    <s v="y"/>
    <n v="0"/>
    <n v="0"/>
    <n v="0"/>
  </r>
  <r>
    <x v="152"/>
    <n v="3089.77"/>
    <n v="5619.829999999999"/>
    <n v="80"/>
    <n v="27099"/>
    <n v="0"/>
    <m/>
    <n v="820"/>
    <s v="CSPB - A"/>
    <s v="ICSMSU"/>
    <s v="In 2016/17 we will enter 5 teams in BUCS and 5 teams into LUSL (fee includes LUSL Cup entry). The LUSL and BUCS competitions are the centre of our club's activities, therefore they are vital. These Monday night matches help strengthen each team, contributing to overall success in both leagues. Entry into LUSL costs Â£90.50 per team and BUCS cup cost us Â£67.00 per team in 2015/16. If these costs are unchanged we will need Â£787.50 to cover these costs."/>
    <s v="Competitions"/>
    <s v="1 - Most Important"/>
    <n v="787.5"/>
    <n v="330"/>
    <n v="457.5"/>
    <n v="787.5"/>
    <n v="457.5"/>
    <n v="787.5"/>
    <n v="0"/>
    <s v="This is fine"/>
    <n v="0"/>
    <n v="0"/>
    <n v="9"/>
    <n v="0"/>
    <n v="0"/>
    <n v="0"/>
    <n v="0"/>
    <s v="y"/>
    <n v="0"/>
    <n v="0"/>
    <n v="0"/>
  </r>
  <r>
    <x v="152"/>
    <n v="3089.77"/>
    <n v="5619.829999999999"/>
    <n v="80"/>
    <n v="27110"/>
    <n v="0"/>
    <m/>
    <n v="820"/>
    <s v="CSPB - A"/>
    <s v="ICSMSU"/>
    <s v="This year we have also entered our 6th Social Team into a local recreational league which we plan on continuing. This is fundamental in allowing the social team members to develop their skills and progress as players as well as ensuring they benefit equally from the club as those who play _x000a_in competetive leagues."/>
    <s v="Competitions"/>
    <s v="2 - Important"/>
    <n v="495"/>
    <n v="200"/>
    <n v="295"/>
    <n v="495"/>
    <n v="295"/>
    <n v="495"/>
    <n v="0"/>
    <s v="This is fine. 6th team in GoMammoth league. Independent league. The entry cost includes everything they need such as umpires, so it is a fixed cost for entry of one team into a league whereas LUSL and BUCS prices do not include umpires/referees."/>
    <n v="0"/>
    <n v="0"/>
    <n v="9"/>
    <n v="0"/>
    <n v="0"/>
    <n v="0"/>
    <n v="0"/>
    <s v="y"/>
    <n v="0"/>
    <n v="0"/>
    <n v="0"/>
  </r>
  <r>
    <x v="152"/>
    <n v="3089.77"/>
    <n v="5619.829999999999"/>
    <n v="80"/>
    <n v="27113"/>
    <n v="0"/>
    <m/>
    <n v="820"/>
    <s v="CSPB - A"/>
    <s v="ICSMSU"/>
    <s v="Our BUCS home matches are generally played at Heston. Heston outdoor courts are free and indoor courts cost Â£15 per game. It is often difficult to predict how many matches we end up playing indoors compared to outdoors. We have 5 home matches per team + 5 cup matches giving us a maximum of Â£450 however in this first term, we have had 5 out of 16 matches played indoor. Using this as a guidance that about 30% of home matches are played indoors we estimate a total of 9 indoor matches costing Â£135. We have asked for full subsidy for these courts, we are very aware that other clubs have completely free ground hire for their home matches, which we feel is fundamental to the running of our club. BUCS matches are often more challenging and core to the improvement of our players as well as an instrumental club activity. _x000a__x000a_This year, we will play home matches in our LUSL league (5 home matches per team + a minimum of 6 cup matches). Our LUSL home matches are currently played at the Reynolds Sports Centre (Acton) which charges Â£34.00/court for the duration of a match. For this season we will have hired the courts for a total of 31 matches, giving a cost of Â£1054.00. _x000a_This is a similar price to the amount we've been charged for the last few years, hence we expect little change. Ideally, we would play our home matches at the college home ground Ethos, however this is reserved for the IC first team and would cost us Â£60 to hire. We are very aware that very few other clubs have to pay for their home ground hire, and this is a significant cost burden to us. However, matches are core to the club's activities, and therefore we must continue to hire these courts. With increased subsidy, we would be able to hire our coaches for the duration of training sessions which would take the players from strength to strength."/>
    <s v="Ground Hire"/>
    <s v="1 - Most Important"/>
    <n v="1189"/>
    <n v="527"/>
    <n v="662"/>
    <n v="1189"/>
    <n v="662"/>
    <n v="1189"/>
    <n v="0"/>
    <s v="This is fine"/>
    <n v="0"/>
    <n v="0"/>
    <n v="9"/>
    <n v="0"/>
    <n v="0"/>
    <n v="0"/>
    <n v="0"/>
    <s v="y"/>
    <n v="0"/>
    <n v="0"/>
    <n v="0"/>
  </r>
  <r>
    <x v="152"/>
    <n v="3089.77"/>
    <n v="5619.829999999999"/>
    <n v="80"/>
    <n v="27127"/>
    <n v="0"/>
    <m/>
    <n v="820"/>
    <s v="CSPB - A"/>
    <s v="ICSMSU"/>
    <s v="Training takes place at South Park in Fulham, which charges Â£144/week for hiring three courts for the two hours. This season we will pay Â£2592 (18 sessions at Â£144 each) (not yet paid). Based on this year's prices we predict that next year's expenditure will be similar."/>
    <s v="Ground Hire"/>
    <s v="2 - Important"/>
    <n v="2592"/>
    <n v="1110"/>
    <n v="1492"/>
    <n v="2592"/>
    <n v="1492"/>
    <n v="2592"/>
    <n v="0"/>
    <s v="This is fine"/>
    <n v="0"/>
    <n v="0"/>
    <n v="9"/>
    <n v="0"/>
    <n v="0"/>
    <n v="0"/>
    <n v="0"/>
    <s v="y"/>
    <n v="0"/>
    <n v="0"/>
    <n v="0"/>
  </r>
  <r>
    <x v="152"/>
    <n v="3089.77"/>
    <n v="5619.829999999999"/>
    <n v="80"/>
    <n v="27139"/>
    <n v="0"/>
    <m/>
    <n v="820"/>
    <s v="CSPB - A"/>
    <s v="ICSMSU"/>
    <s v="In 2016/17 we will have played 61 home matches in total. This season 31 of these will have been at Acton and therefore 2 x umpires at Â£20 each = Â£1240. The 30 BUCS home games are played at Heston with 2 umpires at Â£25/game each (venue specifies an extra Â£5) = Â£1500. Total cost = Â£2740"/>
    <s v="Referees"/>
    <s v="1 - Most Important"/>
    <n v="2740"/>
    <n v="1200"/>
    <n v="1540"/>
    <n v="2740"/>
    <n v="1540"/>
    <n v="2740"/>
    <n v="0"/>
    <s v="This is fine"/>
    <n v="0"/>
    <n v="0"/>
    <n v="9"/>
    <n v="0"/>
    <n v="0"/>
    <n v="0"/>
    <n v="0"/>
    <s v="y"/>
    <n v="0"/>
    <n v="0"/>
    <n v="0"/>
  </r>
  <r>
    <x v="152"/>
    <n v="3089.77"/>
    <n v="5619.829999999999"/>
    <n v="80"/>
    <n v="27140"/>
    <n v="0"/>
    <m/>
    <n v="820"/>
    <s v="CSPB - A"/>
    <s v="ICSMSU"/>
    <s v="Hellen, a former England International player has been coaching ICSM Netball every Sunday evening for 2 hours for the past 13 years. Since 2010/11 we have had a 5th team and so we employed a second coach to avoid the lower teams being neglected during training sessions. In the last few years, following expansion of our club, we have also had the social team resulting in us employin a third coach. In previous years, the first half hour of training is fitness which is run voluntarily by our team captains, Hellen then focuses on skills and tactics for the following half hour. In the final hour of training Hellen works with the 5s and socials, Yvette (our second coach) with the 1s and 2s and Wendy (our new third coach) with the 3s and 4s. This year, we have introduced Yvette and Wendy in the half an hour of ball skills as well. This close attention and help has really boosted morale and has meant that we are getting much more out of the money spent on our coaches. It allows for a far more individualised approach to training, and for specific weaknesses in each team's game to be be targeted. _x000a_Hellen charges Â£60 for the hour and a half she coaches us for and Yvette and Wendy both charge Â£45 each for the hour and a half that they coach us. This totals Â£150 per week in first term. In second term, when skills and drills are more solidified we plan to reduce Yvette and Wendy back to the original 1hr per training session, reducing their costs to Â£30. This totals Â£120 per weekk in second term We run 18 sessions of training across the two terms (9 per term). This works out to Â£1350 in first term (9 x Â£150) and Â£1080 in second term (9 x Â£120). Costs are not thought to change for the following year and total Â£2430"/>
    <s v="Instructors"/>
    <s v="1 - Most Important"/>
    <n v="2430"/>
    <n v="1145"/>
    <n v="1285"/>
    <n v="2430"/>
    <n v="1285"/>
    <n v="2430"/>
    <n v="0"/>
    <s v="This is fine"/>
    <n v="0"/>
    <n v="0"/>
    <n v="9"/>
    <n v="0"/>
    <n v="0"/>
    <n v="0"/>
    <n v="0"/>
    <s v="y"/>
    <n v="0"/>
    <n v="0"/>
    <n v="0"/>
  </r>
  <r>
    <x v="9"/>
    <n v="0"/>
    <n v="772.83"/>
    <n v="20"/>
    <n v="23619"/>
    <n v="0"/>
    <m/>
    <n v="820"/>
    <s v="CSPB - A"/>
    <s v="ICSMSU"/>
    <s v="Careers Evenings: allows us (as per our aims) to help students interested in careers in Obstetrics and Gynaecology (need) . We organise careers evenings in addition to application support tutorials and interspecialty panel discussion on career choices._x000a_These talks are generally very well attended by both students and alumni (reach). The talks are given by doctors who give up their evenings to come speak to our students. Our society offers to cover travel costs of all speakers that contribute to these events (need)"/>
    <s v="Speakers"/>
    <s v="1 - Most Important"/>
    <n v="50"/>
    <n v="0"/>
    <n v="50"/>
    <n v="50"/>
    <n v="50"/>
    <n v="50"/>
    <n v="0"/>
    <s v="This is fine"/>
    <n v="0"/>
    <n v="0"/>
    <n v="9"/>
    <n v="0"/>
    <n v="0"/>
    <n v="0"/>
    <n v="0"/>
    <s v="y"/>
    <n v="0"/>
    <n v="0"/>
    <n v="0"/>
  </r>
  <r>
    <x v="9"/>
    <n v="0"/>
    <n v="772.83"/>
    <n v="20"/>
    <n v="23622"/>
    <n v="0"/>
    <m/>
    <n v="820"/>
    <s v="CSPB - A"/>
    <s v="ICSMSU"/>
    <s v="Mock PACES_x000a_We organize mock PACES each year for students in 5th year. There are very few spaces available for mock PACES to 5th years and exam preparation we provide is essential to the learning of many (need). We recruit doctors form across London to act as examiners (reach) and offer to cover their travel expenses"/>
    <s v="Speakers"/>
    <s v="2 - Important"/>
    <n v="0"/>
    <n v="0"/>
    <n v="0"/>
    <n v="0"/>
    <n v="0"/>
    <n v="0"/>
    <n v="0"/>
    <s v="This is fine"/>
    <n v="0"/>
    <n v="0"/>
    <n v="9"/>
    <n v="0"/>
    <n v="0"/>
    <n v="0"/>
    <n v="0"/>
    <s v="y"/>
    <n v="0"/>
    <n v="0"/>
    <n v="0"/>
  </r>
  <r>
    <x v="9"/>
    <n v="0"/>
    <n v="772.83"/>
    <n v="20"/>
    <n v="23626"/>
    <n v="0"/>
    <m/>
    <n v="820"/>
    <s v="CSPB - A"/>
    <s v="ICSMSU"/>
    <s v="Printing of Notes and feedback forms for Year 5 Mock PACES and tutorials._x000a_There is a significant dearth of peer led teaching of Obstetrics and Gynaecology teaching particularly in the beginning of the year. This is a niche that our society fills. _x000a_We organise several tutorials and including lecture based teaching and small group teaching for a range on topics in O&amp;G that are very well attended by 5th year students (reach). Students appreciate having printed notes that we produce and this also significantly improves our ability to teach complicated topics. (need) In addition, our tutors appreciate having written feedback for their portfolios."/>
    <s v="Printing Costs"/>
    <s v="1 - Most Important"/>
    <n v="0"/>
    <n v="0"/>
    <n v="0"/>
    <n v="0"/>
    <n v="0"/>
    <n v="0"/>
    <n v="0"/>
    <s v="No indication of number of sheets per attendee or expected attendees given"/>
    <n v="0"/>
    <n v="0"/>
    <n v="9"/>
    <n v="0"/>
    <n v="0"/>
    <n v="0"/>
    <n v="0"/>
    <s v="y"/>
    <n v="0"/>
    <n v="0"/>
    <n v="0"/>
  </r>
  <r>
    <x v="10"/>
    <n v="0"/>
    <n v="129.97999999999999"/>
    <n v="70"/>
    <n v="23637"/>
    <n v="0"/>
    <m/>
    <n v="820"/>
    <s v="CSPB - A"/>
    <s v="ICSMSU"/>
    <s v="Travel expenditure. 2 talks, 1 on future cancer treatments which was very successful last year. The other is a talk on a career in oncology by Dr Ed Park. Very successful last year and is essential to the running of this society. This is part of convincing speakers and is also good etiquette for a society to do as speakers have taken time out to do the talk and are otherwise doing it for free."/>
    <s v="Travel Expenditure"/>
    <s v="1 - Most Important"/>
    <n v="60"/>
    <n v="30"/>
    <n v="30"/>
    <n v="60"/>
    <n v="30"/>
    <n v="60"/>
    <n v="0"/>
    <s v="This is fine"/>
    <n v="0"/>
    <n v="0"/>
    <s v="need a cost and income break down"/>
    <n v="7"/>
    <n v="0"/>
    <n v="0"/>
    <n v="0"/>
    <s v="n"/>
    <s v="ICSM to chase"/>
    <n v="0"/>
    <n v="0"/>
  </r>
  <r>
    <x v="10"/>
    <n v="0"/>
    <n v="129.97999999999999"/>
    <n v="70"/>
    <n v="23638"/>
    <n v="0"/>
    <m/>
    <n v="820"/>
    <s v="CSPB - A"/>
    <s v="ICSMSU"/>
    <s v="Gifts. As a sign of our gratitude for the talks, it is necessary to provide a small gift at the end for our 2 speakers for the 2 events. Good ties with them, for this small price will enable them to come back in future years and establishes links with industry."/>
    <s v="Hospitality"/>
    <s v="1 - Most Important"/>
    <n v="60"/>
    <n v="30"/>
    <n v="30"/>
    <n v="60"/>
    <n v="30"/>
    <n v="60"/>
    <n v="0"/>
    <s v="This is fine"/>
    <n v="0"/>
    <n v="0"/>
    <s v="need a cost and income break down"/>
    <n v="0"/>
    <n v="0"/>
    <n v="0"/>
    <n v="0"/>
    <s v="n"/>
    <s v="ICSM to chase"/>
    <n v="0"/>
    <n v="0"/>
  </r>
  <r>
    <x v="153"/>
    <e v="#N/A"/>
    <n v="1137.17"/>
    <n v="100"/>
    <n v="23444"/>
    <n v="0"/>
    <m/>
    <n v="820"/>
    <s v="CSPB - A"/>
    <s v="ICSMSU"/>
    <s v="Start up costs for Playteam. Every year we have to resupply the cupboard before the beginning of the term, and replace broken toys and games. Â£25 contribution from SGI."/>
    <s v="Equipment &amp; Repair"/>
    <s v="1 - Most Important"/>
    <n v="65"/>
    <n v="25"/>
    <n v="40"/>
    <n v="65"/>
    <n v="40"/>
    <n v="65"/>
    <n v="0"/>
    <s v="This is fine"/>
    <n v="0"/>
    <n v="0"/>
    <n v="9"/>
    <n v="0"/>
    <n v="0"/>
    <n v="0"/>
    <n v="0"/>
    <s v="y"/>
    <n v="0"/>
    <n v="0"/>
    <n v="0"/>
  </r>
  <r>
    <x v="153"/>
    <e v="#N/A"/>
    <n v="1137.17"/>
    <n v="100"/>
    <n v="23445"/>
    <n v="0"/>
    <m/>
    <n v="820"/>
    <s v="CSPB - A"/>
    <s v="ICSMSU"/>
    <s v="Termly budget for the maintenance of craft supplies. Â£50 for three terms: 50*3=Â£150. Â£75 contribution from SGI."/>
    <s v="Equipment &amp; Repair"/>
    <s v="2 - Important"/>
    <n v="150"/>
    <n v="75"/>
    <n v="75"/>
    <n v="150"/>
    <n v="75"/>
    <n v="150"/>
    <n v="0"/>
    <s v="This is fine"/>
    <n v="0"/>
    <n v="0"/>
    <n v="9"/>
    <n v="0"/>
    <n v="0"/>
    <n v="0"/>
    <n v="0"/>
    <s v="y"/>
    <n v="0"/>
    <n v="0"/>
    <n v="0"/>
  </r>
  <r>
    <x v="153"/>
    <e v="#N/A"/>
    <n v="1137.17"/>
    <n v="100"/>
    <n v="23446"/>
    <n v="0"/>
    <m/>
    <n v="820"/>
    <s v="CSPB - A"/>
    <s v="ICSMSU"/>
    <s v="Stationary supplies to organize the running of playteam. This includes: administrative supplies such as folders to organize the documentation of each playteam member (Â£20) and personal badges for each playteam member which are made as part of team introductions and to be recognized by the ward staff and the children (Â£60). Â£35 contribution from SGI."/>
    <s v="Equipment &amp; Repair"/>
    <s v="4 - Minimal Importance"/>
    <n v="80"/>
    <n v="35"/>
    <n v="45"/>
    <n v="80"/>
    <n v="45"/>
    <n v="80"/>
    <n v="0"/>
    <s v="This is fine"/>
    <n v="0"/>
    <n v="0"/>
    <n v="9"/>
    <n v="0"/>
    <n v="0"/>
    <n v="0"/>
    <n v="0"/>
    <s v="y"/>
    <n v="0"/>
    <n v="0"/>
    <n v="0"/>
  </r>
  <r>
    <x v="153"/>
    <e v="#N/A"/>
    <n v="1137.17"/>
    <n v="100"/>
    <n v="23447"/>
    <n v="0"/>
    <m/>
    <n v="820"/>
    <s v="CSPB - A"/>
    <s v="ICSMSU"/>
    <s v="Paediatrics T shirts. It is compulsory for the volunteers to have polos to enter the paediatric wards, as it is requirement of the hospital. As students volunteer their time we feel it would be reasonable for us to subsidise some of this cost. Polos cost Â£12.66 and we normally require around 100 each year. We propose charing members Â£6, susbsiding the remaining amount with grant money. Cost:Â£1266 for 100 polos. Total price: 1266 - SGI: Â£600 (100XÂ£6) Grant: Â£666"/>
    <s v="Equipment &amp; Repair"/>
    <s v="3 - Average Importance"/>
    <n v="1266"/>
    <n v="600"/>
    <n v="666"/>
    <n v="1266"/>
    <n v="666"/>
    <n v="1266"/>
    <n v="0"/>
    <s v="Requirement of the hospital for the team to wear these on the ward to carry out their core activity. This is fine"/>
    <n v="0"/>
    <n v="0"/>
    <n v="9"/>
    <n v="0"/>
    <n v="0"/>
    <n v="0"/>
    <n v="0"/>
    <s v="y"/>
    <n v="0"/>
    <n v="0"/>
    <n v="0"/>
  </r>
  <r>
    <x v="153"/>
    <e v="#N/A"/>
    <n v="1137.17"/>
    <n v="100"/>
    <n v="23450"/>
    <n v="0"/>
    <m/>
    <n v="820"/>
    <s v="CSPB - A"/>
    <s v="ICSMSU"/>
    <s v="Paediatrics Conference consists of talks introducing students to the different areas of interest within Paediatrics, as well as clinical workshops in the afternoon. EXPENDITURE: Refreshments for audience, gifts for speakers and travel costs for speakers. The estimated cost is Â£350. INCOME: Tickets will be Â£7.50 pp, with an estimated audience of 40 (7.5*40=300)"/>
    <s v="Conferences"/>
    <s v="1 - Most Important"/>
    <n v="350"/>
    <n v="300"/>
    <n v="50"/>
    <n v="350"/>
    <n v="50"/>
    <n v="350"/>
    <n v="0"/>
    <s v="300 predicted income covers the refreshments for the audience which is outside the remit of budgeting as food and drink. Subsidy of 50 asked for speakers gifts and travel expenditure. This is fine"/>
    <n v="0"/>
    <n v="0"/>
    <s v="refreshment not funded"/>
    <n v="0"/>
    <n v="5"/>
    <n v="0"/>
    <n v="0"/>
    <s v="n"/>
    <s v="should be separate lines, happy to subsidise 50"/>
    <s v="Y"/>
    <n v="0"/>
  </r>
  <r>
    <x v="153"/>
    <e v="#N/A"/>
    <n v="1137.17"/>
    <n v="100"/>
    <n v="23451"/>
    <n v="0"/>
    <m/>
    <n v="820"/>
    <s v="CSPB - A"/>
    <s v="ICSMSU"/>
    <s v="Mock PACES. Small gifts are required to thanks doctors who volunteer to help. Â£15 contribution from SGI."/>
    <s v="Conferences"/>
    <s v="2 - Important"/>
    <n v="20"/>
    <n v="0"/>
    <n v="20"/>
    <n v="20"/>
    <n v="20"/>
    <n v="20"/>
    <n v="0"/>
    <s v="Contribution from SGI a mistake carried over from last years budget."/>
    <n v="0"/>
    <n v="0"/>
    <s v="£15 funded by SGI ?"/>
    <n v="7"/>
    <n v="5"/>
    <n v="0"/>
    <n v="0"/>
    <s v="y"/>
    <n v="0"/>
    <n v="0"/>
    <n v="0"/>
  </r>
  <r>
    <x v="153"/>
    <e v="#N/A"/>
    <n v="1137.17"/>
    <n v="100"/>
    <n v="23452"/>
    <n v="0"/>
    <m/>
    <n v="820"/>
    <s v="CSPB - A"/>
    <s v="ICSMSU"/>
    <s v="Printing Costs: Fresher's Fair Flyers (Â£4), Play Team posters, Interspecialty Debate publicity, PACES/OSCE tutorial (printing out worksheets and markschemes (Â£6) Mock PACES printing markschemes (Â£10). Paediatrics Conference printing costs for publicity, programmes and worksheets (Â£10). Total Expenditure: Â£30."/>
    <s v="Printing Costs"/>
    <s v="1 - Most Important"/>
    <n v="30"/>
    <n v="0"/>
    <n v="30"/>
    <n v="21"/>
    <n v="21"/>
    <n v="21"/>
    <n v="0"/>
    <s v="Printing breakdown: 130 B&amp;W posters and handouts for fresher’s fair, 200 B&amp;W pages for PACES/OSCE tutorials for 50 people, 300 B&amp;W pages for mark schemes for mock PACES event for 30 people, 33 pages coloured printing Paediatric Conference publicity, 200 B&amp;W printing for programmes and worksheets. 40 predicted students attending."/>
    <n v="0"/>
    <n v="0"/>
    <s v="publicity"/>
    <n v="1"/>
    <n v="3"/>
    <n v="0"/>
    <n v="0"/>
    <s v="n"/>
    <s v="C"/>
    <s v="Need to split line into core and publicity, suggest funding £16 for core printing"/>
    <n v="0"/>
  </r>
  <r>
    <x v="154"/>
    <e v="#N/A"/>
    <e v="#N/A"/>
    <e v="#N/A"/>
    <n v="23506"/>
    <n v="0"/>
    <m/>
    <n v="820"/>
    <s v="CSPB - A"/>
    <s v="ICSMSU"/>
    <s v="Banner for Publicity - This was an important purchase as this is only form of publicity we have in order to make our events professional and eye catching. This year, there was a re-branding of the society and so a new banner was required. It will be used for all events and future years."/>
    <s v="Publicity"/>
    <s v="1 - Most Important"/>
    <n v="70"/>
    <n v="0"/>
    <n v="70"/>
    <n v="70"/>
    <n v="0"/>
    <n v="0"/>
    <n v="0"/>
    <s v="One off cost not a recurring cost year on year -&gt; ADF."/>
    <n v="1"/>
    <n v="3"/>
    <s v="publicity"/>
    <n v="1"/>
    <n v="3"/>
    <n v="0"/>
    <n v="0"/>
    <s v="n"/>
    <s v="C"/>
    <s v="y"/>
    <n v="0"/>
  </r>
  <r>
    <x v="155"/>
    <n v="0"/>
    <n v="219.49"/>
    <n v="60"/>
    <n v="26495"/>
    <n v="0"/>
    <m/>
    <n v="820"/>
    <s v="CSPB - A"/>
    <s v="ICSMSU"/>
    <s v="Printing: publicity (9 events with 20 posters printed per event at 3p each = Â£5.4), worksheets (9 events with an average of 150 pages of worksheets per event at 3p each = Â£40.5)."/>
    <s v="Printing Costs"/>
    <s v="1 - Most Important"/>
    <n v="45.9"/>
    <n v="20"/>
    <n v="25.9"/>
    <n v="45.9"/>
    <n v="25.9"/>
    <n v="45.9"/>
    <n v="0"/>
    <s v="This is fine"/>
    <n v="0"/>
    <n v="0"/>
    <s v="publicity not funded"/>
    <n v="7"/>
    <n v="5"/>
    <n v="0"/>
    <n v="0"/>
    <s v="n"/>
    <s v="C"/>
    <s v="Need to split line into core and publicity, sugest funding at £40.5 for core printing"/>
    <n v="0"/>
  </r>
  <r>
    <x v="155"/>
    <n v="0"/>
    <n v="219.49"/>
    <n v="60"/>
    <n v="26496"/>
    <n v="0"/>
    <m/>
    <n v="820"/>
    <s v="CSPB - A"/>
    <s v="ICSMSU"/>
    <s v="Transport: we currently manage to source ambulances and other vehicles gratis either for ambulance display or equipment transport (from ambulance station to event venue) purposes, with the arrangement that we pay for petrol consumed and parking costs incurred. Based on previous events, this amounts to: around Â£12.50 of fuel per ambulance event (4 planned per year = Â£50), and Â£15 of parking per vehicle per event (6 events that require vehicles planned per year = Â£90)."/>
    <s v="Travel Expenditure"/>
    <s v="1 - Most Important"/>
    <n v="140"/>
    <n v="0"/>
    <n v="140"/>
    <n v="140"/>
    <n v="140"/>
    <n v="140"/>
    <n v="0"/>
    <s v="This is fine"/>
    <n v="0"/>
    <n v="0"/>
    <n v="9"/>
    <n v="0"/>
    <n v="0"/>
    <n v="0"/>
    <n v="0"/>
    <s v="y"/>
    <n v="0"/>
    <n v="0"/>
    <n v="0"/>
  </r>
  <r>
    <x v="155"/>
    <n v="0"/>
    <n v="219.49"/>
    <n v="60"/>
    <n v="26498"/>
    <n v="0"/>
    <m/>
    <n v="820"/>
    <s v="CSPB - A"/>
    <s v="ICSMSU"/>
    <s v="Purchase of ambulance equipment and training kit: currently borrowed from St John each event. Purchase of kit ensures that we cut down on transport costs (if ambulance not required at that event) and long-term continuity for future committees. For a more detailed list, see &quot;Equipment List&quot; sheet."/>
    <s v="Equipment &amp; Repair"/>
    <s v="1 - Most Important"/>
    <n v="1000"/>
    <n v="0"/>
    <n v="1000"/>
    <n v="1000"/>
    <n v="1000"/>
    <n v="1000"/>
    <n v="0"/>
    <s v="Equiptment list mentioned does exist, provides a long and detailed breakdown of all equipment they would like to purchase. The large majority of this equiptment are medical consumables suich as dressings and airway management equiptment requiring regular replacement due to the nature of the equipment being designed for one-time use when used in real scenarios (there's only a finite number of time it can survive being used for training purposes)"/>
    <n v="0"/>
    <n v="0"/>
    <s v="large/expensive equipments are not funded. Need more info"/>
    <n v="7"/>
    <n v="5"/>
    <n v="0"/>
    <n v="0"/>
    <n v="0"/>
    <s v="CSPB"/>
    <s v="Y"/>
    <n v="0"/>
  </r>
  <r>
    <x v="156"/>
    <n v="150.32000000000002"/>
    <n v="477.04"/>
    <n v="35"/>
    <n v="27705"/>
    <n v="0"/>
    <m/>
    <n v="820"/>
    <s v="CSPB - A"/>
    <s v="ICSMSU"/>
    <s v="Academic Psychiatry: SPEAKERS. MERIT We aim to put on 3 talks on current research in Psychiatry throughout the year. With a huge focus on research in Medicine at Imperial, to tackle the stigma of psychiatry being a 'cinderella specialty' in Medicine, and to increase interest from medical students in research in Psychaitry we aim to have a variety of talks on diffierent subspecialties by esteemed speakers. This year, so far, we organised a talk on Cannabis and Psychosis by Professor Robin Murray, a world leading researcher in psychosis. The event was extremely well recieved with over 50 attendees. We aim to organise two more talks for the rest of the year. For the speaker events, this year we estimate to pay Â£50 per speaker for travel expenses. We will make the event members only (Â£2) or sell tickets (Â£2) and expect around 30 attendees on average across the events."/>
    <s v="Speakers"/>
    <s v="2 - Important"/>
    <n v="120"/>
    <n v="60"/>
    <n v="60"/>
    <n v="120"/>
    <n v="60"/>
    <n v="120"/>
    <n v="0"/>
    <s v="Typo - Meant to say £40 per speaker for travel and speaker gift."/>
    <n v="0"/>
    <n v="0"/>
    <n v="9"/>
    <n v="0"/>
    <n v="0"/>
    <n v="0"/>
    <n v="0"/>
    <s v="y"/>
    <n v="0"/>
    <n v="0"/>
    <n v="0"/>
  </r>
  <r>
    <x v="156"/>
    <n v="150.32000000000002"/>
    <n v="477.04"/>
    <n v="35"/>
    <n v="27710"/>
    <n v="0"/>
    <m/>
    <n v="820"/>
    <s v="CSPB - A"/>
    <s v="ICSMSU"/>
    <s v="Psychiatry Careers and Networking Event: NEED and MERIT Another of our objectives is to encourage and assist those who are already considering Psychiatry as a career or to inspire those who have not yet considered this career path. We invited psychiatrists to speak and host a Q&amp;A session at an interspecialty careers event in collaboration with GP soc, Obstetrics and Gyanecology Soc and Paediatrics Soc. We would like to reimburse two speakers for their time and travel (Â£50 per speaker) at the event and hope to attract passionate speakers in the field of psychiatry to come back year on year for this event. There is a lack of students wanting to go into psychiatry and we hope by inviting well known speakers to give insipring and interesting talks, we can encourage more students to show interest in a profession that is so important."/>
    <s v="Speakers"/>
    <s v="1 - Most Important"/>
    <n v="100"/>
    <n v="0"/>
    <n v="100"/>
    <n v="100"/>
    <n v="100"/>
    <n v="100"/>
    <n v="0"/>
    <s v="This is fine"/>
    <n v="0"/>
    <n v="0"/>
    <n v="9"/>
    <n v="0"/>
    <n v="0"/>
    <n v="0"/>
    <n v="0"/>
    <s v="y"/>
    <n v="0"/>
    <n v="0"/>
    <n v="0"/>
  </r>
  <r>
    <x v="156"/>
    <n v="150.32000000000002"/>
    <n v="477.04"/>
    <n v="35"/>
    <n v="27721"/>
    <n v="0"/>
    <m/>
    <n v="820"/>
    <s v="CSPB - A"/>
    <s v="ICSMSU"/>
    <s v="Mock PACES: NEED and MERIT (see above for information about Mock PACES). We would like to give certificates (Â£20) for student volunteers as an incentive for helping on the day. We think that it is important to recruit students to be simulated patients, without this the PACES scenarios will be very difficult to put on."/>
    <s v="Printing Costs"/>
    <s v="2 - Important"/>
    <n v="20"/>
    <n v="0"/>
    <n v="20"/>
    <n v="20"/>
    <n v="20"/>
    <n v="20"/>
    <n v="0"/>
    <s v="This is fine. External printers used to produce ~60 certificates"/>
    <n v="0"/>
    <n v="0"/>
    <s v="essantial?"/>
    <n v="2"/>
    <n v="1"/>
    <n v="0"/>
    <n v="0"/>
    <n v="0"/>
    <s v="C"/>
    <s v="Fund at B&amp;W level. Students/Alumni wont act as tutors/instructors unless they have something in return to pad our their CV with as teaching is such a big part of our job application. If they can;t print certificates or at least feedback forms then they get no instructors and can't run their tutorials/PACES"/>
    <n v="0"/>
  </r>
  <r>
    <x v="157"/>
    <n v="0"/>
    <n v="5505.08"/>
    <n v="20"/>
    <n v="23453"/>
    <n v="0"/>
    <m/>
    <n v="820"/>
    <s v="CSPB - A"/>
    <s v="ICSMSU"/>
    <s v="Fresher Awareness Event - Event to highlight the purpose and importance of RAG to the Freshers during Fresher's week. The event took the form of a series of challenges around South Kensington (designed to familiarise them with landmarks around the university campus and surrounding area) led by a member of RAG committee. This allowed the freshers to get to know other freshers within their group they may have not already met and also a member of RAG committee who was able to tell them about all the events RAG run throughout the year and who would then be a familiar face at subsequent RAG events. Charity collection also takes place at nearby tube stations, which allows freshers to explore the local area. This tends to be very tiring day for freshers as it is in their freshers welcome week, it is after a day of lectures and it involves a lot of walking outside. To keep them keen and energetic, RAG gives them a few refreshments. Because this is the first event of the year, there is limited SGI for RAG to spend on this event as it follows the previous years charitable donation and there needs to be sufficient SGI for the Halloween Ball venue hire PO which is booked around the same time. (REACH)"/>
    <s v="Consumables"/>
    <s v="1 - Most Important"/>
    <n v="150"/>
    <n v="75"/>
    <n v="75"/>
    <n v="75"/>
    <n v="75"/>
    <n v="75"/>
    <n v="0"/>
    <s v="This is fine. This club does not charge membership do funding of charitable activities dependent upon how IC RAG is treated."/>
    <n v="0"/>
    <n v="0"/>
    <s v="refreshment not funded"/>
    <n v="7"/>
    <n v="5"/>
    <n v="0"/>
    <n v="0"/>
    <n v="0"/>
    <s v="CSPB"/>
    <s v="y"/>
    <n v="0"/>
  </r>
  <r>
    <x v="157"/>
    <n v="0"/>
    <n v="5505.08"/>
    <n v="20"/>
    <n v="24777"/>
    <n v="0"/>
    <m/>
    <n v="820"/>
    <s v="CSPB - A"/>
    <s v="ICSMSU"/>
    <s v="RAG Week Circle Line Venue Hire - Deposit. Historically the event is hosted at the Clapham Grand. Circle Line is the largest and most important fundraising event of RAG week but it also allows students to engage with a whole range of volunteering opportunities across london. There are bucket collections at the tube stations, spaces to help out at homeless shelters, volunteering opportunites to help out in hospitals. RAG views this as an important and valuable day as it allows students to really enagage with the local community and issues; it could potentially lead to students deciding that they would like to volunteer on a more regular basis. The main areas of expenditure for this event are the Tshirts and venue hire for the after party, which are 2 integral parts of the event. These are then resold and an entry fee is charged to generated more profit for charity. (REACH, MERIT)"/>
    <s v="Ground Hire"/>
    <s v="1 - Most Important"/>
    <n v="1000"/>
    <n v="500"/>
    <n v="500"/>
    <n v="1000"/>
    <n v="0"/>
    <n v="0"/>
    <n v="0"/>
    <s v="No"/>
    <n v="0"/>
    <n v="0"/>
    <s v="not beneficial for imperial students? Need more info on cost break down."/>
    <n v="1"/>
    <n v="3"/>
    <n v="0"/>
    <n v="0"/>
    <n v="0"/>
    <s v="CSPB"/>
    <s v="y"/>
    <n v="0"/>
  </r>
  <r>
    <x v="157"/>
    <n v="0"/>
    <n v="5505.08"/>
    <n v="20"/>
    <n v="24778"/>
    <n v="0"/>
    <m/>
    <n v="820"/>
    <s v="CSPB - A"/>
    <s v="ICSMSU"/>
    <s v="RAG Week Circle Line - Tshirt costs. Historically the event is hosted at the Clapham Grand. Circle Line is the largest and most important fundraising event of RAG week but it also allows students to engage with a whole range of volunteering opportunities across london. There are bucket collections at the tube stations, spaces to help out at homeless shelters, volunteering opportunites to help out in hospitals. RAG views this as an important and valuable day as it allows students to really enagage with the local community and issues; it could potentially lead to students deciding that they would like to volunteer on a more regular basis. The main areas of expenditure for this event are the Tshirts and venue hire for the after party, which are 2 integral parts of the event. These are then resold and an entry fee is charged to generated more profit for charity. (REACH, MERIT)"/>
    <s v="Printing Costs"/>
    <s v="1 - Most Important"/>
    <n v="2700"/>
    <n v="2200"/>
    <n v="500"/>
    <n v="2700"/>
    <n v="500"/>
    <n v="2700"/>
    <n v="0"/>
    <s v="This is fine. This club does not charge membership do funding of charitable activities dependent upon how IC RAG is treated."/>
    <n v="0"/>
    <n v="0"/>
    <s v="need a cost and income break down"/>
    <n v="7"/>
    <n v="5"/>
    <n v="0"/>
    <n v="0"/>
    <n v="0"/>
    <s v="CSPB"/>
    <s v="y"/>
    <n v="0"/>
  </r>
  <r>
    <x v="158"/>
    <n v="8433.2200000000012"/>
    <n v="10571.65"/>
    <n v="65"/>
    <n v="27214"/>
    <n v="0"/>
    <m/>
    <n v="820"/>
    <s v="CSPB - A"/>
    <s v="ICSMSU"/>
    <s v="IMRFC plays at one of the highest standards at this medical school. Our 1st XV are currently playing in the BUCS 2B, and aiming for promotion to BUCS 1. In order to maintain this high standard, win varsity and UH as well as develop newer members' skills we need good coaching. It is also of vital safety importance that players are well coached on technique as rugby can dangerous, and poor technical skills can potentially lead to injuries. In the past our Head Coach was paid Â£7500pa for Monday training as well as 1st team Wednesday matches. We have had to decrease our coaching fees from Â£11,000 four years ago in response to the increasingly difficult task of obtaining sponsorship, by only hiring our coach for 1 training session and 1 game a week. Our current coach charges Â£30 an hour, and averages 21 hours per month. This puts our total coaching cost at Â£630 per month (30*21). The preseason and season runs for 9 months from August-April putting the this coaching cost at Â£5670. (30*21*9)._x000a_We previously hired an additional coach to assist with the training sessions, however this season one of our students has done it for free. Normally, however he would charge Â£30 an hour. This is just another of the methods the club has used to try and save money, especially in our current period of financial hardship. However, going forward we will not have access to coaching from this student. We feel that extra coaching is key to us being able to fullfil our aims of promotion in BUCS leagues and competition success. Therefore we propose to employ a coach on a part time basis at Â£30 per hour for three training sessions per month (6 hours average per month). This would cost the club Â£1620 (30*6*9), bringing our total annual coaching cost to Â£7290 (5670+1620)._x000a__x000a_Total SGI from subs after a 5% tax deduction (65 members @ Â£85 x 0.95) is Â£5248.75. _x000a_We propose to put Â£1940.40 of membership subscription SGI towards the cost of the coach so would kindly ask for a subsidy of Â£5349.60."/>
    <s v="Instructors"/>
    <s v="1 - Most Important"/>
    <n v="7290"/>
    <n v="1940.4"/>
    <n v="5349.6"/>
    <n v="7290"/>
    <n v="5349.6"/>
    <n v="7290"/>
    <n v="0"/>
    <s v="This is fine."/>
    <n v="0"/>
    <n v="0"/>
    <n v="9"/>
    <n v="0"/>
    <n v="0"/>
    <n v="0"/>
    <n v="0"/>
    <s v="y"/>
    <n v="0"/>
    <n v="0"/>
    <n v="0"/>
  </r>
  <r>
    <x v="158"/>
    <n v="8433.2200000000012"/>
    <n v="10571.65"/>
    <n v="65"/>
    <n v="27216"/>
    <n v="0"/>
    <m/>
    <n v="820"/>
    <s v="CSPB - A"/>
    <s v="ICSMSU"/>
    <s v="We use 2 ICU minibuses a week at a cost of Â£105.20 (2*52.60) for training at Heston from September to April. Excluding weeks we do not train due to holidays or bad weather, leads us to travel 25 times to Heston and back. The distance travelled by a bus from South Kensington to the Reynolds, then to Heston is 14.2 miles. This makes the total distance for two minibuses 56.8 miles ((14.2*2)*2) making fuel cost Â£15.90 (56.8*0.28)._x000a_Total cost of minibus hire to training ((2*52.60)+15.90)*25= Â£3027.50_x000a__x000a_The 1st XV play in BUCS 2B, the United Hospitals competition and at least 3 7's tournaments, as well as 3 exhibition matches. This means 5 home, 5 away, 7 home/away games for UH/exhibition matches and 3 days for 7's tournaments. These all lead to hiring 20 minibuses for the 1st XV for a minimum of 6 hours leading to at least (20*101.00) = Â£2020. Fuel costs vary but the average distance travelled for our 5 league fixtures is 88.72 miles costing us Â£24.84 per journey in fuel (88.76*0.28), with a total fuel cost of Â£496.83 (20*24.84). _x000a_This brings the total cost of 1st XV travel to Â£2516.83 (2020.00+496.83). _x000a__x000a_We hire a 15 seater minibus, but we take at least 20 players per game. This means a student drives their car. Rather than charging the club we ask the boys to cover the cost of fuel for the car. This costs the boys but saves the club Â£496.83 (20*24.84) on fuel and even more on hiring 1 less minibus._x000a__x000a_The 2nd XV play BUCS as well as 2 UH games. With a total of 5 home, 5 away and 2 UH games we hire the minibus 12 times for a minimum of 6 hours, totalling (12*Â£101) Â£1212. Again fuel cost varies. However, the average distance travelled is 63 miles costing us Â£17.64 per journey (63*0.28), with a total fuel charge of Â£211.68 (Â£17.64x12). As with the 1st XV we always take 20 players down so an additional car is needed for which everyone pays, saving the club (12*17.64) Â£211.68 on fuel and the cost of hiring an extra minibus per game. _x000a_So the total predicted expenditure on 2nd XV travel in a season would total up to Â£1423.68 (1212+211.68)._x000a__x000a_The 3rd XV play BUCS and play in the UH competition. This includes 5 home, 5 away, and 1 UH games. The minibus is hired out for 6 hours leading the total minibus hire cost at Â£1111 (Â£101*11). Again fuel cost varies. However, the mean distance travelled is 52 miles for league fixtures costing us Â£14.56 per journey (52*0.28), with a total fuel charge of Â£160.16 (Â£14.26*11). As with the 1st and 2nd XV we always take 20 players so an additional car is needed for which everyone contributes, costing the boys and saving the club (11*14.26) Â£160.16 on fuel and the cost of hiring an extra minibus._x000a_This leads the cost of transporting the 3rd XV at Â£1271.16 (160.16+1111). _x000a__x000a_Total cost = Â£9107.84 (3027.50+2516.83+1423.68+1271.16)+(496.83+211.68+160.16)_x000a__x000a_We will put Â£2,424.26 of subs income towards transport costs and deduct the Â£868.67 spent on fuel by players for the extra cars so are requesting Â£5814.91."/>
    <s v="Travel Expenditure"/>
    <s v="1 - Most Important"/>
    <n v="9107.84"/>
    <n v="2424.2600000000002"/>
    <n v="5814.91"/>
    <n v="9107.84"/>
    <n v="5814.91"/>
    <n v="9107.84"/>
    <n v="0"/>
    <s v="This is fine"/>
    <n v="0"/>
    <n v="0"/>
    <n v="9"/>
    <n v="0"/>
    <n v="0"/>
    <n v="0"/>
    <n v="0"/>
    <s v="y"/>
    <n v="0"/>
    <n v="0"/>
    <n v="0"/>
  </r>
  <r>
    <x v="158"/>
    <n v="8433.2200000000012"/>
    <n v="10571.65"/>
    <n v="65"/>
    <n v="27221"/>
    <n v="0"/>
    <m/>
    <n v="820"/>
    <s v="CSPB - A"/>
    <s v="ICSMSU"/>
    <s v="In order to play our matches we need fully qualified referees. The referees are provided by The London Society of Referees, for which there is an admin fee of Â£160 per side. with 3 squads this puts our total to Â£480 (Â£160x3) on admin fees alone. _x000a_Without subscription to the London Society we would be unable to get any referees and therefore we would be unable to play any matches. Referees also charge around Â£20 of expenses per match. With a total of 18 home games per season across all 3 sides the total cost of referees is (Â£360 + Â£480) Â£840._x000a__x000a_We propose to put Â£223.58 of our subscriptions towards referees, therefore ask for a subsidy of Â£616.42."/>
    <s v="Referees"/>
    <s v="1 - Most Important"/>
    <n v="840"/>
    <n v="223.58"/>
    <n v="616.41999999999996"/>
    <n v="840"/>
    <n v="616.41999999999996"/>
    <n v="840"/>
    <n v="0"/>
    <s v="This is fine"/>
    <n v="0"/>
    <n v="0"/>
    <n v="9"/>
    <n v="0"/>
    <n v="0"/>
    <n v="0"/>
    <n v="0"/>
    <s v="y"/>
    <n v="0"/>
    <n v="0"/>
    <n v="0"/>
  </r>
  <r>
    <x v="158"/>
    <n v="8433.2200000000012"/>
    <n v="10571.65"/>
    <n v="65"/>
    <n v="27222"/>
    <n v="0"/>
    <m/>
    <n v="820"/>
    <s v="CSPB - A"/>
    <s v="ICSMSU"/>
    <s v="We currently field 3 teams a week into the BUCS league. This makes up the majority of our games. Without being affiliated to BUCS we would be unable to meet the objectives of the club. The total cost for our 3 sides to be affiliated with BUCS cost us Â£236.62 in 2016/17. Our other affiliation fees are to United Hospitals so we can compete in the oldest rugby cup competition in the world, currently costing us Â£300pa. This leads our total fees to Â£536.62. We are able to put Â£142.83 from our subscription fee SGI towards this cost. We ask that the CSPB continue their support of the club by contributing the rest of costs, which leads to Â£393.79."/>
    <s v="Affiliation Fees"/>
    <s v="1 - Most Important"/>
    <n v="536.62"/>
    <n v="142.83000000000001"/>
    <n v="393.79"/>
    <n v="536.62"/>
    <n v="393.79"/>
    <n v="536.62"/>
    <n v="0"/>
    <s v="This is fine"/>
    <n v="0"/>
    <n v="0"/>
    <n v="9"/>
    <n v="0"/>
    <n v="0"/>
    <n v="0"/>
    <n v="0"/>
    <s v="y"/>
    <n v="0"/>
    <n v="0"/>
    <n v="0"/>
  </r>
  <r>
    <x v="158"/>
    <n v="8433.2200000000012"/>
    <n v="10571.65"/>
    <n v="65"/>
    <n v="27225"/>
    <n v="0"/>
    <m/>
    <n v="820"/>
    <s v="CSPB - A"/>
    <s v="ICSMSU"/>
    <s v="The club enters BUCS competitions, for the 2016/17 season this cost a total of Â£201._x000a_As well as the regular Wednesday XVs matches, we enter knock-out tournaments and VIIs matches. The Interdean 7s entry is currently Â£100 and the NAMS 7s entry is Â£150, Middlesex Club 7s is currently Â£95. _x000a__x000a_This leads to a total competition entry for the season of Â£546 of which we will put Â£145.33 of SGI towards, therefore are asking for Â£400.67 in grant contribution towards these costs."/>
    <s v="Competitions"/>
    <s v="1 - Most Important"/>
    <n v="546"/>
    <n v="145.33000000000001"/>
    <n v="400.67"/>
    <n v="546"/>
    <n v="400.67"/>
    <n v="546"/>
    <n v="0"/>
    <s v="This is fine"/>
    <n v="0"/>
    <n v="0"/>
    <n v="9"/>
    <n v="0"/>
    <n v="0"/>
    <n v="0"/>
    <n v="0"/>
    <s v="y"/>
    <n v="0"/>
    <n v="0"/>
    <n v="0"/>
  </r>
  <r>
    <x v="158"/>
    <n v="8433.2200000000012"/>
    <n v="10571.65"/>
    <n v="65"/>
    <n v="27232"/>
    <n v="0"/>
    <m/>
    <n v="820"/>
    <s v="CSPB - A"/>
    <s v="ICSMSU"/>
    <s v="Rugby balls are essential to the game of rugby. The match balls at all levels but especially for the first XV have to be of a high standard. As such we require 12 Gilbert Barbarian Match Balls @ 44.99 = Â£539.88. With the amount of training sessions we do we require a lot of training balls, 24 Gilbert Zenon training balls @ Â£15 each = Â£360. _x000a__x000a_In an effort to reduce injuries, we buy strapping and tape for our members in order to enable them to continue playing rugby. Based on 2016/17 expenditure this costs Â£499.02 per season._x000a__x000a_Total spend on equipment: Â£1398.90 (360+539.88+499.02). We will put Â£372.35 of our SGI from subscription membership fees. On top of this we will add Â£200 of our saved up SGI from this year's sponsorship. We have not been allocated a bop this year which would normally provide us with a source of income to subsidise kit. We have not managed to secure a highly profitable bop since 2011 so this money is in short supply and we have often used it for other running costs. Consequently we are asking for Â£826.55 in grant towards these costs."/>
    <s v="Equipment &amp; Repair"/>
    <s v="1 - Most Important"/>
    <n v="1398.9"/>
    <n v="372.35"/>
    <n v="826.55"/>
    <n v="1398.9"/>
    <n v="826.55"/>
    <n v="1398.9"/>
    <n v="0"/>
    <s v="This is fine"/>
    <n v="0"/>
    <n v="0"/>
    <n v="9"/>
    <n v="0"/>
    <n v="0"/>
    <n v="0"/>
    <n v="0"/>
    <s v="y"/>
    <n v="0"/>
    <n v="0"/>
    <n v="0"/>
  </r>
  <r>
    <x v="159"/>
    <e v="#N/A"/>
    <n v="170.6"/>
    <n v="20"/>
    <n v="23572"/>
    <n v="0"/>
    <m/>
    <n v="820"/>
    <s v="CSPB - A"/>
    <s v="ICSMSU"/>
    <s v="Our speaker events require booklets and leaflets for our students to follow the talk. The handouts are sent to us and we are required to print them out. Imperial printing costs are at 3p per page, and 10 pages are required per person. Around 30 people attend our talk, who require the handout, therefore the total costs per event comes to Â£9. Four events will require the booklets, which totals at Â£36 for the year."/>
    <s v="Printing Costs"/>
    <s v="1 - Most Important"/>
    <n v="36"/>
    <n v="0"/>
    <n v="36"/>
    <n v="36"/>
    <n v="36"/>
    <n v="36"/>
    <n v="0"/>
    <s v="This is fine"/>
    <n v="0"/>
    <n v="0"/>
    <n v="9"/>
    <n v="0"/>
    <n v="0"/>
    <n v="0"/>
    <n v="0"/>
    <s v="y"/>
    <n v="0"/>
    <n v="0"/>
    <n v="0"/>
  </r>
  <r>
    <x v="159"/>
    <e v="#N/A"/>
    <n v="170.6"/>
    <n v="20"/>
    <n v="23573"/>
    <n v="0"/>
    <m/>
    <n v="820"/>
    <s v="CSPB - A"/>
    <s v="ICSMSU"/>
    <s v="We normally provide the travel costs for our speakers, as most of them conduct our events for free yet travel quite far. Our more prestigious speaker also require an honorarium, and this will especially be important for the keynote speakers etc at our conference. This year we had 2 speakers who require, which including travel costs totals to Â£60."/>
    <s v="Speakers"/>
    <s v="1 - Most Important"/>
    <n v="60"/>
    <n v="20"/>
    <n v="40"/>
    <n v="60"/>
    <n v="40"/>
    <n v="60"/>
    <n v="0"/>
    <s v="This is fine"/>
    <n v="0"/>
    <n v="0"/>
    <n v="9"/>
    <n v="0"/>
    <n v="0"/>
    <n v="0"/>
    <n v="0"/>
    <s v="y"/>
    <n v="0"/>
    <n v="0"/>
    <n v="0"/>
  </r>
  <r>
    <x v="11"/>
    <n v="62.6"/>
    <n v="4156.93"/>
    <n v="85"/>
    <n v="27776"/>
    <n v="0"/>
    <m/>
    <n v="820"/>
    <s v="CSPB - A"/>
    <s v="ICSMSU"/>
    <s v="Printing for certificates and brochures for the national conference and junior researchers conference. The costs have been estimated from budgets submitted this year. Â£75 for the national conference, and 40 for the junior researcher's conference. These were based on estimates from printing company websites. The certificates are important for people's portfolio in years to come and will prove attandance and awards."/>
    <s v="Consumables"/>
    <s v="1 - Most Important"/>
    <n v="135"/>
    <n v="0"/>
    <n v="135"/>
    <n v="135"/>
    <n v="135"/>
    <n v="135"/>
    <n v="0"/>
    <s v="Printing for junior and national conferences. In terms of attendees this is 100 people for national conference and 60 people for the junior conference. External printer used."/>
    <n v="0"/>
    <n v="0"/>
    <n v="9"/>
    <n v="0"/>
    <n v="0"/>
    <n v="0"/>
    <n v="0"/>
    <n v="0"/>
    <n v="0"/>
    <n v="0"/>
    <n v="0"/>
  </r>
  <r>
    <x v="11"/>
    <n v="62.6"/>
    <n v="4156.93"/>
    <n v="85"/>
    <n v="27781"/>
    <n v="0"/>
    <m/>
    <n v="820"/>
    <s v="CSPB - A"/>
    <s v="ICSMSU"/>
    <s v="Dinner Socials - These will bring the society together and allow for building relationships between year groups.The dinner would be partially subsidised by the society."/>
    <s v="Hospitality"/>
    <s v="3 - Average Importance"/>
    <n v="50"/>
    <n v="0"/>
    <n v="50"/>
    <n v="50"/>
    <n v="0"/>
    <n v="0"/>
    <n v="0"/>
    <s v="Not under remit of budgeting as food and drink"/>
    <n v="1"/>
    <n v="3"/>
    <s v="food and drinks not funded"/>
    <n v="1"/>
    <n v="3"/>
    <n v="0"/>
    <n v="0"/>
    <s v="y"/>
    <n v="0"/>
    <n v="0"/>
    <n v="0"/>
  </r>
  <r>
    <x v="160"/>
    <n v="220.73999999999998"/>
    <n v="375.42"/>
    <n v="32"/>
    <n v="24707"/>
    <n v="0"/>
    <m/>
    <n v="820"/>
    <s v="CSPB - A"/>
    <s v="ICSMSU"/>
    <s v="Court hire for free taster session in Fresher's Week. This is Â£2 for each person and we would expect a minimum of 30 attendees - this totals Â£60. This is essential to improve the reach of the club and is a top priority for recruiting new members."/>
    <s v="Ground Hire"/>
    <s v="1 - Most Important"/>
    <n v="60"/>
    <n v="0"/>
    <n v="60"/>
    <n v="60"/>
    <n v="60"/>
    <n v="60"/>
    <n v="0"/>
    <s v="This is fine"/>
    <n v="0"/>
    <n v="0"/>
    <n v="9"/>
    <n v="0"/>
    <n v="0"/>
    <n v="0"/>
    <n v="0"/>
    <s v="y"/>
    <n v="0"/>
    <n v="0"/>
    <n v="0"/>
  </r>
  <r>
    <x v="160"/>
    <n v="220.73999999999998"/>
    <n v="375.42"/>
    <n v="32"/>
    <n v="24708"/>
    <n v="0"/>
    <m/>
    <n v="820"/>
    <s v="CSPB - A"/>
    <s v="ICSMSU"/>
    <s v="Replacing kit. This involves buying 5 new squash rackets costing Â£20 each and new balls costing Â£21.99 per 12 balls. One pack of 12 should be sufficient. We would also like to provide 5 more pairs of goggles at Â£15 each to protect new players from injury. Additionally we had issues with insufficient footwear since the courts we play on require non-marking shoes, which is specialist equipment, therefore another 8 pairs at Â£20 each. Total costs are therefore Â£20*5 = Â£100 + Â£21.99 + 5*15 + 8*20 = Â£356.99. We expect members to contribute to kit, since they will use it, however kit is an essential need of our club, and providing kit gives the club greater reach to people who are new to our sport. We also impress the essential nature of providing safety equipment for new members with the goggles."/>
    <s v="Equipment &amp; Repair"/>
    <s v="1 - Most Important"/>
    <n v="356.99"/>
    <n v="156.99"/>
    <n v="200"/>
    <n v="356.99"/>
    <n v="200"/>
    <n v="356.99"/>
    <n v="0"/>
    <s v="This is fine"/>
    <n v="0"/>
    <n v="0"/>
    <n v="9"/>
    <n v="0"/>
    <n v="0"/>
    <n v="0"/>
    <n v="0"/>
    <s v="y"/>
    <n v="0"/>
    <n v="0"/>
    <n v="0"/>
  </r>
  <r>
    <x v="160"/>
    <n v="220.73999999999998"/>
    <n v="375.42"/>
    <n v="32"/>
    <n v="24710"/>
    <n v="0"/>
    <m/>
    <n v="820"/>
    <s v="CSPB - A"/>
    <s v="ICSMSU"/>
    <s v="Minibus hire to take members out to Heston at least twice a term. Each time we will aim to take 9 members for 4-6 hours. Fuel is 28p a mile and Heston is 10 miles away from Charing Cross Hospital. Going by 2016/17 fees, the minimum cost predicted is therefore 2*2*56 + (0.28*20*4) = 246.4. We believe this is important to improve training facilities and enable our teams to have enough court time for training and drills. This is to train teams and will run at the same time as usual squash sessions but will divert team players to Heston to have more court time and allow more casual players to utilise our usual facilities."/>
    <s v="Travel Expenditure"/>
    <s v="1 - Most Important"/>
    <n v="246.4"/>
    <n v="123.2"/>
    <n v="123.2"/>
    <n v="246.4"/>
    <n v="123.2"/>
    <n v="246.4"/>
    <n v="0"/>
    <s v="This is fine"/>
    <n v="0"/>
    <n v="0"/>
    <n v="9"/>
    <n v="0"/>
    <n v="0"/>
    <n v="0"/>
    <n v="0"/>
    <s v="y"/>
    <n v="0"/>
    <n v="0"/>
    <n v="0"/>
  </r>
  <r>
    <x v="161"/>
    <e v="#N/A"/>
    <e v="#N/A"/>
    <e v="#N/A"/>
    <n v="26961"/>
    <n v="0"/>
    <m/>
    <n v="820"/>
    <s v="CSPB - A"/>
    <s v="ICSMSU"/>
    <s v="Attendee's Hospitality (Breakfast and Lunch, Tea and Coffee, for Trauma Conference in particular)_x000a__x000a_Speaker's Hospitality ( international speaker travel costs, accommodation, parking costs, hiring demostrators e.g. Amputees in Action)"/>
    <s v="Hospitality"/>
    <s v="1 - Most Important"/>
    <n v="7500"/>
    <n v="7500"/>
    <n v="0"/>
    <n v="7500"/>
    <n v="0"/>
    <n v="0"/>
    <n v="0"/>
    <s v="This is fine"/>
    <n v="0"/>
    <n v="0"/>
    <s v="hospitality not funded but 0 subsidy asked"/>
    <n v="0"/>
    <n v="0"/>
    <n v="0"/>
    <n v="0"/>
    <s v="y"/>
    <n v="0"/>
    <n v="0"/>
    <n v="0"/>
  </r>
  <r>
    <x v="161"/>
    <e v="#N/A"/>
    <e v="#N/A"/>
    <e v="#N/A"/>
    <n v="26970"/>
    <n v="0"/>
    <m/>
    <n v="820"/>
    <s v="CSPB - A"/>
    <s v="ICSMSU"/>
    <s v="Surgical Equipment for long term use (E.g. Laproscopic Instruments)"/>
    <s v="Equipment &amp; Repair"/>
    <s v="2 - Important"/>
    <n v="1500"/>
    <n v="1500"/>
    <n v="0"/>
    <n v="1500"/>
    <n v="0"/>
    <n v="0"/>
    <n v="0"/>
    <s v="This is fine"/>
    <n v="0"/>
    <n v="0"/>
    <n v="9"/>
    <n v="0"/>
    <n v="0"/>
    <n v="0"/>
    <n v="0"/>
    <s v="y"/>
    <n v="0"/>
    <n v="0"/>
    <n v="0"/>
  </r>
  <r>
    <x v="161"/>
    <e v="#N/A"/>
    <e v="#N/A"/>
    <e v="#N/A"/>
    <n v="26971"/>
    <n v="0"/>
    <m/>
    <n v="820"/>
    <s v="CSPB - A"/>
    <s v="ICSMSU"/>
    <s v="Surgical Equipment (including, but not exclusively limited to sutures, Inco Pads, medical meats, cleaning production, personal protective equipment etc)"/>
    <s v="Consumables"/>
    <s v="2 - Important"/>
    <n v="3000"/>
    <n v="3000"/>
    <n v="0"/>
    <n v="3000"/>
    <n v="0"/>
    <n v="0"/>
    <n v="0"/>
    <s v="This is fine"/>
    <n v="0"/>
    <n v="0"/>
    <n v="9"/>
    <n v="0"/>
    <n v="0"/>
    <n v="0"/>
    <n v="0"/>
    <s v="y"/>
    <n v="0"/>
    <n v="0"/>
    <n v="0"/>
  </r>
  <r>
    <x v="161"/>
    <e v="#N/A"/>
    <e v="#N/A"/>
    <e v="#N/A"/>
    <n v="26972"/>
    <n v="0"/>
    <m/>
    <n v="820"/>
    <s v="CSPB - A"/>
    <s v="ICSMSU"/>
    <s v="Ground Hire for Conferences_x000a_(Where SAFB is not available)"/>
    <s v="Ground Hire"/>
    <s v="1 - Most Important"/>
    <n v="350"/>
    <n v="350"/>
    <n v="0"/>
    <n v="350"/>
    <n v="0"/>
    <n v="0"/>
    <n v="0"/>
    <s v="This is fine"/>
    <n v="0"/>
    <n v="0"/>
    <n v="9"/>
    <n v="0"/>
    <n v="0"/>
    <n v="0"/>
    <n v="0"/>
    <s v="y"/>
    <n v="0"/>
    <n v="0"/>
    <n v="0"/>
  </r>
  <r>
    <x v="161"/>
    <e v="#N/A"/>
    <e v="#N/A"/>
    <e v="#N/A"/>
    <n v="26973"/>
    <n v="0"/>
    <m/>
    <n v="820"/>
    <s v="CSPB - A"/>
    <s v="ICSMSU"/>
    <s v="Printing Costs (inclusive printing delegate booklets, name cards, posters, banners)"/>
    <s v="Printing Costs"/>
    <s v="2 - Important"/>
    <n v="2300"/>
    <n v="2300"/>
    <n v="0"/>
    <n v="2300"/>
    <n v="0"/>
    <n v="0"/>
    <n v="0"/>
    <s v="This is fine"/>
    <n v="0"/>
    <n v="0"/>
    <n v="9"/>
    <n v="0"/>
    <n v="0"/>
    <n v="0"/>
    <n v="0"/>
    <s v="y"/>
    <n v="0"/>
    <n v="0"/>
    <n v="0"/>
  </r>
  <r>
    <x v="161"/>
    <e v="#N/A"/>
    <e v="#N/A"/>
    <e v="#N/A"/>
    <n v="26974"/>
    <n v="0"/>
    <m/>
    <n v="820"/>
    <s v="CSPB - A"/>
    <s v="ICSMSU"/>
    <s v="Transport of equipment between sites e.g. minivan hire"/>
    <s v="Travel Expenditure"/>
    <s v="3 - Average Importance"/>
    <n v="300"/>
    <n v="300"/>
    <n v="0"/>
    <n v="300"/>
    <n v="0"/>
    <n v="0"/>
    <n v="0"/>
    <s v="This is fine"/>
    <n v="0"/>
    <n v="0"/>
    <n v="9"/>
    <n v="0"/>
    <n v="0"/>
    <n v="0"/>
    <n v="0"/>
    <s v="y"/>
    <n v="0"/>
    <n v="0"/>
    <n v="0"/>
  </r>
  <r>
    <x v="162"/>
    <n v="166.02"/>
    <n v="544.84"/>
    <n v="45"/>
    <n v="25392"/>
    <n v="0"/>
    <m/>
    <n v="820"/>
    <s v="CSPB - A"/>
    <s v="ICSMSU"/>
    <s v="Taxis are required for transporting equpipment to and from the events (tent, teddy bears, fruits, surgical bear etc.) It is not possible to use public transport as there is often a large amount of equipment (2 large suitcases and 2 boxes and mascot head) required for the events, and this has been attempted unsuccessfuly in the past. Below is the broken down sum of the visits and average costs for this year, including estimates:_x000a_1. Eight schools events this year: Taxi between Reynolds Building (where equipment is stored) and local primary school within Hammersmith &amp;Fulham, South Kensington and Chelsea area and return. This year the average cost has been between Â£15-Â£25. We doubled our number of school visits this year and expect this growth to continue next year especially with our new found liaison with Chelsea Children's Hospital Chairity who will advertise our society to more schools. _x000a_2. Main event where we run TeddyBear Hospital for the afternoon at Chelsea &amp; Westminister hospital and invite schools: Taxi from Reynolds Building to Chelsea and Westminster Hospital where main event is held (2.2miles) - a return taxi would also be Â£20 at least._x000a_3. Two Fairs: Chelsea and Westminster Christmas Fair (2.2 miles) and Chelsea ad Westminster Summer Open day- around Â£20 return for each."/>
    <s v="Travel Expenditure"/>
    <s v="1 - Most Important"/>
    <n v="220"/>
    <n v="0"/>
    <n v="220"/>
    <n v="220"/>
    <n v="220"/>
    <n v="220"/>
    <n v="0"/>
    <n v="9"/>
    <n v="0"/>
    <n v="0"/>
    <n v="9"/>
    <n v="0"/>
    <n v="0"/>
    <n v="0"/>
    <n v="0"/>
    <s v="y"/>
    <n v="0"/>
    <n v="0"/>
    <n v="0"/>
  </r>
  <r>
    <x v="162"/>
    <n v="166.02"/>
    <n v="544.84"/>
    <n v="45"/>
    <n v="25396"/>
    <n v="0"/>
    <m/>
    <n v="820"/>
    <s v="CSPB - A"/>
    <s v="ICSMSU"/>
    <s v="Fruit: We use real fruit to educate the children about healthy living at our main event at Chelsea &amp; Westminister hospital. Normally we buy apples, oranges, bananas, strawberries etc and make a small display for the children as well. The fruit is normally bought from North End Road for the cheapest possible price, usually costing around Â£20.00"/>
    <s v="Consumables"/>
    <s v="1 - Most Important"/>
    <n v="20"/>
    <n v="0"/>
    <n v="20"/>
    <n v="0"/>
    <n v="0"/>
    <n v="0"/>
    <n v="0"/>
    <s v="Agree, food and drink"/>
    <n v="1"/>
    <n v="1"/>
    <n v="9"/>
    <n v="0"/>
    <n v="1"/>
    <n v="0"/>
    <s v="y"/>
    <s v="y"/>
    <n v="0"/>
    <n v="0"/>
    <n v="0"/>
  </r>
  <r>
    <x v="162"/>
    <n v="166.02"/>
    <n v="544.84"/>
    <n v="45"/>
    <n v="25399"/>
    <n v="0"/>
    <m/>
    <n v="820"/>
    <s v="CSPB - A"/>
    <s v="ICSMSU"/>
    <s v="There a number of equipment we use at all events and needed to complete our stations, which need restocking annually. These include: hand sanitiser and glitter for the hand-washing station, felt-tip pens for children to fill our booklets and plaster, cotton wool and wet wipes for the plastering station. Name labels and stickers as rewards are also needed for the children and volunteers. The cost is estimated around Â£50."/>
    <s v="Equipment &amp; Repair"/>
    <s v="1 - Most Important"/>
    <n v="50"/>
    <n v="0"/>
    <n v="50"/>
    <n v="50"/>
    <n v="50"/>
    <n v="50"/>
    <n v="0"/>
    <n v="9"/>
    <n v="0"/>
    <n v="0"/>
    <n v="9"/>
    <n v="0"/>
    <n v="0"/>
    <n v="0"/>
    <n v="0"/>
    <s v="y"/>
    <n v="0"/>
    <n v="0"/>
    <n v="0"/>
  </r>
  <r>
    <x v="162"/>
    <n v="166.02"/>
    <n v="544.84"/>
    <n v="45"/>
    <n v="25401"/>
    <n v="0"/>
    <m/>
    <n v="820"/>
    <s v="CSPB - A"/>
    <s v="ICSMSU"/>
    <s v="Printing ( booklets and feedbackforms) for our school events which children fill out and take home with them containing information about what they have learnt at our visit. We expect to use 30 booklets for every class and visited 10 classes this year. Therefore we would need to print 300 booklets, which are 4 pages per booklet making 1200 pages which will cost 3p each totalling Â£36 and feedback forms costing a maximum of 50p for the year. We tried to make our feedback forms online but the response rate is extremely low."/>
    <s v="Printing Costs"/>
    <s v="1 - Most Important"/>
    <n v="36.5"/>
    <n v="0"/>
    <n v="36.5"/>
    <n v="0"/>
    <n v="0"/>
    <n v="0"/>
    <n v="0"/>
    <s v="No benefit to IC students, outreach programe."/>
    <n v="1"/>
    <n v="3"/>
    <n v="8"/>
    <n v="3"/>
    <n v="0"/>
    <n v="0"/>
    <n v="0"/>
    <s v="y"/>
    <n v="0"/>
    <n v="0"/>
    <n v="0"/>
  </r>
  <r>
    <x v="162"/>
    <n v="166.02"/>
    <n v="544.84"/>
    <n v="45"/>
    <n v="25407"/>
    <n v="0"/>
    <m/>
    <n v="820"/>
    <s v="CSPB - A"/>
    <s v="ICSMSU"/>
    <s v="T-shirts: these are vital for our main activity as we work with primary school children and volunteer at hospital fairs where we need to stand out as volunteers for our volunteers safety and the childrens'. We therefore give all our volunteers a t-shirt but ask returning volunteers to use a t-shirt from previous years to reduce our costs. We give about 40 t-shirts each year (we had 69 member last year) and expect around 40 new volunteers next yr requiring t-shirts. The t-shirt is free to members as it necessary for volunteering however we expect to use memebership fund to contribute to the purchase. We would expect to purchase with the same company used before where a t-shirt cost Â£3.36 each. 40 x 3.36= 134.40"/>
    <s v="Equipment &amp; Repair"/>
    <s v="2 - Important"/>
    <n v="134.4"/>
    <n v="67.2"/>
    <n v="67.2"/>
    <n v="134.4"/>
    <n v="67.2"/>
    <n v="134.4"/>
    <n v="0"/>
    <s v="Kit, this is mandatory for students who wish to complete the core activity of the club"/>
    <n v="0"/>
    <n v="0"/>
    <s v="Stash? Why don't you buy 40 and just reuse them each year rather than giving them out?"/>
    <s v="1?"/>
    <s v="3?"/>
    <s v="Kit, works the same way as most sports clubs."/>
    <n v="0"/>
    <s v="n"/>
    <s v="Happy to fund"/>
    <s v="y"/>
    <n v="0"/>
  </r>
  <r>
    <x v="163"/>
    <n v="477.58000000000004"/>
    <n v="2071.34"/>
    <n v="40"/>
    <n v="26824"/>
    <n v="0"/>
    <m/>
    <n v="820"/>
    <s v="CSPB - A"/>
    <s v="ICSMSU"/>
    <s v="Outdoor court hire at Bishop's Park Tennis Club: Need/Priority: We require funding because we cannot function as a club without being able to hire tennis courts. We use Bishop's Park courts for social tennis which runs weekly during the late spring, whole summer term and early summer holiday. We aim to put on 25 sessions during that period using 2 courts at Â£9 per hour for 2 hours each. This totals Â£900. We would like to assign Â£500 of member fees, Â£50 of existing SGI and Â£50 of the profit from our goods for resale towards this cost. This leaves the total subsidy required at Â£300. Our policy is to not charge members for court costs. Merit: We are the only tennis club to offer sessions in close proximity to Charing Cross Hospital, a very accessible site to students who study away from the SK campus. Reach: We use Bishop's Park rather than Heston sports ground courts because of its close proximity to Charing Cross Hospital, making it very accessible to our members. Heston courts, although free, would deter potential members from paying subs due to the distance they would have to travel to play tennis."/>
    <s v="Ground Hire"/>
    <s v="1 - Most Important"/>
    <n v="900"/>
    <n v="600"/>
    <n v="300"/>
    <n v="900"/>
    <n v="300"/>
    <n v="900"/>
    <n v="0"/>
    <n v="9"/>
    <n v="0"/>
    <n v="0"/>
    <n v="9"/>
    <n v="0"/>
    <n v="0"/>
    <n v="0"/>
    <n v="0"/>
    <s v="y"/>
    <n v="0"/>
    <n v="0"/>
    <n v="0"/>
  </r>
  <r>
    <x v="163"/>
    <n v="477.58000000000004"/>
    <n v="2071.34"/>
    <n v="40"/>
    <n v="26826"/>
    <n v="0"/>
    <m/>
    <n v="820"/>
    <s v="CSPB - A"/>
    <s v="ICSMSU"/>
    <s v="Indoor court hire at the National Tennis Centre at Roehampton for winter training: Need/Priority: We require funding to enable year-round training opporunities for our UH/Varsity teams to ensure they are able to play at the highest possible level. This year we have been fortunate to have a committee member who is able to get us indoor courts at Queen's Club. However there is no guarantee this will be possible next year, so we are planning on returning to the NTC for our indoor training. At the NTC, courts cost approximately Â£15/hr. We would request 5 sessions to run throughout the winter term and the beginning of the spring term due to the need to train indoors when the weather is not conducive to outdoor tennis. We would request 2 courts for 2 hours for 5 sessions, totalling Â£300. We would aim to fund Â£100 of this using funds from SGI and a further Â£100 from member funds. Merit/Reach: Winter training is an attractive selling point to potential members and this will help us to recruit more players to buy subs. We do not aim to charge a fee for this training because it has never been our policy to charge for courts. We are on course to run this number of sessions this year and will do so again in 2017/18."/>
    <s v="Ground Hire"/>
    <s v="2 - Important"/>
    <n v="300"/>
    <n v="200"/>
    <n v="100"/>
    <n v="300"/>
    <n v="100"/>
    <n v="300"/>
    <n v="0"/>
    <n v="9"/>
    <n v="0"/>
    <n v="0"/>
    <n v="9"/>
    <n v="0"/>
    <n v="0"/>
    <n v="0"/>
    <n v="0"/>
    <s v="y"/>
    <n v="0"/>
    <n v="0"/>
    <n v="0"/>
  </r>
  <r>
    <x v="163"/>
    <n v="477.58000000000004"/>
    <n v="2071.34"/>
    <n v="40"/>
    <n v="26831"/>
    <n v="0"/>
    <m/>
    <n v="820"/>
    <s v="CSPB - A"/>
    <s v="ICSMSU"/>
    <s v="Tennis balls: Need/Priority: We require funding because we cannot function as a club without being able to purchase tennis balls for training/matches. Tennis balls cost approximately Â£3.50 per tin. We need 12 tins for United Hospitals Men's and Mixed Doubles League matches. All medical schools involved in this competition contribute the same court and balls cost to make this contribution fair. We also need 60 tins for running training (men's, women's and mixed) and social tennis. 60 tins + 12 tins = 72 tins. 72 x Â£3.50 = Â£252. We would like to assign Â£100 of our membership funds towards this which means we request Â£152 in subsidy. Merit/Reach: As mentioned previously we are the only tennis club to offer sessions in close proximity to Charing Cross Hospital - tennis balls are a necessity to enable us to continue functioning as a club."/>
    <s v="Equipment &amp; Repair"/>
    <s v="1 - Most Important"/>
    <n v="252"/>
    <n v="100"/>
    <n v="152"/>
    <n v="252"/>
    <n v="152"/>
    <n v="252"/>
    <n v="0"/>
    <n v="9"/>
    <n v="0"/>
    <n v="0"/>
    <n v="9"/>
    <n v="0"/>
    <n v="0"/>
    <n v="0"/>
    <n v="0"/>
    <s v="y"/>
    <n v="0"/>
    <n v="0"/>
    <n v="0"/>
  </r>
  <r>
    <x v="163"/>
    <n v="477.58000000000004"/>
    <n v="2071.34"/>
    <n v="40"/>
    <n v="26867"/>
    <n v="0"/>
    <m/>
    <n v="820"/>
    <s v="CSPB - A"/>
    <s v="ICSMSU"/>
    <s v="Affiliation fees for United Hospitals: Need/Priority: These are necessary to be allowed to compete in the league tournaments they organise which is our core competitive tennis for the season. These cost Â£150. Because this is our core competitive activity for the year, we would request a 100% subsidy for these fees."/>
    <s v="Affiliation Fees"/>
    <s v="1 - Most Important"/>
    <n v="150"/>
    <n v="0"/>
    <n v="150"/>
    <n v="150"/>
    <n v="150"/>
    <n v="150"/>
    <n v="0"/>
    <n v="9"/>
    <n v="0"/>
    <n v="0"/>
    <n v="9"/>
    <n v="0"/>
    <n v="0"/>
    <n v="0"/>
    <n v="0"/>
    <s v="y"/>
    <n v="0"/>
    <n v="0"/>
    <n v="0"/>
  </r>
  <r>
    <x v="164"/>
    <n v="0"/>
    <n v="14365"/>
    <n v="100"/>
    <n v="23665"/>
    <n v="0"/>
    <m/>
    <n v="820"/>
    <s v="CSPB - A"/>
    <s v="ICSMSU"/>
    <s v="Lunch at Senior and Junior Conferences for delegates. Though exact numbers may change, currently we plan that the Senior Conference will cater for 250 delegates and the Junior Conference will cater for 300 students. This year each lunch comprised a sandwich (Â£2.50), bottle of water (~20p), crisps (~30p) and a banana/apple (~50p). Total =Â£3.5 x (250 + 300) = Â£1925 This will be covered by student ticket income."/>
    <s v="Cultural Activities"/>
    <s v="1 - Most Important"/>
    <n v="1925"/>
    <n v="1925"/>
    <n v="0"/>
    <n v="1925"/>
    <n v="0"/>
    <n v="0"/>
    <n v="0"/>
    <n v="8"/>
    <n v="0"/>
    <n v="0"/>
    <n v="8"/>
    <n v="0"/>
    <n v="0"/>
    <n v="0"/>
    <n v="0"/>
    <s v="y"/>
    <n v="0"/>
    <n v="0"/>
    <n v="0"/>
  </r>
  <r>
    <x v="164"/>
    <n v="0"/>
    <n v="14365"/>
    <n v="100"/>
    <n v="23667"/>
    <n v="0"/>
    <m/>
    <n v="820"/>
    <s v="CSPB - A"/>
    <s v="ICSMSU"/>
    <s v="Lunch at conferences for volunteers at 100 per conf budgeting at Â£3.50 each"/>
    <s v="Cultural Activities"/>
    <s v="3 - Average Importance"/>
    <n v="700"/>
    <n v="700"/>
    <n v="0"/>
    <n v="700"/>
    <n v="0"/>
    <n v="0"/>
    <n v="0"/>
    <n v="9"/>
    <n v="0"/>
    <n v="0"/>
    <n v="8"/>
    <n v="0"/>
    <n v="0"/>
    <n v="0"/>
    <n v="0"/>
    <s v="y"/>
    <n v="0"/>
    <n v="0"/>
    <n v="0"/>
  </r>
  <r>
    <x v="164"/>
    <n v="0"/>
    <n v="14365"/>
    <n v="100"/>
    <n v="23671"/>
    <n v="0"/>
    <m/>
    <n v="820"/>
    <s v="CSPB - A"/>
    <s v="ICSMSU"/>
    <s v="Bags for the conference, Â£22.50 per pack of 50 bags. Postage Â£17.49. Total = (Â£22.50 x 11) + 13.99 = 261.49."/>
    <s v="Equipment &amp; Repair"/>
    <s v="2 - Important"/>
    <n v="261.49"/>
    <n v="261.49"/>
    <n v="0"/>
    <n v="261.49"/>
    <n v="0"/>
    <n v="0"/>
    <n v="0"/>
    <n v="9"/>
    <n v="0"/>
    <n v="0"/>
    <n v="8"/>
    <n v="0"/>
    <n v="0"/>
    <n v="0"/>
    <n v="0"/>
    <s v="y"/>
    <n v="0"/>
    <n v="0"/>
    <n v="0"/>
  </r>
  <r>
    <x v="164"/>
    <n v="0"/>
    <n v="14365"/>
    <n v="100"/>
    <n v="23674"/>
    <n v="0"/>
    <m/>
    <n v="820"/>
    <s v="CSPB - A"/>
    <s v="ICSMSU"/>
    <s v="Extra printing costs, this year we paid Ã‚Â£216.69 on this for the Senior Conference, and Ã‚Â£103.02 at the Junior Conference. We have a great deal of materials, signs, registration sheets and certificates to print for delegates and tutors. We have implemented changes for paperless activities, online materials and printing reduction but for some materials at certain times we have needed to pay for printing. Estimated cost for next year is Ã‚Â£150 total (Senior Ã‚Â£100, Junior Ã‚Â£50). This will be covered by student ticket income."/>
    <s v="Printing Costs"/>
    <s v="1 - Most Important"/>
    <n v="150"/>
    <n v="150"/>
    <n v="0"/>
    <n v="150"/>
    <n v="0"/>
    <n v="0"/>
    <n v="0"/>
    <n v="9"/>
    <n v="0"/>
    <n v="0"/>
    <n v="8"/>
    <n v="0"/>
    <n v="0"/>
    <n v="0"/>
    <n v="0"/>
    <s v="y"/>
    <n v="0"/>
    <n v="0"/>
    <n v="0"/>
  </r>
  <r>
    <x v="165"/>
    <n v="1546.1000000000001"/>
    <e v="#N/A"/>
    <e v="#N/A"/>
    <n v="25893"/>
    <n v="0"/>
    <m/>
    <n v="820"/>
    <s v="CSPB - A"/>
    <s v="ICSMSU"/>
    <s v="Flyers for freshers fair - Buys 1000 flyers showing club details and activities at the beginning of term. Needed to publicise the club at the beginning of the year. Our use of professional flyers this year was very successful and helped us attract a lot of attention and new members. As we are a niche sport which people rarely come to university already knowing they want to play, good publicity at the beginning of the year is crucial to the survival of the club. Because of our good recruitment strategy this year, we managed to increase our numbers by around 15 people."/>
    <s v="Publicity"/>
    <s v="1 - Most Important"/>
    <n v="20"/>
    <n v="0"/>
    <n v="20"/>
    <n v="20"/>
    <n v="20"/>
    <n v="0"/>
    <n v="0"/>
    <n v="9"/>
    <n v="0"/>
    <n v="0"/>
    <s v="publicity"/>
    <n v="0"/>
    <n v="0"/>
    <n v="0"/>
    <s v="y"/>
    <n v="0"/>
    <n v="0"/>
    <n v="0"/>
    <n v="0"/>
  </r>
  <r>
    <x v="165"/>
    <n v="1546.1000000000001"/>
    <e v="#N/A"/>
    <e v="#N/A"/>
    <n v="25565"/>
    <n v="0"/>
    <m/>
    <n v="820"/>
    <s v="CSPB - A"/>
    <s v="ICSMSU"/>
    <s v="Pool hire - We have two 2hr sessions at Ethos each week. Cost is Â£33/hr. These our primary training sessions and are also used to play matches so are therefore vital for the club to exist. Tuesdays: This session is more technical and makes use of the coach we have hired. The level of training is on the same level as external water polo clubs, and makes use of individual drills to start, gradually working up to more complex drills that involve more players. This is the session which we use for LUSL matches. It is attended by up to 20 people, more when matches are played. The Saturday session is similar in format but has less swimming to make more time for technical drills and team practice. It is attended by around 15 each week. LUSL matches are played in our Tuesday session."/>
    <s v="Ground Hire"/>
    <s v="1 - Most Important"/>
    <n v="2904"/>
    <n v="0"/>
    <n v="2904"/>
    <n v="2904"/>
    <n v="2904"/>
    <n v="2904"/>
    <n v="0"/>
    <n v="9"/>
    <n v="0"/>
    <n v="0"/>
    <n v="9"/>
    <n v="0"/>
    <n v="0"/>
    <n v="0"/>
    <n v="0"/>
    <s v="y"/>
    <n v="0"/>
    <n v="0"/>
    <n v="0"/>
  </r>
  <r>
    <x v="165"/>
    <n v="1546.1000000000001"/>
    <e v="#N/A"/>
    <e v="#N/A"/>
    <n v="25571"/>
    <n v="0"/>
    <m/>
    <n v="820"/>
    <s v="CSPB - A"/>
    <s v="ICSMSU"/>
    <s v="LUSL Entry Fee, 2 teams at Â£90 each. This is the competition we take part in, building team spirit, gaining experience and representing our university. This is essential for the club in order to continue to give new and experienced players an opportunity to play in a competitive environment. This allows two teams of 13 per match to be entered to each league, which is the reason we are able to allow every member of the club who wants to play at a competitive level to do so."/>
    <s v="Affiliation Fees"/>
    <s v="1 - Most Important"/>
    <n v="180"/>
    <n v="0"/>
    <n v="180"/>
    <n v="180"/>
    <n v="180"/>
    <n v="180"/>
    <n v="0"/>
    <n v="9"/>
    <n v="0"/>
    <n v="0"/>
    <n v="9"/>
    <n v="0"/>
    <n v="0"/>
    <n v="0"/>
    <n v="0"/>
    <s v="y"/>
    <n v="0"/>
    <n v="0"/>
    <n v="0"/>
  </r>
  <r>
    <x v="165"/>
    <n v="1546.1000000000001"/>
    <e v="#N/A"/>
    <e v="#N/A"/>
    <n v="25575"/>
    <n v="0"/>
    <m/>
    <n v="820"/>
    <s v="CSPB - A"/>
    <s v="ICSMSU"/>
    <s v="Coaching - 2hr session 2x/week for 22 weeks. Cost is Â£15/hr. Having coached sessions is essential for the club to continue to put out a competitive side in the LUSL league, and also to allow new members to develop their skills. Since getting a coach we have gone from the bottom of the table to being undefeated this year. These sessions are attended by 15-20 people, and are the only regularly coached water polo sessions within the university which are available to players regardless of their level of play"/>
    <s v="Instructors"/>
    <s v="1 - Most Important"/>
    <n v="1320"/>
    <n v="0"/>
    <n v="1320"/>
    <n v="1320"/>
    <n v="1320"/>
    <n v="1320"/>
    <n v="0"/>
    <n v="9"/>
    <n v="0"/>
    <n v="0"/>
    <n v="9"/>
    <n v="0"/>
    <n v="0"/>
    <n v="0"/>
    <n v="0"/>
    <s v="y"/>
    <n v="0"/>
    <n v="0"/>
    <n v="0"/>
  </r>
  <r>
    <x v="165"/>
    <n v="1546.1000000000001"/>
    <e v="#N/A"/>
    <e v="#N/A"/>
    <n v="25579"/>
    <n v="0"/>
    <m/>
    <n v="820"/>
    <s v="CSPB - A"/>
    <s v="ICSMSU"/>
    <s v="Land training fitness room hire - 1hr session 1x/week for 22 weeks. Cost is Â£42/hr. This training session is vital for our team fitness as much of our pool time is focused on team drills and technique. The land training session is the most physically intense session of the week and gives us the fitness needed for our water polo matches. This is attended by up to 10 people currently but would be more if we were able to book a room which would accommodate a big group."/>
    <s v="Ground Hire"/>
    <s v="2 - Important"/>
    <n v="924"/>
    <n v="0"/>
    <n v="924"/>
    <n v="924"/>
    <n v="924"/>
    <n v="924"/>
    <n v="0"/>
    <n v="9"/>
    <n v="0"/>
    <n v="0"/>
    <n v="9"/>
    <n v="0"/>
    <n v="0"/>
    <n v="0"/>
    <n v="0"/>
    <s v="y"/>
    <n v="0"/>
    <n v="0"/>
    <n v="0"/>
  </r>
  <r>
    <x v="165"/>
    <n v="1546.1000000000001"/>
    <e v="#N/A"/>
    <e v="#N/A"/>
    <n v="25586"/>
    <n v="0"/>
    <m/>
    <n v="820"/>
    <s v="CSPB - A"/>
    <s v="ICSMSU"/>
    <s v="Equipment - 10 balls at Â£30 per ball. One of the core equipment purchases that are made annually, as the grip on the balls wear out quickly it is essential to replace them annually. This is an essential purchase necessary for the continual training of players within the club. This is especially important for the LUSL matches as the team needs to be able to provide match quality balls in the games."/>
    <s v="Equipment &amp; Repair"/>
    <s v="1 - Most Important"/>
    <n v="300"/>
    <n v="0"/>
    <n v="300"/>
    <n v="300"/>
    <n v="300"/>
    <n v="300"/>
    <n v="0"/>
    <n v="9"/>
    <n v="0"/>
    <n v="0"/>
    <n v="9"/>
    <n v="0"/>
    <n v="0"/>
    <n v="0"/>
    <n v="0"/>
    <s v="y"/>
    <n v="0"/>
    <n v="0"/>
    <n v="0"/>
  </r>
  <r>
    <x v="165"/>
    <n v="1546.1000000000001"/>
    <e v="#N/A"/>
    <e v="#N/A"/>
    <n v="25589"/>
    <n v="0"/>
    <m/>
    <n v="820"/>
    <s v="CSPB - A"/>
    <s v="ICSMSU"/>
    <s v="Swimming trunks &amp; costumes - 15 pairs @ Â£25 male swimming trunks and 5 pairs @ Â£30 female swimming costumes. Essential equipment to play water polo. It is our team uniform showing off our team and the whole of ICSM. This equipment is necessary to play our sport, not only for LUSL regulations on kit but also in order to build team cohesion. We ask members to contribute Â£15 per costume."/>
    <s v="Equipment &amp; Repair"/>
    <s v="2 - Important"/>
    <n v="525"/>
    <n v="300"/>
    <n v="225"/>
    <n v="525"/>
    <n v="225"/>
    <n v="525"/>
    <n v="0"/>
    <n v="9"/>
    <n v="0"/>
    <n v="0"/>
    <n v="9"/>
    <n v="0"/>
    <n v="0"/>
    <n v="0"/>
    <n v="0"/>
    <s v="y"/>
    <n v="0"/>
    <n v="0"/>
    <n v="0"/>
  </r>
  <r>
    <x v="165"/>
    <n v="1546.1000000000001"/>
    <e v="#N/A"/>
    <e v="#N/A"/>
    <n v="25590"/>
    <n v="0"/>
    <m/>
    <n v="820"/>
    <s v="CSPB - A"/>
    <s v="ICSMSU"/>
    <s v="Refereeing course - Â£30/person x2 people. This is a course run to give members a recognised water polo referee qualification. Not only will this benefit the individual members, we need to provide referees for our LUSL matches so this is needed to allow the club to remain in the league. All members of both the 1st and 2nd teams (35+ people) will therefore benefit. Having referees within the club saves us from having to hire external referees at a rate of up to Â£20 per hour."/>
    <s v="Referees"/>
    <s v="1 - Most Important"/>
    <n v="60"/>
    <n v="0"/>
    <n v="60"/>
    <n v="60"/>
    <n v="60"/>
    <n v="60"/>
    <n v="0"/>
    <n v="9"/>
    <n v="0"/>
    <n v="0"/>
    <n v="9"/>
    <n v="0"/>
    <n v="0"/>
    <n v="0"/>
    <n v="0"/>
    <s v="y"/>
    <n v="0"/>
    <n v="0"/>
    <n v="0"/>
  </r>
  <r>
    <x v="165"/>
    <n v="1546.1000000000001"/>
    <e v="#N/A"/>
    <e v="#N/A"/>
    <n v="25899"/>
    <n v="0"/>
    <m/>
    <n v="820"/>
    <s v="CSPB - A"/>
    <s v="ICSMSU"/>
    <s v="Updating the Mary's Captain Boards. This is needed for the merit of the club. Our Captain boards at St Marys hospital is the equivalent of IC boards in the union. It is an important part of the clubs history, and the captains boards have not been updated since 2012 due to lack of funds."/>
    <s v="Equipment &amp; Repair"/>
    <s v="3 - Average Importance"/>
    <n v="100"/>
    <n v="0"/>
    <n v="100"/>
    <n v="100"/>
    <n v="100"/>
    <n v="100"/>
    <n v="0"/>
    <n v="9"/>
    <n v="0"/>
    <n v="0"/>
    <n v="9"/>
    <n v="0"/>
    <n v="0"/>
    <n v="0"/>
    <n v="0"/>
    <s v="y"/>
    <n v="0"/>
    <n v="0"/>
    <n v="0"/>
  </r>
  <r>
    <x v="12"/>
    <n v="868.59000000000015"/>
    <n v="13501.74"/>
    <n v="90"/>
    <n v="24725"/>
    <n v="0"/>
    <m/>
    <n v="820"/>
    <s v="CSPB - A"/>
    <s v="ICSMSU"/>
    <s v="Membership cards._x000a_Membership cards are vital in order to ensure we can keep track of who is in the gym at any one time. It also ensures non-members who have access to the gym corridor cannot gain access to the gym and potentially injure themselves, holding the club liable."/>
    <s v="Consumables"/>
    <s v="2 - Important"/>
    <n v="175"/>
    <n v="100"/>
    <n v="75"/>
    <n v="175"/>
    <n v="75"/>
    <n v="175"/>
    <n v="0"/>
    <n v="9"/>
    <n v="0"/>
    <n v="0"/>
    <n v="9"/>
    <n v="0"/>
    <n v="0"/>
    <n v="0"/>
    <n v="0"/>
    <s v="y"/>
    <n v="0"/>
    <n v="0"/>
    <n v="0"/>
  </r>
  <r>
    <x v="13"/>
    <n v="6423.65"/>
    <n v="2780.34"/>
    <n v="45"/>
    <n v="26096"/>
    <n v="0"/>
    <m/>
    <n v="820"/>
    <s v="CSPB - A"/>
    <s v="ICSMSU"/>
    <s v="We offer a fully qualified coach for our weekly hour and a half training session, as well as some home matches. We also have an additional coach that comes to training sessions. Next year we would like to change our coach as our current coach is retiring. We have met with another potential coach and think that he would really improve our training sessions and improve the hockey skills of our teams. This new coach charges Â£60 per hour. With 20 training sessions (90 min each), this would total Â£1800. We would also like our coach to come to at least 10 of our 1st XI home matches. This would cost an additional Â£1200 (10 matches, approx. 2 hours per match). This would total Â£3000. This is good value for a highly qualified coach (and also cheap compared to price of many other club coaches) and would help our teams develop and succeed next year. Members fees contribute Â£750 towards this leaving Â£2250 required from grant. Providing a coach is essential to achieving our aims and objectives."/>
    <s v="Instructors"/>
    <s v="1 - Most Important"/>
    <n v="3000"/>
    <n v="750"/>
    <n v="2250"/>
    <n v="3000"/>
    <n v="2250"/>
    <n v="3000"/>
    <n v="0"/>
    <n v="9"/>
    <n v="0"/>
    <n v="0"/>
    <n v="9"/>
    <n v="0"/>
    <n v="0"/>
    <n v="0"/>
    <n v="0"/>
    <s v="y"/>
    <n v="0"/>
    <n v="0"/>
    <n v="0"/>
  </r>
  <r>
    <x v="13"/>
    <n v="6423.65"/>
    <n v="2780.34"/>
    <n v="45"/>
    <n v="26102"/>
    <n v="0"/>
    <m/>
    <n v="820"/>
    <s v="CSPB - A"/>
    <s v="ICSMSU"/>
    <s v="We currently enter two teams into LUSL, but as our 3rd XI have gained several new players this season we would like to enter them into LUSL as well. This is important in encouraging players who have little experience of hockey to play more and enjoy the game._x000a_Entering 3 teams into LUSL would cost us Â£272, (according to Sport Imperial). BUCS entry costs Â£201 for all three teams. This would total Â£473. _x000a_Last season we were charged Â£295 for varsity entrance fees. This would total Â£768. We would subsidise this with Â£100 of SGI, therefore we would need Â£668 of grant."/>
    <s v="Competitions"/>
    <s v="1 - Most Important"/>
    <n v="768"/>
    <n v="100"/>
    <n v="668"/>
    <n v="768"/>
    <n v="668"/>
    <n v="768"/>
    <n v="0"/>
    <n v="9"/>
    <n v="0"/>
    <n v="0"/>
    <n v="9"/>
    <n v="0"/>
    <n v="0"/>
    <n v="0"/>
    <n v="0"/>
    <s v="y"/>
    <n v="0"/>
    <n v="0"/>
    <n v="0"/>
  </r>
  <r>
    <x v="13"/>
    <n v="6423.65"/>
    <n v="2780.34"/>
    <n v="45"/>
    <n v="26103"/>
    <n v="0"/>
    <m/>
    <n v="820"/>
    <s v="CSPB - A"/>
    <s v="ICSMSU"/>
    <s v="This season, BUCS affiliation fees and entry fees for our 3 teams totalled Â£239. In addition, England Hockey now charges an Â£80 fee. Our Saturday league (Middlesex Hockey Association) affiliation fees costs Â£78. This totals Â£397."/>
    <s v="Affiliation Fees"/>
    <s v="1 - Most Important"/>
    <n v="397"/>
    <n v="0"/>
    <n v="397"/>
    <n v="397"/>
    <n v="397"/>
    <n v="397"/>
    <n v="0"/>
    <n v="9"/>
    <n v="0"/>
    <n v="0"/>
    <n v="9"/>
    <n v="0"/>
    <n v="0"/>
    <n v="0"/>
    <n v="0"/>
    <s v="y"/>
    <n v="0"/>
    <n v="0"/>
    <n v="0"/>
  </r>
  <r>
    <x v="13"/>
    <n v="6423.65"/>
    <n v="2780.34"/>
    <n v="45"/>
    <n v="26106"/>
    <n v="0"/>
    <m/>
    <n v="820"/>
    <s v="CSPB - A"/>
    <s v="ICSMSU"/>
    <s v="Our 3 teams have a total of 27 home games in a season (increased from last year due to reformatting of the leagues). We need to supply 2 qualified referees for each game. Each referee is Â£20. Therefore it will cost us Â£40 per match, and in total Â£1080 for the year. In addition to this, we would like to re-enter our 3rd XI into LUSL due to the increased number of players. This would add another 5 home matches in a season, costing an additional Â£200. As we might progress in the respective BUCS and LUSL cups, there might be another Â£200 in umpire fees for home matches. For our Saturday matches we need to supply one umpire for every game, whether it is home or away. With 24 matches in a season, this costs Â£360 (Â£15 per match). This totals Â£1840 a year. Members fees account for Â£600 leaving Â£1240 required from grant."/>
    <s v="Referees"/>
    <s v="1 - Most Important"/>
    <n v="1840"/>
    <n v="600"/>
    <n v="1240"/>
    <n v="1840"/>
    <n v="1240"/>
    <n v="1840"/>
    <n v="0"/>
    <n v="9"/>
    <n v="0"/>
    <n v="0"/>
    <n v="9"/>
    <n v="0"/>
    <n v="0"/>
    <n v="0"/>
    <n v="0"/>
    <s v="y"/>
    <n v="0"/>
    <n v="0"/>
    <n v="0"/>
  </r>
  <r>
    <x v="13"/>
    <n v="6423.65"/>
    <n v="2780.34"/>
    <n v="45"/>
    <n v="26110"/>
    <n v="0"/>
    <m/>
    <n v="820"/>
    <s v="CSPB - A"/>
    <s v="ICSMSU"/>
    <s v="Travel is very important as subsidising the cost of travel to far away matches encourages participation and ensures that we do not have to forfeit any away matches. Subsiding travel also means that a player's financial situation isn't a barrier to them playing sport. Some of our teams are lucky to have drivers, but many of these will graduate this year and thus we will have to rely on public transport next year, which will be more expensive. This year, many of our matches have been played outside of London. These matches included four matches in Portsmouth, one in Hertfordshire and four matches against Royal Holloway. We expect these fixtures to be the same next season. _x000a__x000a_For the matches to Portsmouth, we have been using minibuses. These cost approximately Â£150 including petrol (sometimes we have had to use non-Imperial minibuses due to lack of available minibuses). We would like our members to pay no more than Â£5 for transport to and from matches. This means that for four Portsmouth matches, the total cost for transport would be Â£600. With 16 players in each team, the team contribution per match would be Â£80 and thus Â£320 for all Portsmouth matches. _x000a_The total cost for the club would therefore be Â£280._x000a__x000a_With regards to Royal Holloway fixtures, the cheapest adult return ticket from Putney to Egham (closest station) is Â£9.30. Going from Hammersmith (where most people in our club live) to Putney costs Â£4.10 return. This totals Â£13.40 for one member of the team to get to Royal Holloway matches and back. As we have got four matches and 16 players in each match, this would total Â£857.60. Player contributions to these matches would be Â£320. _x000a_The total contribution from grant would be Â£537.60._x000a__x000a_For the Hertfordshire match, a return ticket from St Pancras to St Albans City is Â£18.80. In addition there is tube and bus fare, which we would expect to cost up to Â£6. This means for each player this would cost Â£24.80. In total this would be Â£396.80 for all 16 players, who would contribute Â£80. This would require Â£316.80 from grant. _x000a__x000a_In total, transport would cost Â£1134.40 when player contributions are deducted. SGI will account for Â£290 so we are applying for Â£844 (Â£884.44) from grant."/>
    <s v="Travel Expenditure"/>
    <s v="1 - Most Important"/>
    <n v="1134"/>
    <n v="290"/>
    <n v="844"/>
    <n v="0"/>
    <n v="0"/>
    <n v="1134"/>
    <n v="0"/>
    <n v="0"/>
    <n v="0"/>
    <n v="0"/>
    <n v="9"/>
    <n v="0"/>
    <n v="0"/>
    <n v="0"/>
    <n v="0"/>
    <s v="y"/>
    <n v="0"/>
    <n v="0"/>
    <n v="0"/>
  </r>
  <r>
    <x v="13"/>
    <n v="6423.65"/>
    <n v="2780.34"/>
    <n v="45"/>
    <n v="26115"/>
    <n v="0"/>
    <m/>
    <n v="820"/>
    <s v="CSPB - A"/>
    <s v="ICSMSU"/>
    <s v="We provide equipment for all three teams to enable people of all experience to try out hockey. This includes hockey sticks and training equipment. Our current sticks are badly damaged and we need to purchase more sticks to improve participation within the 3s particularly. this is something we regularly have to replace as we get new members every yearOffering equipment for new members to borrow allows more people to give the sport a try without having to commit by buying their own equipment. At the cost of Â£40 per stick, we wish to purchase 5 new sticks, totalling Â£200. _x000a__x000a_We also continouslyneed to replace parts of our goalkeeping kit that have broken, such as one pair of padded shorts, which would cost approximately Â£80.We would also like to purchase new face masks- these are vital for protecting our players during the defence of short corners. Ideally we would like to purchase 4 facemasks for each of our three teams (as 4 defenders are required for short corners). Facemasks cost approximately Â£50 per mask, and purchasing 12 masks would cost Â£600. _x000a_Purchasing facemasks and new goalkeeping shorts is very important, as the safety of our players in paramount. _x000a__x000a_The total cost of equipment is Â£880. With a contribution of Â£100 from SGI, we are applying for Â£780 of grant to cover this cost._x000a__x000a_Link to stick: http://www.hockeydirect.com/Catalogue/Hockey-Sticks/Adidas-Hockey-Sticks/W24-Hockey-Sticks/adidas-W24-Compo-6-Hockey-Stick-291218?gclid=CPjipo7CrdECFcIV0wodEGAPwg_x000a_Link to shorts: _x000a_http://www.hockeyfactoryshop.co.uk/goalkeeping/goalkeeping-shorts/brabo-padded-pant-stretch.html _x000a__x000a_Link to masks:_x000a_http://www.hockeyfactoryshop.co.uk/protection/players-face-mask/tk-t1-players-mask-clear.html"/>
    <s v="Equipment &amp; Repair"/>
    <s v="1 - Most Important"/>
    <n v="880"/>
    <n v="100"/>
    <n v="780"/>
    <n v="880"/>
    <n v="780"/>
    <n v="880"/>
    <n v="0"/>
    <n v="9"/>
    <n v="0"/>
    <n v="0"/>
    <n v="9"/>
    <n v="0"/>
    <n v="0"/>
    <n v="0"/>
    <n v="0"/>
    <s v="y"/>
    <n v="0"/>
    <n v="0"/>
    <n v="0"/>
  </r>
  <r>
    <x v="13"/>
    <n v="6423.65"/>
    <n v="2780.34"/>
    <n v="45"/>
    <n v="26118"/>
    <n v="0"/>
    <m/>
    <n v="820"/>
    <s v="CSPB - A"/>
    <s v="ICSMSU"/>
    <s v="We desperately need to purchase ice packs for all of our teams as injuries are frequent and we are only given a couple per team by the Student Activities Centre. There are often none available at the Student Activities Centre. Over the last couple of years, several players have broken bones on the pitch and ice packs are desperately needed in times of serious injury. We would like to buy a pack of 20 for Â£14"/>
    <s v="Equipment &amp; Repair"/>
    <s v="3 - Average Importance"/>
    <n v="14"/>
    <n v="0"/>
    <n v="14"/>
    <n v="14"/>
    <n v="14"/>
    <n v="14"/>
    <n v="0"/>
    <n v="9"/>
    <n v="0"/>
    <n v="0"/>
    <n v="9"/>
    <n v="0"/>
    <n v="0"/>
    <n v="0"/>
    <n v="0"/>
    <s v="y"/>
    <n v="0"/>
    <n v="0"/>
    <n v="0"/>
  </r>
  <r>
    <x v="13"/>
    <n v="6423.65"/>
    <n v="2780.34"/>
    <n v="45"/>
    <n v="26122"/>
    <n v="0"/>
    <m/>
    <n v="820"/>
    <s v="CSPB - A"/>
    <s v="ICSMSU"/>
    <s v="We are required to provide balls, cones and bibs at training sessions for members to use. Unfortunately, over time these items get lost or broken and so we would like to purchase a new set of each to ensure we have enough for every member at training. On average, 1 pack of 12 balls costs Â£25, 1 pack of training cones costs Â£8 and a new set of bibs costs Â£5. Moreover, we regularly have to replace playing tops. currently some players sometimes do not get to play with an official top, so will have to wear a plain playing top and we tape a number on to the back. Therefore we would like to purchase at least 5 new playing tops to match the rest of the club kit. These tops usually cost around Â£30, totalling Â£150. All in all, this would total Â£188. We would subsidise this with Â£68 from membership cost, requiring Â£120 from grant."/>
    <s v="Equipment &amp; Repair"/>
    <s v="2 - Important"/>
    <n v="188"/>
    <n v="68"/>
    <n v="120"/>
    <n v="188"/>
    <n v="120"/>
    <n v="188"/>
    <n v="0"/>
    <n v="9"/>
    <n v="0"/>
    <n v="0"/>
    <n v="9"/>
    <n v="0"/>
    <n v="0"/>
    <n v="0"/>
    <n v="0"/>
    <s v="y"/>
    <n v="0"/>
    <n v="0"/>
    <n v="0"/>
  </r>
  <r>
    <x v="166"/>
    <n v="751.27"/>
    <n v="1224.6199999999999"/>
    <n v="35"/>
    <n v="24742"/>
    <n v="0"/>
    <m/>
    <n v="820"/>
    <s v="CSPB - A"/>
    <s v="ICSMSU"/>
    <s v="Instructor Fees:_x000a__x000a_We hire a professional, accredited instructor to lead 10 sessions every term, making up 30 sessions over the year. This is our core cost, and is the only major expenditure of running the club, and makes up the majority of our expenses. In light of the rise in price of the classes, we are cutting down the number of classes from the usual 32 classes per year to 30 classes per year. _x000a__x000a_Need: We need to hire the instructor to run the class, otherwise we will be unable to put on any classes run by a professional, and will be unable to meet either of our core aims successfully. Student-led sessions would not be a suitable replacement, since the student instructor would not have the experience or ability needed to tailor classes to all ability levels, and would not be able to suitably teach individuals how to do routines by themselves._x000a__x000a_Reach: Our membership target for the year is 30 people. In addition, we estimate that around ~20 attend without being full members, bringing our total reach to somewhere between 50-60 members &amp; non-members. We are the only student-led yoga society operating outside the South Kensington campus, and are much more convenient for those students living or working around the CX and Hammersmith Campuses. _x000a__x000a_Merit: While the cost of the instructor may seem high ICSMSU Yoga needs a qualified instructor to provide the high standard of classes required; we have worked with our current instructor for a number of years, and are already being charged below her normal rates. We believe that access to yoga classes is one way that Imperial can promote good mental health among students â€“ please see notes, section 3, for further information about our relevance to welfare at Imperial College._x000a__x000a_Predicted Cost: Each session costs Â£75, and there will be 30 sessions in a year, meaning the total cost is 30 x Â£75 = Â£2250. _x000a__x000a_Income Explanation: Based on current earnings and future projections, we estimate that our income next year will be as follows: Â£350 from membership fees (35 members x Â£10 membership); Â£600 from shop items (40 â€˜5-class-passesâ€™ at Â£15 each); and Â£100 from non-members attending classes (20 attendees paying Â£5 for a session). Total estimated income = Â£350 + Â£600 + Â£100 = Â£1050_x000a__x000a_Subsidy: Based on these predictions, we would require Â£1200 subsidy (Â£2250 - Â£1050) to continue providing yoga classes at a low cost. For further information about the increase in instructor price, and subsequent increase in subsidy needed, please see the Notes, sections 1 &amp; 2."/>
    <s v="Instructors"/>
    <s v="1 - Most Important"/>
    <n v="2250"/>
    <n v="1050"/>
    <n v="1200"/>
    <n v="2250"/>
    <n v="1200"/>
    <n v="2250"/>
    <n v="0"/>
    <n v="0"/>
    <n v="0"/>
    <n v="0"/>
    <n v="9"/>
    <n v="0"/>
    <n v="0"/>
    <n v="0"/>
    <n v="0"/>
    <s v="y"/>
    <n v="0"/>
    <n v="0"/>
    <n v="0"/>
  </r>
  <r>
    <x v="167"/>
    <n v="240.6"/>
    <e v="#N/A"/>
    <e v="#N/A"/>
    <n v="27020"/>
    <n v="0"/>
    <m/>
    <n v="870"/>
    <s v="CSPB - A"/>
    <s v="ICU"/>
    <s v="RAG Conference Entry for Committee"/>
    <s v="Conferences"/>
    <s v="1 - Most Important"/>
    <n v="500"/>
    <n v="0"/>
    <n v="500"/>
    <n v="500"/>
    <n v="500"/>
    <n v="500"/>
    <n v="0"/>
    <n v="0"/>
    <n v="0"/>
    <n v="0"/>
    <n v="0"/>
    <n v="0"/>
    <n v="0"/>
    <n v="0"/>
    <n v="0"/>
    <s v="y"/>
    <n v="0"/>
    <n v="0"/>
    <s v="y"/>
  </r>
  <r>
    <x v="167"/>
    <n v="240.6"/>
    <e v="#N/A"/>
    <e v="#N/A"/>
    <n v="27024"/>
    <n v="0"/>
    <m/>
    <n v="870"/>
    <s v="CSPB - A"/>
    <s v="ICU"/>
    <s v="Travel and transporatation for Conference"/>
    <s v="Travel Expenditure"/>
    <s v="1 - Most Important"/>
    <n v="150"/>
    <n v="0"/>
    <n v="150"/>
    <n v="150"/>
    <n v="150"/>
    <n v="150"/>
    <n v="0"/>
    <n v="0"/>
    <n v="0"/>
    <n v="0"/>
    <n v="0"/>
    <n v="0"/>
    <n v="0"/>
    <n v="0"/>
    <n v="0"/>
    <s v="y"/>
    <n v="0"/>
    <n v="0"/>
    <s v="y"/>
  </r>
  <r>
    <x v="167"/>
    <n v="240.6"/>
    <e v="#N/A"/>
    <e v="#N/A"/>
    <n v="27027"/>
    <n v="0"/>
    <m/>
    <n v="870"/>
    <s v="CSPB - A"/>
    <s v="ICU"/>
    <s v="RAG MAG Printing: Histrorical Publication been going for over 60 years according to College Archives."/>
    <s v="Newspapers &amp; Magazines"/>
    <s v="1 - Most Important"/>
    <n v="400"/>
    <n v="0"/>
    <n v="400"/>
    <n v="400"/>
    <n v="400"/>
    <n v="400"/>
    <n v="0"/>
    <n v="0"/>
    <n v="0"/>
    <n v="0"/>
    <n v="0"/>
    <n v="0"/>
    <n v="0"/>
    <n v="0"/>
    <n v="0"/>
    <s v="y"/>
    <n v="0"/>
    <n v="0"/>
    <s v="y"/>
  </r>
  <r>
    <x v="167"/>
    <n v="240.6"/>
    <e v="#N/A"/>
    <e v="#N/A"/>
    <n v="27059"/>
    <n v="0"/>
    <m/>
    <n v="870"/>
    <s v="CSPB - A"/>
    <s v="ICU"/>
    <s v="Printing for minutes and posters etc. throughout the year"/>
    <s v="Printing Costs"/>
    <s v="1 - Most Important"/>
    <n v="100"/>
    <n v="0"/>
    <n v="100"/>
    <n v="100"/>
    <n v="100"/>
    <n v="100"/>
    <n v="0"/>
    <n v="0"/>
    <n v="0"/>
    <n v="0"/>
    <n v="0"/>
    <n v="0"/>
    <n v="0"/>
    <n v="0"/>
    <n v="0"/>
    <s v="y"/>
    <n v="0"/>
    <n v="0"/>
    <s v="y"/>
  </r>
  <r>
    <x v="168"/>
    <n v="917.56000000000006"/>
    <e v="#N/A"/>
    <e v="#N/A"/>
    <n v="24875"/>
    <n v="0"/>
    <m/>
    <n v="814"/>
    <s v="CSPB - A"/>
    <s v="Media"/>
    <s v="A large number of consumable items are required to run the equipment owned by the media executive board and to facilitate the core aims of other west basement societies. _x000a__x000a_The breakdown is as follows:_x000a_Batteries: Â£150_x000a_Disk storage and backup: Â£200_x000a_Drill bits, nails, screws, glue, solder, tape etc. Â£100_x000a_Screwdriver/Allen Key sets to replace older/failing sets Â£70 _x000a_Set for meet the candidates Â£100"/>
    <s v="Consumables"/>
    <s v="1 - Most Important"/>
    <n v="620"/>
    <n v="0"/>
    <n v="620"/>
    <n v="620"/>
    <n v="620"/>
    <n v="620"/>
    <n v="0"/>
    <n v="0"/>
    <n v="0"/>
    <n v="0"/>
    <n v="0"/>
    <n v="0"/>
    <n v="0"/>
    <n v="0"/>
    <n v="0"/>
    <n v="0"/>
    <n v="0"/>
    <n v="0"/>
    <n v="0"/>
  </r>
  <r>
    <x v="168"/>
    <n v="917.56000000000006"/>
    <e v="#N/A"/>
    <e v="#N/A"/>
    <n v="24874"/>
    <n v="0"/>
    <m/>
    <n v="814"/>
    <s v="CSPB - A"/>
    <s v="Media"/>
    <s v="Equipment and Repairs_x000a__x000a_A large amount of expensive equipment has been kindly bought by the Union for the west basement redevelopment in 2013/14, and an annual cost associated with its upkeep is necessary. Media Exec also owns a reasonable supply of equipment (used for events which require cross media societies collaboration) including sound recording equipment and flight cases to carry around said broadcasting gear. In order to ensure that cross society collaboration is enabled. Purchases this year included, a basement Drill and accessories for approximately Â£200 as well as purchasing a number of hard drives for approximately Â£530._x000a__x000a_Expected purchases for the rest of the year include new 12v power supplies (Â£50) and more cabling (Â£40), New set of Walkie Talkies (Â£100), Cleaning gear for small spillages (Â£30), a Focusrite Scarlett 18i20 (Â£440) and a Photographic Roll mounting set (Â£62) - while individual items may not be replaced on an annual basis, we can expect to see similar levels of investment each year._x000a__x000a_For example, due to hard disk failure (due to their high rate of usage), as well as the increasing need for more, we would expect to be spending ~Â£500-600 to maintain and improve the current numbers available._x000a__x000a_Similarly, due to the high rate of usage of the keyboards &amp; mice of the multiple Macs located in the basement, we expect to replace 3-4 sets of keyboards &amp; mice (not necessarily at the same terminal!), which cost ~Â£100/keyboard and ~Â£80/mouse courtesy of Apple, giving us an upper total of Â£400 + Â£320 = Â£720 purely on maintaining Mac accessories._x000a__x000a_The Media microphone stock needs similar levels of monitoring - while we do what we can to repair and maintain our equipment, many of our lower-end microphones are approaching end-of-life. An SM58, one of the stock-in-trades of the audio world, costs ~Â£60 to replace, whereas an SM81, which we also require, is more in the Â£250-300 region. As such, we anticipate spending around Â£500 to keep our stock of microphones at usable levels, and ensure our continued ability to enable events such as Meet the Candidates without relying on significant external hires (as internal hires from DramSoc are often impossible due to a clash with their shows)._x000a__x000a_We would also like to continue to improve the available tool stock in the basement - an impact driver allows for the speedy construction of set, amongst many other helpful tasks (Â£180), while a small assortment of hand saws (Â£10/saw, at the low end) allows us to construct our own set - again without relying on DramSoc, who are often busy with their own shows and unable to lend us tools when needed."/>
    <s v="Equipment &amp; Repair"/>
    <s v="1 - Most Important"/>
    <n v="2500"/>
    <n v="600"/>
    <n v="1900"/>
    <n v="2000"/>
    <n v="1400"/>
    <n v="2000"/>
    <n v="0"/>
    <s v="Basement capex/maintenance fund still does not exist, and until such time as it does the Media exec is bearing the brunt of the costs in terms of both finance and time in maintaining and improving the basement."/>
    <n v="0"/>
    <n v="0"/>
    <s v="Thanks for the MG comments, was wondering why this fell down on Media exec. I question the need for apple accessories for the computers. It is well documented that apple mice and keyboards are overpriced, so I would suggest that a large amount of money could be saved buying standard mice and keyboards."/>
    <n v="7"/>
    <n v="4"/>
    <s v="Apple keyboards are nice to have and there are some annoying issues with using non-apple keyboards on macs but fair point. consider reducing keyboard cost to 30*4=£120 and mice to £25*4=£100-subsidy reduced accrordingly"/>
    <n v="0"/>
    <s v="y?"/>
    <s v="Rob comment on apple comment - Does tom agree?"/>
    <n v="0"/>
    <s v="y"/>
  </r>
  <r>
    <x v="169"/>
    <n v="933.24"/>
    <n v="1676.72"/>
    <n v="20"/>
    <n v="25486"/>
    <n v="0"/>
    <m/>
    <n v="814"/>
    <s v="CSPB - A"/>
    <s v="Media"/>
    <s v="Materials for Freshers' Fair and Freshers' week. For example branded pens, oyster card wallets, mugs and t-shirts etc. Last year we used the allocation left over from the previous year but those reserves have now been exhausted. Many sites have a minimum order and so ordering material for both this year and the next is more cost efficient."/>
    <s v="Publicity"/>
    <s v="1 - Most Important"/>
    <n v="300"/>
    <n v="0"/>
    <n v="300"/>
    <n v="300"/>
    <n v="300"/>
    <n v="0"/>
    <n v="0"/>
    <s v="Publicity"/>
    <n v="0"/>
    <n v="0"/>
    <s v="Publicity"/>
    <n v="1"/>
    <n v="3"/>
    <n v="0"/>
    <n v="0"/>
    <s v="n"/>
    <s v="move to C"/>
    <n v="0"/>
    <s v="TBH- Y"/>
  </r>
  <r>
    <x v="169"/>
    <n v="933.24"/>
    <n v="1676.72"/>
    <n v="20"/>
    <n v="25477"/>
    <n v="0"/>
    <m/>
    <n v="814"/>
    <s v="CSPB - A"/>
    <s v="Media"/>
    <s v="Conference attendance: As a member of the Student Publication Association, we send at least two students each year to its national conference. Participants contribute to attending, but this is costly (Â£128pp) so it is subsidised in part by SGI, and grant."/>
    <s v="Conferences"/>
    <s v="1 - Most Important"/>
    <n v="256"/>
    <n v="0"/>
    <n v="100"/>
    <n v="256"/>
    <n v="100"/>
    <n v="256"/>
    <n v="0"/>
    <s v="Not a jolly. People who go to this learn a lot which they can apply to being a part of felix. this year the subjects discussed were:_x000a_&gt;how to trawl social media for clues_x000a_&gt; how to use software like Tableau to create graphics and interactive content_x000a_&gt; how to trace a story_x000a_&gt; how to raise FOI requests_x000a_&gt; how to use customs house_x000a_&gt; ethics of whistleblowing_x000a_&gt; how the Panama papers happened_x000a_&gt; how to create a story based on source, the level of sources needed to run a story, the difference between a real source and hearsay, the ethics of doing investigative journalism responsibly._x000a__x000a_I'd argue this is a great resourse for the felix writers who go on the course and generally increases the quality of the whole paper as the skills learnt can be shared between writers who didn't go._x000a_"/>
    <n v="8"/>
    <n v="0"/>
    <s v="Askign for grant to send students on a holiday"/>
    <n v="1"/>
    <n v="3"/>
    <n v="0"/>
    <n v="0"/>
    <s v="n"/>
    <s v="Rob to discuss"/>
    <n v="0"/>
    <s v="TBH- I fail to see the benefits this has had to felix over the years... Not convinced this is as good as claimed. Does the venue changed annually or is it in the same place?"/>
  </r>
  <r>
    <x v="169"/>
    <n v="933.24"/>
    <n v="1676.72"/>
    <n v="20"/>
    <n v="25479"/>
    <n v="0"/>
    <m/>
    <n v="814"/>
    <s v="CSPB - A"/>
    <s v="Media"/>
    <s v="Printing two copies of our summer Arts magazine, Phoenix and or our Gaming magazine, Another Castle. This year's first edition will be printed in the spring term. Phoenix allows contributors who wouldn't normally feature in the paper to have a platform to showcase their work and hence expand the arts portfolio of the college."/>
    <s v="Printing Costs"/>
    <s v="1 - Most Important"/>
    <n v="2000"/>
    <n v="0"/>
    <n v="1100"/>
    <n v="2000"/>
    <n v="1100"/>
    <n v="2000"/>
    <n v="0"/>
    <s v="Pheonix showcases work from a variety of artists from numerous societies who are not usually given coverage in felix. Has high prestige due to history, provides excellent outlet for lesser-seen side of Imperial. ROB- Here is the Pheonix from 2015 (http://felixonline.co.uk/issuearchive/issue/1416/download/) , The second Pheonix of 2015 (http://felixonline.co.uk/issuearchive/issue/1436/download/), and here is Another Castle from 2016 (http://felixonline.co.uk/issuearchive/issue/1469/download/). the costs are based on the printing page rate of a issue of felix as one of these issues is usually around 30 pages and almost doubles the cost of that weeks Felix. I'm currently chaseing lef to work out the actual page rate but from a back of the envolope calculation £2000 is reasonable for 2 &quot;bonus&quot; issues in a year."/>
    <n v="0"/>
    <n v="0"/>
    <s v="Want a bit more of costs breakdown. Never heard of these magazines so curious what the money is used for."/>
    <n v="3"/>
    <n v="5"/>
    <n v="0"/>
    <s v="y"/>
    <s v="y"/>
    <n v="0"/>
    <n v="0"/>
    <n v="0"/>
  </r>
  <r>
    <x v="170"/>
    <n v="275.89"/>
    <n v="3491.86"/>
    <n v="75"/>
    <n v="24872"/>
    <n v="0"/>
    <m/>
    <n v="814"/>
    <s v="CSPB - A"/>
    <s v="Media"/>
    <s v="Printing of scripts for presenters and polite notices to put up in the radio studio"/>
    <s v="Printing Costs"/>
    <s v="1 - Most Important"/>
    <n v="30"/>
    <n v="0"/>
    <n v="30"/>
    <n v="10"/>
    <n v="10"/>
    <n v="10"/>
    <n v="0"/>
    <s v="Agree with QA, £30 is unneccessary"/>
    <n v="0"/>
    <n v="4"/>
    <s v="I question the need for 1000 printed pages?"/>
    <n v="7"/>
    <s v="4, 5"/>
    <n v="0"/>
    <n v="0"/>
    <s v="y"/>
    <n v="0"/>
    <n v="0"/>
    <n v="0"/>
  </r>
  <r>
    <x v="170"/>
    <n v="275.89"/>
    <n v="3491.86"/>
    <n v="75"/>
    <n v="23436"/>
    <n v="0"/>
    <m/>
    <n v="814"/>
    <s v="CSPB - A"/>
    <s v="Media"/>
    <s v="Student Radio Association Membership - Entitles us to attend the annual conference, enter the radio awards, attend regional training days and access technical, administrative and general expertise. There is also an active social side to membership with regional branches running events and encouraging inter-university activities. Very useful resource. Any student radio worth their salt is a member - without this membership then we will be seriously hindering the progress of students interested in a career in radio._x000a__x000a_(Note that the previous year's allocation has not yet been spent because the licenses are not yet due for renewal)"/>
    <s v="Affiliation Fees"/>
    <s v="2 - Important"/>
    <n v="96"/>
    <n v="0"/>
    <n v="96"/>
    <n v="96"/>
    <n v="96"/>
    <n v="96"/>
    <n v="0"/>
    <n v="0"/>
    <n v="0"/>
    <n v="0"/>
    <n v="0"/>
    <n v="0"/>
    <n v="0"/>
    <n v="0"/>
    <n v="0"/>
    <s v="y"/>
    <n v="0"/>
    <n v="0"/>
    <n v="0"/>
  </r>
  <r>
    <x v="170"/>
    <n v="275.89"/>
    <n v="3491.86"/>
    <n v="75"/>
    <n v="23438"/>
    <n v="0"/>
    <m/>
    <n v="814"/>
    <s v="CSPB - A"/>
    <s v="Media"/>
    <s v="This is radio's lifeblood and also most variable annual expenditure. Without sufficient contingency if a key piece of hardware were to break and need replacement parts or as a whole, the society would cease to function. Barring further disaster this year's allocation will be spent on better microphones - there have been a number of issues with the old microphones we have. There will also be money spent on improving the automatic playlist as this continues to crash and fail. _x000a__x000a_In previous years, examples of repairs and parts include - headphones (Â£130 ) , headphone-cables, cable extenders, jacks, connectors, mic stands (Â£20), mic clips (Â£5 each), mic pop shields, turntable needles (Â£60), shelving (Â£56), record cleaning apparatus (Â£40), field recorder (Â£300), phono cables (Â£36) and radio microphones (Â£450), _x000a__x000a_There are a number of unexpected small repairs that need to be made to the radio studio every year including replacing chairs, buying new clips for the mounted monitors or even repairing survers. This can cost anywhere between Â£20 and Â£100"/>
    <s v="Equipment &amp; Repair"/>
    <s v="1 - Most Important"/>
    <n v="1000"/>
    <n v="310"/>
    <n v="690"/>
    <n v="500"/>
    <n v="190"/>
    <n v="500"/>
    <n v="0"/>
    <s v="Possibly don't need all this money in one year as it depends on what is broken at the start of the year.."/>
    <n v="0"/>
    <n v="0"/>
    <s v="Agree with MG, if anythign expensive gets broken, they should apply to ADF for contingency"/>
    <n v="0"/>
    <n v="0"/>
    <n v="0"/>
    <n v="0"/>
    <s v="y"/>
    <n v="0"/>
    <n v="0"/>
    <n v="0"/>
  </r>
  <r>
    <x v="170"/>
    <n v="275.89"/>
    <n v="3491.86"/>
    <n v="75"/>
    <n v="23433"/>
    <n v="0"/>
    <m/>
    <n v="814"/>
    <s v="CSPB - A"/>
    <s v="Media"/>
    <s v="PPL License - Legal requirement for an internet radio station (roughly 253)_x000a_PRS License - Legal requirement for an internet radio station (roughly 387)_x000a_(License Fees change yearly, so using this years predicted costs as a guideline). _x000a__x000a_This is a VITAL part of keeping the station running._x000a__x000a_(Note that the previous year's allocation has not yet been spent because the licenses are not yet due for renewal)"/>
    <s v="Affiliation Fees"/>
    <s v="1 - Most Important"/>
    <n v="640"/>
    <n v="0"/>
    <n v="640"/>
    <n v="640"/>
    <n v="640"/>
    <n v="640"/>
    <n v="0"/>
    <s v="This is vital to ICradio being able to function as a club. Licences are expensive and a year of poorly funded grant in this are will significantly cut into ICradio's reserves. Without these licences ICRadio would be unable to broadcast. ROB- Good question http://www.ppluk.com/I-Play-Music/Businesses/ PPL is for playing music on the Radio, http://www.prsformusic.com/users/businessesandliveevents/pages/doineedalicence.aspx PRS is to play music in over the radio in public places,"/>
    <n v="0"/>
    <n v="0"/>
    <s v="Out of curiousity, what are the two licences for?"/>
    <n v="0"/>
    <n v="0"/>
    <s v="Thanks, was just curious about why they would need two"/>
    <s v="y"/>
    <s v="y"/>
    <n v="0"/>
    <n v="0"/>
    <n v="0"/>
  </r>
  <r>
    <x v="14"/>
    <n v="730.04000000000008"/>
    <n v="2458.66"/>
    <n v="40"/>
    <n v="25055"/>
    <n v="0"/>
    <m/>
    <n v="814"/>
    <s v="CSPB - A"/>
    <s v="Media"/>
    <s v="Website hosting fees. This is integral to the live broadcasts- without our website, we have no way of broadcasting this content."/>
    <s v="Equipment &amp; Repair"/>
    <s v="2 - Important"/>
    <n v="22"/>
    <n v="0"/>
    <n v="22"/>
    <n v="22"/>
    <n v="22"/>
    <n v="22"/>
    <n v="0"/>
    <n v="0"/>
    <n v="0"/>
    <n v="0"/>
    <n v="0"/>
    <n v="0"/>
    <n v="0"/>
    <n v="0"/>
    <n v="0"/>
    <s v="y"/>
    <n v="0"/>
    <n v="0"/>
    <n v="0"/>
  </r>
  <r>
    <x v="14"/>
    <n v="730.04000000000008"/>
    <n v="2458.66"/>
    <n v="40"/>
    <n v="25034"/>
    <n v="0"/>
    <m/>
    <n v="814"/>
    <s v="CSPB - A"/>
    <s v="Media"/>
    <s v="NaSTA (National Student Television Awards) affiliation fee. Essential for maintaining links with other student TV societies and potential collaborations."/>
    <s v="Affiliation Fees"/>
    <s v="1 - Most Important"/>
    <n v="60"/>
    <n v="0"/>
    <n v="60"/>
    <n v="60"/>
    <n v="60"/>
    <n v="60"/>
    <n v="0"/>
    <n v="0"/>
    <n v="0"/>
    <n v="0"/>
    <n v="0"/>
    <n v="0"/>
    <n v="0"/>
    <n v="0"/>
    <n v="0"/>
    <s v="y"/>
    <n v="0"/>
    <n v="0"/>
    <n v="0"/>
  </r>
  <r>
    <x v="14"/>
    <n v="730.04000000000008"/>
    <n v="2458.66"/>
    <n v="40"/>
    <n v="25052"/>
    <n v="0"/>
    <m/>
    <n v="814"/>
    <s v="CSPB - A"/>
    <s v="Media"/>
    <s v="CF and SD recording media for new Canon cameras. Price is 4 large capacity cards at Â£70 each. These are as vital as batteries - we need storage on the cameras for any footage we take. We regularly lose these cards due to their fragile and breakable nature"/>
    <s v="Consumables"/>
    <s v="2 - Important"/>
    <n v="134"/>
    <n v="0"/>
    <n v="134"/>
    <n v="134"/>
    <n v="134"/>
    <n v="134"/>
    <n v="0"/>
    <n v="0"/>
    <n v="0"/>
    <n v="0"/>
    <n v="0"/>
    <n v="0"/>
    <n v="0"/>
    <n v="0"/>
    <n v="0"/>
    <s v="y"/>
    <n v="0"/>
    <n v="0"/>
    <n v="0"/>
  </r>
  <r>
    <x v="14"/>
    <n v="730.04000000000008"/>
    <n v="2458.66"/>
    <n v="40"/>
    <n v="25051"/>
    <n v="0"/>
    <m/>
    <n v="814"/>
    <s v="CSPB - A"/>
    <s v="Media"/>
    <s v="Batteries for cameras and portable lighting set. We own both Sony and Canon cameras, which have incompatible batteries (alongside the portable lighting set). Particularly in the case of the lighting set, these batteries degrade rapidly under use, and so often need replacing. One camera battery is 85 (ex. VAT), so assuming each camera will needs it battery replacing next year this is 4*85 = 340. We anticipate replacing one of the three lighting batteries we own per year, with an expected cost of 60 (ex VAT), giving the total of 400. These batteries are essential to our activities - without cameras, we can't film, and the cameras don't work without batteries._x000a__x000a_Equipment for cameras is bought in the summer term"/>
    <s v="Consumables"/>
    <s v="1 - Most Important"/>
    <n v="400"/>
    <n v="0"/>
    <n v="200"/>
    <n v="400"/>
    <n v="200"/>
    <n v="400"/>
    <n v="0"/>
    <n v="0"/>
    <n v="0"/>
    <n v="0"/>
    <n v="0"/>
    <n v="0"/>
    <n v="0"/>
    <n v="0"/>
    <n v="0"/>
    <s v="y"/>
    <n v="0"/>
    <n v="0"/>
    <n v="0"/>
  </r>
  <r>
    <x v="15"/>
    <n v="557.9"/>
    <n v="4712.97"/>
    <n v="110"/>
    <n v="25588"/>
    <n v="0"/>
    <m/>
    <n v="814"/>
    <s v="CSPB - A"/>
    <s v="Media"/>
    <s v="Equipment - We offer a wide range of equipment for our members to borrow and use which is one of our most popular services that the majority of our membership use. Equipment maintenance is essential to ensuring we can continue to offer a borrowing service for our members, giving them the ability to use professional level equipment to produce high quality photography. This equipment is used for events in which our members cover as photographers yet also for artistic uses, many of the photographs that end up in our exhibitions were taken with society equipment. SD cards needs updating to keep up with current standards and large image sizes. We wish to buy a new storage bag to ensure the kit is kept safe when used outdoors. Would like to purchase a Go Pro camera to be able to carry out time lapse photography and get images that are not possible with a traditional camera. _x000a__x000a_Lens and Body Repairs: Â£150_x000a_New Equipment Purchase: Â£300_x000a_SD Cards: Â£60_x000a_Storage Bag: Â£50_x000a_Lens Cleaning Kit: Â£10_x000a_Go Pro Camera: Â£180"/>
    <s v="Equipment &amp; Repair"/>
    <s v="1 - Most Important"/>
    <n v="450"/>
    <n v="0"/>
    <n v="250"/>
    <n v="270"/>
    <n v="70"/>
    <n v="270"/>
    <n v="0"/>
    <s v="Having camera equipment to lend to members that they may not own themselves is a core activity of the society so I'd say that the Go-Pro could be considered core rather than an ADF purchase?"/>
    <n v="2"/>
    <n v="4"/>
    <s v="Go Pro should be applied for ADF?"/>
    <n v="2"/>
    <n v="4"/>
    <s v="Regarding the ADF, I can't see the go Pro being an annual purchase, so shouldnt be coming through annual budgetting. It is a one off purchse and as such is applied for under adf -No, fair point requires revision Subsidy changed to reflect"/>
    <s v="y"/>
    <s v="n"/>
    <s v="Not for annual budgeting, ADF/Harlington"/>
    <n v="0"/>
    <s v="TBH- Y"/>
  </r>
  <r>
    <x v="15"/>
    <n v="557.9"/>
    <n v="4712.97"/>
    <n v="110"/>
    <n v="24876"/>
    <n v="0"/>
    <m/>
    <n v="814"/>
    <s v="CSPB - A"/>
    <s v="Media"/>
    <s v="We hold two annual exhibitions in the Blyth Gallery, one joint with LeoSoc and another to showcase our members photography. These cost a considerable amount to print and mount to a high quality so we expect to spend around Â£250 on each exhibition. Due to the nature of the Blyth Gallery, where people have to be able to walk through, we are not able to charge for the exhibitions so have no predicted income towards these events. The exhibitions are essential to the running of the club as they are a chance to showcase our members work, offering a unique experience for those who participate. They also attract much interest into the society as many people go to visit the exhibition, especially on the busy opening._x000a__x000a_Itemised cost:_x000a__x000a_PhotoSoc Exhibition - Printing: Â£150_x000a_- Mounting costs: Mount Board totaling Â£60_x000a_- Exhibition opening food and drinks Â£40_x000a__x000a_Collaborative Exhibition - Printing: Â£150_x000a_- Arts supplies: Â£60_x000a_- Opening food and drinks: Â£40"/>
    <s v="Conferences"/>
    <s v="1 - Most Important"/>
    <n v="500"/>
    <n v="0"/>
    <n v="250"/>
    <n v="500"/>
    <n v="250"/>
    <n v="500"/>
    <n v="0"/>
    <s v="The photosoc exhibition is an integral part of the unique experiences photosoc can offer to it's members. This requires printing images to a gallery level quality for display in the Blyth Gallery, which cannot be ticketed for entry. Images are selected for the exhibition on quality, offering a incentive for members to improve their photography and send in their best images. This adds an increased incentive to spend time focusing on something other than just studying, alowing students to relax and broaden their university experience through producing, preparing and displaying their own art. Therefore the annual exhibition is an integral part of Photosoc's activities, along with the collaborative exhibition that is run with Leosoc."/>
    <n v="0"/>
    <n v="0"/>
    <n v="0"/>
    <n v="0"/>
    <n v="0"/>
    <n v="0"/>
    <n v="0"/>
    <s v="y"/>
    <n v="0"/>
    <n v="0"/>
    <n v="0"/>
  </r>
  <r>
    <x v="15"/>
    <n v="557.9"/>
    <n v="4712.97"/>
    <n v="110"/>
    <n v="24877"/>
    <n v="0"/>
    <m/>
    <n v="814"/>
    <s v="CSPB - A"/>
    <s v="Media"/>
    <s v="To ensure the darkroom keeps functioning we need money for chemicals, paper and maintenance of the facility. So far we have spent Â£500 to maintain the darkroom and expect to spend a similar amount each term and over the summer. Therefore overall we expect darkroom costs to be Â£1500. The darkroom is a very important part of what the society can offer to it's members and is one of the busiest spaces in the West Basement. As a newly renovated space it is one of the best student darkrooms in the country and we attract student membership from other universities who specifically wish to use this facility. Therefore getting sufficient funding for this space is of highest priority for the society to ensure this fantastic and unique facility can continue to run._x000a__x000a__x000a_Development Chemicals: Â£700_x000a_Printing Paper: Â£300_x000a_Other consumables (disposable gloves, soap, lightbulbs etc): Â£300"/>
    <s v="Consumables"/>
    <s v="1 - Most Important"/>
    <n v="1300"/>
    <n v="400"/>
    <n v="900"/>
    <n v="1300"/>
    <n v="900"/>
    <n v="1300"/>
    <n v="0"/>
    <s v="The darkroom is a unique facility that ICU Photosoc manage. Spaces to develop film are increasingly rare and therefore the maintenace and provision of equipment to allow people to be trained in this dying art is of value to the entire photographic community. ROB- Darkroom has 47 members, 8 are non students. Non students are treated as a normal member"/>
    <n v="0"/>
    <n v="0"/>
    <s v="How much are they getting from non-imperial students to use this site?"/>
    <n v="0"/>
    <n v="5"/>
    <s v="Thank you"/>
    <s v="y"/>
    <s v="y"/>
    <n v="0"/>
    <n v="0"/>
    <n v="0"/>
  </r>
  <r>
    <x v="171"/>
    <e v="#N/A"/>
    <n v="9660.68"/>
    <n v="80"/>
    <n v="27502"/>
    <n v="0"/>
    <m/>
    <n v="813"/>
    <s v="CSPB - A"/>
    <s v="OSC"/>
    <s v="Afrogala - The major cost for Afrogala comes from hiring of the equipment from DramSoc (the current figure for 2017 has not been settled, but current negotiations see it upwards of Â£2500). As DramSoc is required for events within the Great Hall, this is something that cannot be avoided. Sadly, a sponsor due to cover this cost this year were unable to fulfil their commitment due to internal management restructuring. The cost for this in 2016 was Â£2384.80, which was the single biggest expenditure of the society this year._x000a__x000a_Afrogala is an integral event in the society calendar: as a showcase of African and Caribbean culture and talent, it provides a space for the diversity here at Imperial to be expressed in a manner that often raises and highlights issues faced in society. The increase in the costing of equipment hire has meant that unlike previous years, we may be unable to pass on a discount on Afrogala tickets to ACS members in order to break even for the event. Despite this, we project sales of about Â£2100, given increased interest compared to last years' event. Additionally, we have been reimbursed Â£400 from Reezer, the ticketing platform we were using; as they had delayed sales due to developmental issues."/>
    <s v="Equipment &amp; Repair"/>
    <s v="1 - Most Important"/>
    <n v="2700"/>
    <n v="2500"/>
    <n v="1500"/>
    <n v="0"/>
    <n v="0"/>
    <n v="200"/>
    <n v="0"/>
    <s v="Subsidy should be £200. More info on the amount £1500 needed"/>
    <n v="6"/>
    <n v="5"/>
    <s v="Surely subsidy should be £200?"/>
    <n v="3"/>
    <n v="5"/>
    <n v="0"/>
    <n v="0"/>
    <s v="y"/>
    <n v="0"/>
    <n v="0"/>
    <n v="0"/>
  </r>
  <r>
    <x v="171"/>
    <e v="#N/A"/>
    <n v="9660.68"/>
    <n v="80"/>
    <n v="27514"/>
    <n v="0"/>
    <m/>
    <n v="813"/>
    <s v="CSPB - A"/>
    <s v="OSC"/>
    <s v="Afrogala - The Great Hall has traditionally been where Afrogala has been held; in doing so costs for venue and transportation of equipment can be reduced. The breakdown for the cost is as follows: Great Hall booking (Â£250.00), Furniture setup (Â£120.00), in-situ Data Projector (Â£150.00), 4 x 6-foot Tables (Â£64.00), Staff (Â£80.00). VAT of Â£132.80 was also included in the pricing."/>
    <s v="Ground Hire"/>
    <s v="1 - Most Important"/>
    <n v="796.8"/>
    <n v="0"/>
    <n v="500"/>
    <n v="0"/>
    <n v="0"/>
    <n v="796"/>
    <n v="0"/>
    <s v="VAT problem with the costs"/>
    <n v="0"/>
    <n v="4"/>
    <s v="Do they pay staff to set up furniture?_x000a_JS - Yes, they do. The problem I have with this line is the costs includes VAT, which the society can reclaim and so is not actually paying out. This line should be 664 costs."/>
    <n v="0"/>
    <n v="4"/>
    <n v="0"/>
    <n v="0"/>
    <s v="y"/>
    <n v="0"/>
    <n v="0"/>
    <n v="0"/>
  </r>
  <r>
    <x v="171"/>
    <e v="#N/A"/>
    <n v="9660.68"/>
    <n v="80"/>
    <n v="27516"/>
    <n v="0"/>
    <m/>
    <n v="813"/>
    <s v="CSPB - A"/>
    <s v="OSC"/>
    <s v="Afrogala â€“ Photography and videography for this yearâ€™s Afrogala has been confirmed to total Â£450, a reduction of Â£180 from last year as we needed to cut costs for this year. Both of these are necessary for future publicity for ICACS and Imperial College Union. It will also provide a core part of future sponsorship proposals, and as such is a necessity for our future SGI."/>
    <s v="Cultural Activities"/>
    <s v="1 - Most Important"/>
    <n v="450"/>
    <n v="0"/>
    <n v="50"/>
    <n v="0"/>
    <n v="0"/>
    <n v="0"/>
    <n v="0"/>
    <n v="0"/>
    <n v="0"/>
    <n v="10"/>
    <s v="Should be publicity"/>
    <n v="10"/>
    <n v="10"/>
    <n v="0"/>
    <n v="0"/>
    <s v="y"/>
    <n v="0"/>
    <n v="0"/>
    <n v="0"/>
  </r>
  <r>
    <x v="172"/>
    <n v="31.3"/>
    <e v="#N/A"/>
    <e v="#N/A"/>
    <n v="26789"/>
    <n v="0"/>
    <m/>
    <n v="813"/>
    <s v="CSPB - A"/>
    <s v="OSC"/>
    <s v="Freshers' Fair - _x000a_Need: Grant will predominantly be used for printing and equipment, as well as some traditional snacks. Items will be re-usable and important for upcoming events (e.g. posters and flyers)_x000a_Reach: Everyone_x000a_Merit: vital event for driving membership and key to much of the success of first term events._x000a_Expenditure: Â£50 (costs from this year)"/>
    <s v="Publicity"/>
    <s v="2 - Important"/>
    <n v="50"/>
    <n v="0"/>
    <n v="35"/>
    <n v="0"/>
    <n v="0"/>
    <n v="0"/>
    <n v="0"/>
    <n v="0"/>
    <n v="1"/>
    <n v="3"/>
    <s v="Publicity"/>
    <n v="1"/>
    <n v="3"/>
    <n v="0"/>
    <n v="0"/>
    <s v="y"/>
    <n v="0"/>
    <n v="0"/>
    <n v="0"/>
  </r>
  <r>
    <x v="172"/>
    <n v="31.3"/>
    <e v="#N/A"/>
    <e v="#N/A"/>
    <n v="26817"/>
    <n v="0"/>
    <m/>
    <n v="813"/>
    <s v="CSPB - A"/>
    <s v="OSC"/>
    <s v="Freshers Meet &amp; Greet - _x000a_Need: Cutlery, napkins, misc. equipment, food and drinks_x000a_Reach: Everyone_x000a_Merit: Introductions, Cultural Quiz and Food. It's important as bulk of our members sign up here and we advertise future events. This was a key event this year and we enjoyed a good turnout. Members participated in several different games and competitions that embodied the diverse nature of BanglaSoc events._x000a_Income: Â£0_x000a_Expenditure: Food/Drink: Â£60, Equipment: Â£10, TOTAL: Â£70"/>
    <s v="Publicity"/>
    <s v="1 - Most Important"/>
    <n v="70"/>
    <n v="0"/>
    <n v="20"/>
    <n v="0"/>
    <n v="0"/>
    <n v="0"/>
    <n v="0"/>
    <s v="good, but cannot subsidise food and drink, reduce the subsidy to equipment only which is £10"/>
    <n v="1"/>
    <n v="5"/>
    <s v="Should be hospitality if 6/7 is food"/>
    <n v="1"/>
    <n v="3"/>
    <n v="0"/>
    <n v="0"/>
    <s v="n"/>
    <s v="Not A-line, cannot fund food/drink."/>
    <n v="0"/>
    <n v="0"/>
  </r>
  <r>
    <x v="172"/>
    <n v="31.3"/>
    <e v="#N/A"/>
    <e v="#N/A"/>
    <n v="26828"/>
    <n v="0"/>
    <m/>
    <n v="813"/>
    <s v="CSPB - A"/>
    <s v="OSC"/>
    <s v="Inter-Society Carrom_x000a_Need: Carrom boards*, external catering, prizes_x000a_Reach: Members and members from other societies, especially OSCs_x000a_Merit: Great publicity for the society and a fun way to bring other societies together, all whilst playing a traditional sport. Our most successful event 2 years running with a large turnout, new memberships, and participation from several other enthusiastic societies. We were able to negotiate a good relationship with external caterers and thus maximize profit from this event. We are the only society to hold the event, hence its importance._x000a__x000a_Income: Ã‚Â£6 x 30 tickets, TOTAL: Ã‚Â£180_x000a_Expenditure: Prizes: Ã‚Â£30, External Catering: Ã‚Â£200, TOTAL: Ã‚Â£230_x000a__x000a_*We will apply for a grant to the Harlington Trust, so we can buy 2 Carrom boards for the society. 2 x Â£75 = Â£150"/>
    <s v="Competitions"/>
    <s v="1 - Most Important"/>
    <n v="230"/>
    <n v="180"/>
    <n v="30"/>
    <n v="0"/>
    <n v="0"/>
    <n v="0"/>
    <n v="0"/>
    <s v="can only fund prizes"/>
    <n v="6"/>
    <s v="4,5"/>
    <s v="Cannot fund the £200 of caterging. Only fundable costs are £30 of prizes and even this is dubious."/>
    <s v="1,6"/>
    <s v="4,5"/>
    <n v="0"/>
    <n v="0"/>
    <s v="y"/>
    <n v="0"/>
    <n v="0"/>
    <n v="0"/>
  </r>
  <r>
    <x v="172"/>
    <n v="31.3"/>
    <e v="#N/A"/>
    <e v="#N/A"/>
    <n v="26851"/>
    <n v="0"/>
    <m/>
    <n v="813"/>
    <s v="CSPB - A"/>
    <s v="OSC"/>
    <s v="International Mother Tongue Day. Celebration of Bengali language (from which the annual celebration started. National Holiday in Bangladesh, 21st Feb)_x000a_Need: Equipment for various activities (e.g henna, flowers to lay at the monument), food and drink_x000a_Reach: Members, non members and students from other universities_x000a_Merit: Most important event of Term 2 - commemorates citizens who gave their lives in 1953 to establish Bengali as our national language. Trip to Shahid Minar (monument in East London) followed by elaborate celebratory evening with stalls (e.g. traditional musical instruments, henna, traditional food) and an educational Bengali film._x000a_Income: Â£8 x 20 tickets, TOTAL: Â£160_x000a_Expenditure: Equipment: Â£50, Food/Drink: Â£150, TOTAL: Â£200"/>
    <s v="Cultural Activities"/>
    <s v="1 - Most Important"/>
    <n v="200"/>
    <n v="160"/>
    <n v="40"/>
    <n v="0"/>
    <n v="0"/>
    <n v="50"/>
    <n v="0"/>
    <s v="food and drinks, can only fund equipments"/>
    <n v="1"/>
    <n v="5"/>
    <s v="Cannot fundthe £150 of catering. Only fundable cost is £50 of equipment. Need to revise cost + subsidy."/>
    <s v="1,6"/>
    <s v="4,5"/>
    <n v="0"/>
    <n v="0"/>
    <s v="y"/>
    <s v="Food not funded, revise budget with OSC."/>
    <n v="0"/>
    <n v="0"/>
  </r>
  <r>
    <x v="172"/>
    <n v="31.3"/>
    <e v="#N/A"/>
    <e v="#N/A"/>
    <n v="26854"/>
    <n v="0"/>
    <m/>
    <n v="813"/>
    <s v="CSPB - A"/>
    <s v="OSC"/>
    <s v="Aspirations Day_x000a_Need: food for the children attending, stationary equipment, stickers/Imperial branded items_x000a_Reach: Members, school children_x000a_Merit: an outreach project to invite Bangladeshi students from deprived areas to give them a taste of university life, and help them break the barriers of what they can achieve. Help motivate them to work hard and aspire!_x000a_Expenditure: Â£60 food. Â£40 stationary. Total: Â£100"/>
    <s v="Conferences"/>
    <s v="1 - Most Important"/>
    <n v="100"/>
    <n v="0"/>
    <n v="50"/>
    <n v="0"/>
    <n v="0"/>
    <n v="0"/>
    <n v="0"/>
    <s v="not beneficial for imperial students"/>
    <n v="1"/>
    <n v="3"/>
    <s v="We can't fund food,."/>
    <n v="1"/>
    <s v="2,3"/>
    <n v="0"/>
    <n v="0"/>
    <s v="y"/>
    <n v="0"/>
    <n v="0"/>
    <n v="0"/>
  </r>
  <r>
    <x v="172"/>
    <n v="31.3"/>
    <e v="#N/A"/>
    <e v="#N/A"/>
    <n v="26859"/>
    <n v="0"/>
    <m/>
    <n v="813"/>
    <s v="CSPB - A"/>
    <s v="OSC"/>
    <s v="Pohela Boishakh (Bengali New Year)_x000a_Need: travel tickets (subsidised)_x000a_Reach: members_x000a_Merit: Fun/educational inter-university cultural event. Excursion to meet a university outside London's BanglaSoc, e.g. Cambridge and celebrate Bengali New Year._x000a_Expenditure: Train tickets: Â£15*10 = Â£150"/>
    <s v="Travel Expenditure"/>
    <s v="1 - Most Important"/>
    <n v="150"/>
    <n v="0"/>
    <n v="60"/>
    <n v="0"/>
    <n v="0"/>
    <n v="0"/>
    <n v="0"/>
    <s v="social?"/>
    <n v="5"/>
    <n v="5"/>
    <s v="Sounds a lot like a social. Cost also low enough to be met by members."/>
    <s v="1?"/>
    <n v="5"/>
    <n v="0"/>
    <n v="0"/>
    <s v="y"/>
    <n v="0"/>
    <n v="0"/>
    <n v="0"/>
  </r>
  <r>
    <x v="172"/>
    <n v="31.3"/>
    <e v="#N/A"/>
    <e v="#N/A"/>
    <n v="26860"/>
    <n v="0"/>
    <m/>
    <n v="813"/>
    <s v="CSPB - A"/>
    <s v="OSC"/>
    <s v="End of Year/Alumni Dinner_x000a_Need: Venue hire, food &amp; drink, decorations _x000a_Reach: Members, Alumni, non members_x000a_End of year dinner including traditional food. Great opportunity for current students to meet alumni and for the society to gather before everybody disperses for summer._x000a_Income: Â£10 x 20 tickets, TOTAL: Â£200_x000a_Expenditure: Venue Hire and Decorations: Â£50, Food/Drink: Â£160, TOTAL: Â£210"/>
    <s v="Ground Hire"/>
    <s v="1 - Most Important"/>
    <n v="210"/>
    <n v="200"/>
    <n v="40"/>
    <n v="0"/>
    <n v="0"/>
    <n v="0"/>
    <n v="0"/>
    <n v="9"/>
    <n v="0"/>
    <n v="0"/>
    <s v="Cannot fund the £160 of catering. Only fundable for £50 of hire and decorations. Needs revivions."/>
    <s v="1,6"/>
    <s v="4,5"/>
    <s v="can only fund £50 for decorations but only £40 is asked, so I think it's ok -Reduce subsidy to £40"/>
    <n v="0"/>
    <s v="y"/>
    <n v="0"/>
    <n v="0"/>
    <n v="0"/>
  </r>
  <r>
    <x v="173"/>
    <e v="#N/A"/>
    <n v="-873.98"/>
    <n v="40"/>
    <n v="26745"/>
    <n v="0"/>
    <m/>
    <n v="813"/>
    <s v="CSPB - A"/>
    <s v="OSC"/>
    <s v="Court hire for Sports training (basketball, volleyball, football and badminton courts)"/>
    <s v="Ground Hire"/>
    <s v="2 - Important"/>
    <n v="300"/>
    <n v="0"/>
    <n v="100"/>
    <n v="0"/>
    <n v="0"/>
    <n v="0"/>
    <n v="0"/>
    <n v="0"/>
    <n v="2"/>
    <n v="1"/>
    <s v="No itemisation"/>
    <n v="0"/>
    <n v="3"/>
    <s v="all need more info because there's no cost break down"/>
    <n v="0"/>
    <s v="n"/>
    <s v="OSC to request itemisation."/>
    <n v="0"/>
    <n v="0"/>
  </r>
  <r>
    <x v="173"/>
    <e v="#N/A"/>
    <n v="-873.98"/>
    <n v="40"/>
    <n v="26749"/>
    <n v="0"/>
    <m/>
    <n v="813"/>
    <s v="CSPB - A"/>
    <s v="OSC"/>
    <s v="Entry fees for sports tournaments including Nottingham Games and London Games"/>
    <s v="Competitions"/>
    <s v="1 - Most Important"/>
    <n v="1000"/>
    <n v="0"/>
    <n v="500"/>
    <n v="0"/>
    <n v="0"/>
    <n v="0"/>
    <n v="0"/>
    <n v="0"/>
    <s v="2,6"/>
    <n v="1"/>
    <s v="No itemisation"/>
    <n v="0"/>
    <n v="3"/>
    <n v="0"/>
    <n v="0"/>
    <s v="n"/>
    <s v="OSC to request itemisation."/>
    <n v="0"/>
    <n v="0"/>
  </r>
  <r>
    <x v="173"/>
    <e v="#N/A"/>
    <n v="-873.98"/>
    <n v="40"/>
    <n v="26758"/>
    <n v="0"/>
    <m/>
    <n v="813"/>
    <s v="CSPB - A"/>
    <s v="OSC"/>
    <s v="Orientation Camp Costs( including cost of venue, meals, t-shirt, transportation and preparation of materials)"/>
    <s v="Cultural Activities"/>
    <s v="1 - Most Important"/>
    <n v="2850"/>
    <n v="0"/>
    <n v="1500"/>
    <n v="0"/>
    <n v="0"/>
    <n v="0"/>
    <n v="0"/>
    <s v="need specification on costs"/>
    <n v="7"/>
    <s v="4,5"/>
    <s v="No itemisation"/>
    <n v="0"/>
    <n v="3"/>
    <n v="0"/>
    <n v="0"/>
    <s v="n"/>
    <s v="OSC to request itemisation."/>
    <n v="0"/>
    <n v="0"/>
  </r>
  <r>
    <x v="173"/>
    <e v="#N/A"/>
    <n v="-873.98"/>
    <n v="40"/>
    <n v="26759"/>
    <n v="0"/>
    <m/>
    <n v="813"/>
    <s v="CSPB - A"/>
    <s v="OSC"/>
    <s v="Reception Day Costs( inclduing costs of venue, refreshments, and printouts)"/>
    <s v="Ground Hire"/>
    <s v="1 - Most Important"/>
    <n v="2070"/>
    <n v="0"/>
    <n v="1500"/>
    <n v="0"/>
    <n v="0"/>
    <n v="0"/>
    <n v="0"/>
    <s v="need specification on costs"/>
    <n v="7"/>
    <s v="4,5"/>
    <s v="No itemisation"/>
    <n v="0"/>
    <n v="3"/>
    <n v="0"/>
    <n v="0"/>
    <s v="n"/>
    <s v="OSC to request itemisation."/>
    <n v="0"/>
    <n v="0"/>
  </r>
  <r>
    <x v="174"/>
    <n v="0"/>
    <n v="49.79"/>
    <n v="30"/>
    <n v="27116"/>
    <n v="0"/>
    <m/>
    <n v="813"/>
    <s v="CSPB - A"/>
    <s v="OSC"/>
    <s v="Over the year there are many screenings of Czech and Slovak films in London. Taking our members to them would be a great way to learn about contemporary culture, which is one of our core aims. Depending on the cinema, the students tickets are Â£3.50 (Depford cinema) or Â£7 for the annual Made In Prague Festival, screening Czech films. We would want to subsidise tickets to generate interest by at least Â£1 for Depford cinema and Â£2 for Made In Prague Festival. We would be looking to go twice to Depford cinema and to two films on the festival. Average attendance estimated at 10 people based on previous events."/>
    <s v="Cultural Activities"/>
    <s v="2 - Important"/>
    <n v="60"/>
    <n v="0"/>
    <n v="60"/>
    <n v="0"/>
    <n v="0"/>
    <n v="0"/>
    <n v="0"/>
    <s v="low reach"/>
    <n v="5"/>
    <n v="5"/>
    <s v="Low reach"/>
    <n v="5"/>
    <n v="0"/>
    <n v="0"/>
    <n v="0"/>
    <s v="n"/>
    <s v="MG/QA to populate resolutions."/>
    <n v="0"/>
    <n v="0"/>
  </r>
  <r>
    <x v="174"/>
    <n v="0"/>
    <n v="49.79"/>
    <n v="30"/>
    <n v="27122"/>
    <n v="0"/>
    <m/>
    <n v="813"/>
    <s v="CSPB - A"/>
    <s v="OSC"/>
    <s v="We would like to take our members to the only Czech and Slovak restaurant in London, to celebrate our culture and introduce any members from outside Czech republic and Slovakia to our culinary heritage. The average price for a meal is Â£20, we would be looking to subside at least Â£5 of it to generate additional interest. Working from our historical attendance numbers we would be expecting 20 people for a flagship event, totalling to Â£100"/>
    <s v="Cultural Activities"/>
    <s v="1 - Most Important"/>
    <n v="400"/>
    <n v="300"/>
    <n v="100"/>
    <n v="0"/>
    <n v="0"/>
    <n v="0"/>
    <n v="0"/>
    <n v="9"/>
    <n v="0"/>
    <n v="0"/>
    <s v="its a meal so hospitality?"/>
    <n v="1"/>
    <n v="3"/>
    <s v="I think this can be counted as a cultural event, and plus this is their most important event, we may give some subsidy. But i am not so sure"/>
    <n v="0"/>
    <s v="n"/>
    <s v="CSPB to discuss cultural events and food."/>
    <n v="0"/>
    <n v="0"/>
  </r>
  <r>
    <x v="174"/>
    <n v="0"/>
    <n v="49.79"/>
    <n v="30"/>
    <n v="27125"/>
    <n v="0"/>
    <m/>
    <n v="813"/>
    <s v="CSPB - A"/>
    <s v="OSC"/>
    <s v="On this very special occasion the committee traditionally cooks lunch or bakes special Christmas biscuits. This way of food provision assures good quality of rarely available national dishes as well as low cost. Based on previous years experience, the costs of buying the ingredients has not exceeded more than Â£ 30."/>
    <s v="Cultural Activities"/>
    <s v="3 - Average Importance"/>
    <n v="30"/>
    <n v="0"/>
    <n v="30"/>
    <n v="0"/>
    <n v="0"/>
    <n v="0"/>
    <n v="0"/>
    <s v="cannot fund food"/>
    <n v="1"/>
    <n v="3"/>
    <s v="its a meal so hospitality?"/>
    <n v="1"/>
    <n v="3"/>
    <n v="0"/>
    <n v="0"/>
    <s v="y"/>
    <n v="0"/>
    <n v="0"/>
    <n v="0"/>
  </r>
  <r>
    <x v="175"/>
    <n v="0"/>
    <n v="76.69"/>
    <n v="30"/>
    <n v="25237"/>
    <n v="0"/>
    <m/>
    <n v="813"/>
    <s v="CSPB - A"/>
    <s v="OSC"/>
    <s v="Hungarian Society Lecture Series (All 3 lectures)_x000a_Need: Advertising for the lectures._x000a_Reach: As many ICU members as possible via social media._x000a_Merit: More people would know about our lecture series and more would attend. In long term this would increase the popularity of the society and hopefully more people would join. The cost given is the price of a Facebook ad for the whole of the series based on the estimate clicks."/>
    <s v="Publicity"/>
    <s v="1 - Most Important"/>
    <n v="30"/>
    <n v="0"/>
    <n v="30"/>
    <n v="0"/>
    <n v="0"/>
    <n v="0"/>
    <n v="0"/>
    <n v="0"/>
    <n v="10"/>
    <s v="1,2"/>
    <s v="Publicity"/>
    <n v="1"/>
    <s v="2,3"/>
    <n v="0"/>
    <n v="0"/>
    <s v="y"/>
    <n v="0"/>
    <n v="0"/>
    <n v="0"/>
  </r>
  <r>
    <x v="175"/>
    <n v="0"/>
    <n v="76.69"/>
    <n v="30"/>
    <n v="25255"/>
    <n v="0"/>
    <m/>
    <n v="813"/>
    <s v="CSPB - A"/>
    <s v="OSC"/>
    <s v="Exhibition visits_x000a_Need: Subsidy for tickets to museums_x000a_Reach: Society members (expected: 20 people)_x000a_Merit: We plan to hold one exhibition visit per term to museums, art galleries or any event where Hungarian culture is featured. We would like to subsidise ticket costs for our members to make these events as accessible as possible._x000a_Assuming an average subsidy of Â£2 per ticket, for 10 students in 3 terms, we would require a total subsidy of 20 x 2 x 3 = Â£120."/>
    <s v="Cultural Activities"/>
    <s v="1 - Most Important"/>
    <n v="120"/>
    <n v="0"/>
    <n v="120"/>
    <n v="0"/>
    <n v="0"/>
    <n v="120"/>
    <n v="0"/>
    <s v="trip?"/>
    <n v="1"/>
    <n v="3"/>
    <s v="Trip?"/>
    <s v="1?"/>
    <n v="3"/>
    <n v="0"/>
    <n v="0"/>
    <s v="n"/>
    <s v="Trips are still funded, and this will be for core activity so retain A-line."/>
    <n v="0"/>
    <n v="0"/>
  </r>
  <r>
    <x v="176"/>
    <n v="0"/>
    <n v="303.42"/>
    <n v="35"/>
    <n v="25061"/>
    <n v="0"/>
    <m/>
    <n v="813"/>
    <s v="CSPB - A"/>
    <s v="OSC"/>
    <s v="Indonesian Night - Ground Hire: Our annual drama musical performance. The event aims to introduce Indonesia diverse cultures to people in UK. This year it will be in Great Hall on 4th March. The attendance from the previous years is around 500 people and we are expecting similar number."/>
    <s v="Ground Hire"/>
    <s v="1 - Most Important"/>
    <n v="675"/>
    <n v="0"/>
    <n v="101.25"/>
    <n v="0"/>
    <n v="0"/>
    <n v="0"/>
    <n v="0"/>
    <s v="more info"/>
    <n v="7"/>
    <s v="4,5"/>
    <n v="0"/>
    <n v="0"/>
    <n v="0"/>
    <n v="0"/>
    <n v="0"/>
    <s v="y"/>
    <n v="0"/>
    <n v="0"/>
    <n v="0"/>
  </r>
  <r>
    <x v="176"/>
    <n v="0"/>
    <n v="303.42"/>
    <n v="35"/>
    <n v="25062"/>
    <n v="0"/>
    <m/>
    <n v="813"/>
    <s v="CSPB - A"/>
    <s v="OSC"/>
    <s v="Indonesian Night - DramaSoc equipment charges: for the services of DramaSoc's lighting and sound equipment, and crew for the running of the Event. We have been quoted Â£2244.25 for the event."/>
    <s v="Equipment &amp; Repair"/>
    <s v="1 - Most Important"/>
    <n v="2244.25"/>
    <n v="0"/>
    <n v="336.64"/>
    <n v="0"/>
    <n v="0"/>
    <n v="0"/>
    <n v="0"/>
    <n v="9"/>
    <n v="0"/>
    <n v="0"/>
    <n v="0"/>
    <n v="0"/>
    <n v="0"/>
    <n v="0"/>
    <n v="0"/>
    <s v="y"/>
    <n v="0"/>
    <n v="0"/>
    <n v="0"/>
  </r>
  <r>
    <x v="177"/>
    <n v="80"/>
    <n v="28898.560000000005"/>
    <n v="25"/>
    <n v="23555"/>
    <n v="0"/>
    <m/>
    <n v="813"/>
    <s v="CSPB - A"/>
    <s v="OSC"/>
    <s v="Transports for speakers: 5 x Â£32"/>
    <s v="Travel Expenditure"/>
    <s v="1 - Most Important"/>
    <n v="160"/>
    <n v="0"/>
    <n v="160"/>
    <n v="0"/>
    <n v="0"/>
    <n v="160"/>
    <n v="0"/>
    <s v="not beneficial for imperial students"/>
    <n v="1"/>
    <n v="3"/>
    <s v="What are the speakers for?- Don't agree with MG comment? need more info before you can make a judgment"/>
    <n v="7"/>
    <n v="6"/>
    <n v="0"/>
    <n v="0"/>
    <s v="n"/>
    <s v="OSC to get more information from club + breakdown."/>
    <n v="0"/>
    <n v="0"/>
  </r>
  <r>
    <x v="177"/>
    <n v="80"/>
    <n v="28898.560000000005"/>
    <n v="25"/>
    <n v="23562"/>
    <n v="0"/>
    <m/>
    <n v="813"/>
    <s v="CSPB - A"/>
    <s v="OSC"/>
    <s v="Speakers fee: _x000a_Tech Speakers: Â£100 to invite Israeli CEO"/>
    <s v="Speakers"/>
    <s v="2 - Important"/>
    <n v="100"/>
    <n v="0"/>
    <n v="100"/>
    <n v="0"/>
    <n v="0"/>
    <n v="0"/>
    <n v="0"/>
    <n v="9"/>
    <n v="0"/>
    <n v="0"/>
    <n v="0"/>
    <n v="0"/>
    <n v="0"/>
    <n v="0"/>
    <n v="0"/>
    <s v="y"/>
    <n v="0"/>
    <n v="0"/>
    <n v="0"/>
  </r>
  <r>
    <x v="178"/>
    <n v="0"/>
    <n v="4034.65"/>
    <n v="130"/>
    <n v="26052"/>
    <n v="0"/>
    <m/>
    <n v="813"/>
    <s v="CSPB - A"/>
    <s v="OSC"/>
    <s v="Sushi Making Class:_x000a_This is one of the newest events added to the Imperial College Japanese Society calendar. We have had an overwhelming number of members request we hold a 'Sushi making lesson' at some point during the academic year. Our committee strongly agreed that this event would provide a fantastic and enriching experience for our members, whilst also educating them in the process of crafting one of Japan's most well-known traditional dishes. The concept of sushi is well known worldwide, but the craft of making sushi is a more subtle cultural tradition that can only be experienced through personal interaction. It is more than just a cookery event - it is regarded as a complex art form, which requires significant skill to master. The aim of holding this event is to allow our members to gain a hands-on experience of the traditional sushi-making process, using instrumentation that would otherwise be unavailable for them to use at home. This event will be led by a professionally certified sushi-making instructor, with experience of holding events of this type for similar group sizes. They will also provide all the ingredients and equipment for each attendee, so everyone is able to take part. Over the previous years, we have had troubles running the event inside school because of health and safety. This year, the sushi session will be hosted at the sushi restaurant to solve the problems._x000a__x000a_Despite the high cost of holding this session, the society are committed to ensuring all members have equal opportunity to attend this event, unhindered by their financial situation. This is would be around Â£20 per person to participate. Assuming that around 20 people can join, is predicted to make about Â£400 income._x000a_We therefore intend to heavily subsidise this event with our own SGI. Even with this subsidy, we require union grant funding to further decrease the cost of this event to our members, such that we can offer it to our members at a reasonable price. With both the subsidy from the society SGI and the Union grant, we would be able to provide a fun, interesting and most importantly, affordable event for all our members to enjoy. Any costs not covered by this year's grant and ticket sales income is being taken from the SGI. Thus, we would like to apply for roughly half of the cost (total cost minus ticket income) of the event Â£400 (rounded by Â£1)"/>
    <s v="Instructors"/>
    <s v="1 - Most Important"/>
    <n v="930"/>
    <n v="400"/>
    <n v="400"/>
    <n v="0"/>
    <n v="0"/>
    <n v="930"/>
    <n v="0"/>
    <s v="wether SGI is suffcient for supporting the event? Need a break down of cost, but seems fine"/>
    <n v="7"/>
    <s v="5,6"/>
    <s v="Seems fair as sushi classes are like £75 per person"/>
    <n v="0"/>
    <n v="0"/>
    <n v="0"/>
    <n v="0"/>
    <s v="y"/>
    <n v="0"/>
    <n v="0"/>
    <n v="0"/>
  </r>
  <r>
    <x v="178"/>
    <n v="0"/>
    <n v="4034.65"/>
    <n v="130"/>
    <n v="26054"/>
    <n v="0"/>
    <m/>
    <n v="813"/>
    <s v="CSPB - A"/>
    <s v="OSC"/>
    <s v="Core Costs:_x000a_ICJS provides plenty of opportunities for our members to get together throughout the year. We believe it is vitally important to get as many members to join in as early as possible. One of the biggest draws of our society are the free language lessons (for members) held every week during term time. These lessons are taught by students who kindly volunteer so much of their time each week to further our members' understanding of the Japanese language. For those students that are unable to do the Japanese language Horizons course and find the cost of the evening classes excessive, our lessons provide an effective and cheap alternative way of learning the language, whilst also helping form new friendships between like-minded students. It is up to the society, however, to ensure our volunteers have all the resources they require to continue teaching the language. As they are not professional, nor are they being paid, it is in the society's best interest to provide our instructors with textbooks appropriate to the level they are teaching. These textbooks would be typically used to support the tutors own explanations by providing helpful exercises and problems for the students to solve._x000a__x000a_The subsidy applied for reflects all such running costs, including textbooks (cost v.s. value has been taken into account when buying) for the teachers."/>
    <s v="Consumables"/>
    <s v="2 - Important"/>
    <n v="200"/>
    <n v="0"/>
    <n v="80"/>
    <n v="0"/>
    <n v="0"/>
    <n v="0"/>
    <n v="0"/>
    <s v="need bread down of costs"/>
    <n v="7"/>
    <n v="6"/>
    <s v="no break down of what these consumables are"/>
    <n v="0"/>
    <n v="6"/>
    <n v="0"/>
    <n v="0"/>
    <s v="n"/>
    <s v="OSC to get more information from club + breakdown."/>
    <n v="0"/>
    <n v="0"/>
  </r>
  <r>
    <x v="179"/>
    <n v="10"/>
    <n v="263.64"/>
    <n v="20"/>
    <n v="26776"/>
    <n v="0"/>
    <m/>
    <n v="813"/>
    <s v="CSPB - A"/>
    <s v="OSC"/>
    <s v="Fresher's Fair_x000a__x000a_Around 400 flyers to hand out around campus and they're a helping hand for people to follow our social media and eventually join our mailing list. 3-4 big colourful posters around stall."/>
    <s v="Printing Costs"/>
    <s v="1 - Most Important"/>
    <n v="4"/>
    <n v="0"/>
    <n v="4"/>
    <n v="0"/>
    <n v="0"/>
    <n v="0"/>
    <n v="0"/>
    <n v="9"/>
    <n v="0"/>
    <n v="0"/>
    <s v="publicity but is literally £4"/>
    <n v="0"/>
    <n v="0"/>
    <n v="0"/>
    <n v="0"/>
    <s v="y"/>
    <s v="Printing will be ring-fenced regardless. Even if for publicity?"/>
    <n v="0"/>
    <n v="0"/>
  </r>
  <r>
    <x v="179"/>
    <n v="10"/>
    <n v="263.64"/>
    <n v="20"/>
    <n v="26852"/>
    <n v="0"/>
    <m/>
    <n v="813"/>
    <s v="CSPB - A"/>
    <s v="OSC"/>
    <s v="Michezo night (African games)_x000a__x000a_We expect more members to join, bringing in more income. We will charge around Â£5 per ticket for members and Â£8 for non-members._x000a__x000a_We are planning on buying a large Mancala board (for the oldest game in the world). This costs Â£20 online including delivery. We will reuse this for our future events and socials."/>
    <s v="Cultural Activities"/>
    <s v="2 - Important"/>
    <n v="95"/>
    <n v="75"/>
    <n v="20"/>
    <n v="0"/>
    <n v="0"/>
    <n v="95"/>
    <n v="0"/>
    <n v="9"/>
    <n v="0"/>
    <n v="0"/>
    <s v="This may sound petty, but: ADF? -Jack was being petty whatever"/>
    <n v="9"/>
    <n v="0"/>
    <n v="0"/>
    <n v="0"/>
    <s v="y"/>
    <s v="Leave as A-line."/>
    <n v="0"/>
    <n v="0"/>
  </r>
  <r>
    <x v="180"/>
    <n v="0"/>
    <n v="474.97"/>
    <n v="50"/>
    <n v="25195"/>
    <n v="0"/>
    <m/>
    <n v="813"/>
    <s v="CSPB - A"/>
    <s v="OSC"/>
    <s v="Korean Lunar New Year Celebration Gathering. We aim to introduce the cultural ritual of Korea; by allowing participates to wear colourful traditional Korean clothing called hanbok, showing them how to perform an ancestral ritual and presenting different traditional games such as yunnori, flying kites and jegi chagi.Just like all the other further east asian nations do, we celebrate Lunar Chinese New Year. However, we want to emphasize how different the celebration in Korea is to Chinese one. I, along with all the other commitee members, believe strongly that the Lunar calendar new year day has the best potential to show and introduce people the truest aspects of Korea: traditional clothes, snacks and games. Cost will be needed to hire these equipment to allow a successful event. We also proposed photo sessions with participants trying on the traditional clothing as well. This is a very important celebration to Koreans and we aim to share it with a lot of people. Therefore it is important to charge the event at an affordable Â£5 so that more people can come and hopefully promote Korean culture- but the whole preparation will cost around Â£390. We are aiming for 60 people to attend which will result in 5x60-390=Â£-90. So we hope Â£90 to be subsidized."/>
    <s v="Cultural Activities"/>
    <s v="2 - Important"/>
    <n v="390"/>
    <n v="0"/>
    <n v="90"/>
    <n v="0"/>
    <n v="0"/>
    <n v="0"/>
    <n v="0"/>
    <s v="Involve food and drinks? Need a cost break down"/>
    <n v="7"/>
    <s v="4,5"/>
    <s v="Need to break down these costs. There are &quot;snacks&quot; referenced which we cannot subsidise."/>
    <s v="1,6"/>
    <s v="4,5"/>
    <n v="0"/>
    <n v="0"/>
    <s v="y"/>
    <n v="0"/>
    <n v="0"/>
    <n v="0"/>
  </r>
  <r>
    <x v="180"/>
    <n v="0"/>
    <n v="474.97"/>
    <n v="50"/>
    <n v="25209"/>
    <n v="0"/>
    <m/>
    <n v="813"/>
    <s v="CSPB - A"/>
    <s v="OSC"/>
    <s v="Freshers Annual Welcoming Event. This year, we unfortunately didn't have annual welcoming event- which was always held every year in Imperial since Korean Society was founded. This is mainly because of funding problem as we were not allocated any money this year, compared to 13-14 where we were subsidised 300 pounds. So we think this is the main reason why to having dramatic decrease in membership this year compared to last three years. Two years ago, Korean Society spent Â£600 for hiring the venue (Kings Suite room in Rembrandt Hotel) by SGI. There were about 60 people who attended to this event 2 years ago, and there were some presentations introducing about Korean Society and also some talent shows for freshers. This event was charged by Â£15 per person which was just enough to cover food (Because food is not subsidized either, Korean society sold tickets to cover their own food as well). Therefore, other costs incurred from this event including cultural activities for Freshers, need to be partially subsidised from Union. We have decided to decrease the size of Venue by choosing Junior Suite, which will cost about 400 pounds paid through SGI next year. Every Korean Societies in London Universities and every Korean Universities hold this introductory event as a tradition, and without this event, we would not be able to bring new Korean and non-Korean freshers to our club, which is not what we want. Thus, through ticket selling (aiming at 60 people with 15 pounds ticket) we would get 900, and food costs 900 (cancels out with ticket revenue) and 400 paid by our SGI, plus other incurred cost such as booking cultural activities tool such as Yutnori, Yun, and costs from talent shows that will be performed by incoming Freshers, would be 400. So, we hope Â£400 to be subsidized."/>
    <s v="Cultural Activities"/>
    <s v="1 - Most Important"/>
    <n v="1700"/>
    <n v="0"/>
    <n v="400"/>
    <n v="0"/>
    <n v="0"/>
    <n v="0"/>
    <n v="0"/>
    <n v="6"/>
    <n v="0"/>
    <s v="4,5"/>
    <s v="Alternatively, use a College/Union venue and save the hire costs?"/>
    <n v="0"/>
    <s v="4,5"/>
    <n v="0"/>
    <n v="0"/>
    <s v="y"/>
    <n v="0"/>
    <n v="0"/>
    <n v="0"/>
  </r>
  <r>
    <x v="180"/>
    <n v="0"/>
    <n v="474.97"/>
    <n v="50"/>
    <n v="25210"/>
    <n v="0"/>
    <m/>
    <n v="813"/>
    <s v="CSPB - A"/>
    <s v="OSC"/>
    <s v="Language Lessons. We are currently holding language lessons, and there are more than 35~45 students participating currently (All non-Koreans from Imperial). These students thought that Horizon offered by Korean was not enough, or did not enjoy Horizon Korean course, and decided to come to us for language session. 3 instructors were hired for each sessions and the cost per hour was Â£3 each. Apart from these 3 instructors, we had 4 volunteers to teach other classes. We had 10 lessons in total for this year so 3x3x10=Â£90 was needed. We plan to subsidise 60%of this cost by SGI and therefore we need Â£27."/>
    <s v="Instructors"/>
    <s v="2 - Important"/>
    <n v="90"/>
    <n v="0"/>
    <n v="36"/>
    <n v="0"/>
    <n v="0"/>
    <n v="90"/>
    <n v="0"/>
    <n v="9"/>
    <n v="0"/>
    <n v="0"/>
    <n v="0"/>
    <n v="0"/>
    <n v="0"/>
    <n v="0"/>
    <n v="0"/>
    <s v="y"/>
    <n v="0"/>
    <n v="0"/>
    <n v="0"/>
  </r>
  <r>
    <x v="181"/>
    <n v="20"/>
    <n v="55.17"/>
    <n v="40"/>
    <n v="27293"/>
    <n v="0"/>
    <m/>
    <n v="813"/>
    <s v="CSPB - A"/>
    <s v="OSC"/>
    <s v="Sports, such football and padel, are a fundamental part of the Latin-American culture. In fact, football is a very representative sport from countries such Brazil and Argentina. In addition to that, padel itself was invented in Mexico. Therefore, LAtin-American Society wishes to promote interaction between Latin-American students of IC with other students of the college, as well as to encourage our members to learn their history. _x000a__x000a_The football sessions are held every two weeks. The cost of ground hire is Â£50 per hour so, for 20 sessions a year (taking away holidays) the total cost is Â£1000. Members are willing to contribute paying for 75% of the sessions, so we are requiring a subsidy of 25% (250Â£) of the football activity. In addition to the weekly training, Latin-American Society also participates in different tournaments organised by the OSC or by other societies._x000a__x000a_The padel sessions are also held every two weeks. The ground hire is Â£12 per person per 90 minutes so, for 10 people playing 45 minutes each the total for 20 sessions a year will be: 5*Â£12*20 sessions = Â£1200. Members are willing to cover 75% of the sessions, so we are requiring a subsidy of 25% (300Â£) of this activity."/>
    <s v="Ground Hire"/>
    <s v="2 - Important"/>
    <n v="2200"/>
    <n v="1650"/>
    <n v="550"/>
    <n v="0"/>
    <n v="0"/>
    <n v="0"/>
    <n v="0"/>
    <s v="low reach"/>
    <n v="5"/>
    <n v="5"/>
    <s v="Very low reach for high cost"/>
    <n v="5"/>
    <n v="0"/>
    <n v="0"/>
    <n v="0"/>
    <s v="y"/>
    <n v="0"/>
    <n v="0"/>
    <n v="0"/>
  </r>
  <r>
    <x v="181"/>
    <n v="20"/>
    <n v="55.17"/>
    <n v="40"/>
    <n v="27299"/>
    <n v="0"/>
    <m/>
    <n v="813"/>
    <s v="CSPB - A"/>
    <s v="OSC"/>
    <s v="One of the most important objectives of the Latin-American Society is to promote interaction and cultural interchange between Latin-American students and we would like to take that aim further with not only cultural interchange but also giving students a platform to socialise their research and the impact their projects have in our Latin-American countries, because we have the responsibility to take action in the construction of a better Latin-America. Therefore, and after the successful experience gained last year with the 1st Research Symposium Colombia-UK that took place last 23rd and 24th Sept 2016 at Imperial, the Latin-American Society is willing to organise the 1st Latin-American Research Symposium. The exact dates are still to be determined accordingly to venue availability, but the symposium is taking place in the second halt of 2017. _x000a_The main purpose of this event is to bring along Latin-American students based in London to share their research projects, how those projects make an impact in our countries and to establish networks among researchers. _x000a__x000a_The symposium is intended to have 4 invited speakers from different Latin-American countries (including possibly a Nobel prize) which total cost (Â£8760) is distributed as follows:_x000a__x000a_â†’ Travel (Flight) expenses per speaker: Â£800 _x000a_â†’ Transport airport-hotel-airport per speaker: Â£80 _x000a_â†’ Accommodation per speaker at Southside IC Accommodation 2 nights: Â£210 _x000a_â†’ Feeding costs per speaker for 2 days: Â£150 _x000a__x000a_Total expenditure per speaker is Â£1240. Total cost of the speakers for the symposium: 4 speakers * Â£1240 = Â£4960._x000a__x000a_Other costs related to the event will be:_x000a_â†’ Coffee breaks (3 days, 200 people with Imperial catering): Â£1500_x000a_â†’ Wine reception (3 days, 200 people with Imperial catering): Â£1800_x000a_â†’ Stationery, printing and others: Â£500 _x000a__x000a_We are requesting a subsidy of Â£3000 because this is a cornerstone of our society and is the way to showcase cutting edge science and research on Latin-American topics to the world. With this subsidy the remaining costs (Â£5760) would be splitted into two, registration fees and sponsors. So, assuming 200 people attending the event (based on 90 people attending the Colombian Symposium last year), _x000a_a reasonable registration fee of Â£20 would mean Â£4000 and the remaining Â£1760 would be cover by sponsors such embassies (as the Colombian one did for last year)."/>
    <s v="Speakers"/>
    <s v="1 - Most Important"/>
    <n v="8760"/>
    <n v="5760"/>
    <n v="3000"/>
    <n v="0"/>
    <n v="0"/>
    <n v="0"/>
    <n v="0"/>
    <s v="cannot fund food or drinks (feeding for visitors, coffe break and wine reception). Traveling costs for speakers can definitely be recudced. E.g 4 star hotel at queens gate cost 130 for two nights if two speakers share a standard room."/>
    <n v="6"/>
    <s v="4,5"/>
    <s v="Alcohol?_x000a_JS: Also, we can't fund the coffee, or the wine, or the &quot;feeding costs&quot; of the speaker. £800 per speaker is a ridiculous number for flights. There must be some appropriate speakers already based in London._x000a_Also, if this is new, maybe ADF it instead?"/>
    <s v="1,6"/>
    <s v="3,5"/>
    <n v="0"/>
    <n v="0"/>
    <s v="y"/>
    <n v="0"/>
    <n v="0"/>
    <n v="0"/>
  </r>
  <r>
    <x v="16"/>
    <n v="50"/>
    <e v="#N/A"/>
    <e v="#N/A"/>
    <n v="25357"/>
    <n v="0"/>
    <m/>
    <n v="813"/>
    <s v="CSPB - A"/>
    <s v="OSC"/>
    <s v="The Nour Festival of Arts takes place annually for three weeks in October and November across Kensington , Notting Hill and Chelsea. It celebrates contemporary Middle-Eastern and North-African art and culture and consists of amazing music, film, exhibitions, talks and dance. _x000a__x000a_Since the festival literally takes place on Imperial's doorstep, LebSoc are very determined to make attending Nour Festival an annual event for Imperial Students. Our core aim as a society is to reach out to Imperial's General Student Body and expose them to Lebanese Culture._x000a__x000a_We are planning to make an event for 20 people to attend one of the festivalâ€™s event, ticket prices are at Â£15._x000a_Budget:_x000a_Tickets = Â£15 x 20 = Â£300_x000a_Collection = (Â£8 x 10members) + (Â£12 x 10non-members) = Â£200_x000a__x000a_Subsidy = Â£100"/>
    <s v="Cultural Activities"/>
    <s v="1 - Most Important"/>
    <n v="300"/>
    <n v="200"/>
    <n v="100"/>
    <n v="0"/>
    <n v="0"/>
    <n v="300"/>
    <n v="0"/>
    <s v="low reach"/>
    <n v="5"/>
    <n v="5"/>
    <s v="Seems like a high amount of subsidy given the relatively low cost (and reach)?"/>
    <n v="5"/>
    <n v="6"/>
    <n v="0"/>
    <n v="0"/>
    <s v="y"/>
    <n v="0"/>
    <n v="0"/>
    <n v="0"/>
  </r>
  <r>
    <x v="17"/>
    <n v="1317.12"/>
    <e v="#N/A"/>
    <e v="#N/A"/>
    <n v="23613"/>
    <n v="0"/>
    <m/>
    <n v="813"/>
    <s v="CSPB - A"/>
    <s v="OSC"/>
    <s v="Malaysian Night - ICUMS' annual flagship event_x000a__x000a_The preparations leading up to MNight brings together a large number of freshers and serves as an environment to bond as well as learn about the importance of teamwork and commitment. The show itself allows us to showcase Malaysian talent and idiosyncrasies to an international audience._x000a__x000a_REACH: This is our biggest event of the year, regularly involving a cast and crew of 150 and performing to an audience of 1,200 over two nights._x000a__x000a_Budget:_x000a_Great Hall Booking = Â£1300_x000a_Lighting, Sound and Technical Services = Â£3100_x000a_Costumes and makeup = Â£250_x000a_Props = Â£600_x000a_Music Equipment = Â£750_x000a_Marketing/Printing cost = Â£500_x000a_Food = Â£2200_x000a_Video filming = Â£320_x000a_Miscellaneous = Â£300_x000a_Total cost = Â£9320_x000a__x000a_Ticket sales = Â£8 x 50 (early bird tickets) + Â£10 x 1140 = Â£11,800_x000a__x000a_Total Profit = Â£11,800 - Â£9320 = Â£2480"/>
    <s v="Cultural Activities"/>
    <s v="2 - Important"/>
    <n v="9320"/>
    <n v="11800"/>
    <n v="0"/>
    <n v="0"/>
    <n v="0"/>
    <n v="0"/>
    <n v="0"/>
    <n v="9"/>
    <n v="0"/>
    <n v="0"/>
    <s v="No subsidy asked for here, so no worries."/>
    <n v="0"/>
    <n v="9"/>
    <n v="0"/>
    <n v="0"/>
    <s v="y"/>
    <n v="0"/>
    <n v="0"/>
    <n v="0"/>
  </r>
  <r>
    <x v="17"/>
    <n v="1317.12"/>
    <e v="#N/A"/>
    <e v="#N/A"/>
    <n v="23614"/>
    <n v="0"/>
    <m/>
    <n v="813"/>
    <s v="CSPB - A"/>
    <s v="OSC"/>
    <s v="Sports sessions - Every week, we hold sports sessions for football, badminton and basketball for our members_x000a__x000a_Aim: To foster a stronger bond amongst ICUMS members from different years and courses through playing a sport together while also promoting healthy living. This is a promise aligned with our society's objectives to cater to the welfare of our members. This also serves as a platform to foster a good relationship with other OSC societies through a series of friendly matches organised throughout the year._x000a__x000a_REACH = Around 50+ members per year_x000a__x000a_Budget:_x000a_Football = Â£69 x 20 sessions = Â£1380_x000a_Basketball = Â£86 x 20 = Â£1720_x000a_Badminton = Â£48 x 20 = Â£960._x000a_Total cost = Â£4060_x000a__x000a_Collection from sports pass (allows members to join any session) = Â£1400 pounds_x000a_Union Grant = Â£795.52_x000a__x000a_Total Subsidy = Â£4060 - Â£2195.52 = Â£1864.48_x000a_There is additional income from members who choose to join sessions without purchasing a sports pass, but this is irregular and does not come to a very significant amount, and so the total subsidy can be reduced to around Â£1800."/>
    <s v="Ground Hire"/>
    <s v="1 - Most Important"/>
    <n v="4060"/>
    <n v="2195.52"/>
    <n v="1864.48"/>
    <n v="0"/>
    <n v="0"/>
    <n v="4060"/>
    <n v="0"/>
    <s v="Explain union grant."/>
    <n v="0"/>
    <s v="5,6"/>
    <s v="Union grant? WHAT GRANT"/>
    <n v="0"/>
    <n v="6"/>
    <n v="0"/>
    <n v="0"/>
    <s v="y"/>
    <s v="OSC to ask club what they mean by Union Grant."/>
    <n v="0"/>
    <n v="0"/>
  </r>
  <r>
    <x v="17"/>
    <n v="1317.12"/>
    <e v="#N/A"/>
    <e v="#N/A"/>
    <n v="23618"/>
    <n v="0"/>
    <m/>
    <n v="813"/>
    <s v="CSPB - A"/>
    <s v="OSC"/>
    <s v="Alumni Networking - a dinner in Malaysia._x000a__x000a_For the first time we orgnanised a dinner where our fellow Alumni and current members gathered to get to know one another. The Imperial Alumni are well established in the working world hence this was an opportunity for our members to leverage on this mutually benefiting relationship to secure internships and potentially jobs. Together with Imperial College Alumni Association Malaysia (ICAAM), we catered dinner and set up a venue for the optimal networking experience. _x000a__x000a_REACH: Around 40 members (20 alumni and 20 members)_x000a__x000a_Budget based on previous years:_x000a_Venue Hire and Refreshments = Â£220"/>
    <s v="Conferences"/>
    <s v="2 - Important"/>
    <n v="220"/>
    <n v="0"/>
    <n v="220"/>
    <n v="0"/>
    <n v="0"/>
    <n v="0"/>
    <n v="0"/>
    <s v="cannot fund refreshment. Social aims since it’s a dinner."/>
    <n v="1"/>
    <n v="3"/>
    <s v="hospitality?_x000a_JS: It's a dinner, we can't fund it. Especially not gven this is an alumni dinner."/>
    <n v="1"/>
    <n v="3"/>
    <n v="0"/>
    <n v="0"/>
    <s v="y"/>
    <n v="0"/>
    <n v="0"/>
    <n v="0"/>
  </r>
  <r>
    <x v="17"/>
    <n v="1317.12"/>
    <e v="#N/A"/>
    <e v="#N/A"/>
    <n v="23629"/>
    <n v="0"/>
    <m/>
    <n v="813"/>
    <s v="CSPB - A"/>
    <s v="OSC"/>
    <s v="Sports Excursion_x000a__x000a_With sports being an integral part of the university experience, we organised sporting competitions between our members as well as competitions between our members and members from other universities. It was a days event where competitions such as Captain ball and dodgeball ran simultaneously. We were required to rent out equipment and the appropriate venue._x000a__x000a_REACH: Around 150 members_x000a__x000a_Budget:_x000a_Venue and equipment hire = Â£800"/>
    <s v="Ground Hire"/>
    <s v="2 - Important"/>
    <n v="800"/>
    <n v="0"/>
    <n v="800"/>
    <n v="0"/>
    <n v="0"/>
    <n v="0"/>
    <n v="0"/>
    <n v="0"/>
    <n v="2"/>
    <n v="1"/>
    <s v="Why is this core?"/>
    <n v="0"/>
    <n v="42767"/>
    <n v="0"/>
    <n v="0"/>
    <s v="y"/>
    <n v="0"/>
    <n v="0"/>
    <n v="0"/>
  </r>
  <r>
    <x v="17"/>
    <n v="1317.12"/>
    <e v="#N/A"/>
    <e v="#N/A"/>
    <n v="23633"/>
    <n v="0"/>
    <m/>
    <n v="813"/>
    <s v="CSPB - A"/>
    <s v="OSC"/>
    <s v="Career 101_x000a__x000a_During this event, we invite past Imperial students that are currently working in the UK. During this event the alumni share their journey as a student in Imperial to their current position. Our members learn their challenges along with how they overcame them. In between the sessions we provided refreshments. After the event, we provided food and drinks for everyone where our members were able to talk with and get to know our fellow alumni._x000a__x000a_REACH: Around 60 people_x000a__x000a_Budget:_x000a_Refreshments = Â£410"/>
    <s v="Conferences"/>
    <s v="1 - Most Important"/>
    <n v="410"/>
    <n v="0"/>
    <n v="410"/>
    <n v="0"/>
    <n v="0"/>
    <n v="0"/>
    <n v="0"/>
    <s v="cannot fund refreshment"/>
    <n v="0"/>
    <n v="0"/>
    <s v="Can't fund refreshments."/>
    <n v="1"/>
    <n v="3"/>
    <n v="0"/>
    <n v="0"/>
    <s v="y"/>
    <n v="0"/>
    <n v="0"/>
    <n v="0"/>
  </r>
  <r>
    <x v="182"/>
    <n v="75.260000000000005"/>
    <n v="55.5"/>
    <n v="20"/>
    <n v="26086"/>
    <n v="0"/>
    <m/>
    <n v="813"/>
    <s v="CSPB - A"/>
    <s v="OSC"/>
    <s v="Mauritian Independence Day Event:_x000a_It is an event organised annually by the IC Mauritian Society._x000a_Tickets are sold via the union website and at the entrance for Â£14._x000a_Cost of catering per person - Â£10_x000a_Expected number of people - 50_x000a_Predicted Cost = 50*10 = Â£500_x000a_Predicted Income = 50*12 = Â£600_x000a__x000a_However, there are other associated expenditures for the event : DJ and sound system, decorations and the income generated via the sale of tickets would have to cover the other expenses as well. Thus, the catering will be financed through the SGI generated through sale of tickets and grant received from the union."/>
    <s v="Consumables"/>
    <s v="1 - Most Important"/>
    <n v="500"/>
    <n v="700"/>
    <n v="150"/>
    <n v="0"/>
    <n v="0"/>
    <n v="0"/>
    <n v="0"/>
    <s v="cannont fund catering but no subsidy is needed"/>
    <n v="1"/>
    <n v="0"/>
    <s v="The catering will not be financed through Union grant."/>
    <n v="1"/>
    <s v="4,5"/>
    <n v="0"/>
    <n v="0"/>
    <s v="y"/>
    <n v="0"/>
    <n v="0"/>
    <n v="0"/>
  </r>
  <r>
    <x v="182"/>
    <n v="75.260000000000005"/>
    <n v="55.5"/>
    <n v="20"/>
    <n v="26087"/>
    <n v="0"/>
    <m/>
    <n v="813"/>
    <s v="CSPB - A"/>
    <s v="OSC"/>
    <s v="DJ, Sound system and Mauritian dancers for the Mauritian Independence Day Event:_x000a_In the past, our annual dinner has provided entertainment and music making up most of the event._x000a__x000a_Predited cost:_x000a_DJ and sound system = Â£150_x000a_Mauritan sega dancers = Â£150_x000a_Total =Â£300_x000a__x000a_Subsidy = 2/3 * 300 = Â£200"/>
    <s v="Speakers"/>
    <s v="1 - Most Important"/>
    <n v="300"/>
    <n v="0"/>
    <n v="50"/>
    <n v="0"/>
    <n v="0"/>
    <n v="300"/>
    <n v="0"/>
    <n v="9"/>
    <n v="0"/>
    <n v="0"/>
    <s v="Should this be cultural activities? Does sound like a social though"/>
    <n v="1"/>
    <n v="3"/>
    <n v="0"/>
    <n v="0"/>
    <s v="n"/>
    <s v="Leave as A-line, still core to promote culture."/>
    <n v="0"/>
    <n v="0"/>
  </r>
  <r>
    <x v="182"/>
    <n v="75.260000000000005"/>
    <n v="55.5"/>
    <n v="20"/>
    <n v="26340"/>
    <n v="0"/>
    <m/>
    <n v="813"/>
    <s v="CSPB - A"/>
    <s v="OSC"/>
    <s v="Participation in London games:_x000a_Cost to take part in sports competition = Â£12 per person_x000a_Expected number of participants = 15_x000a_Total = Â£180_x000a__x000a_Subsidy = 2/3 * 180 = Â£120"/>
    <s v="Competitions"/>
    <s v="2 - Important"/>
    <n v="180"/>
    <n v="0"/>
    <n v="120"/>
    <n v="0"/>
    <n v="0"/>
    <n v="0"/>
    <n v="0"/>
    <n v="9"/>
    <n v="0"/>
    <n v="0"/>
    <n v="0"/>
    <n v="0"/>
    <n v="0"/>
    <n v="0"/>
    <n v="0"/>
    <s v="y"/>
    <n v="0"/>
    <n v="0"/>
    <n v="0"/>
  </r>
  <r>
    <x v="182"/>
    <n v="75.260000000000005"/>
    <n v="55.5"/>
    <n v="20"/>
    <n v="26343"/>
    <n v="0"/>
    <m/>
    <n v="813"/>
    <s v="CSPB - A"/>
    <s v="OSC"/>
    <s v="MAURITIAN NIGHT - Printing tickets and posters and flyers for Mauritian night -Mauritian night is our flagship cultural event, attended imperial students, and external guests. We provide a high brow evening, of dining and entertainment, and we feel our poster and ticket presentation sell the event._x000a__x000a_Expected Costs::_x000a_Approx Â£10 for 100 tickets _x000a_A2 Posters ~ Â£5 *5 = Â£25_x000a_Approx Â£15 for 200 flyers_x000a__x000a_Total = Â£50_x000a__x000a_SUBSIDY Â£2/3*50 = Â£33.33"/>
    <s v="Publicity"/>
    <s v="2 - Important"/>
    <n v="50"/>
    <n v="0"/>
    <n v="33.33"/>
    <n v="0"/>
    <n v="0"/>
    <n v="0"/>
    <n v="0"/>
    <s v="publicity"/>
    <n v="1"/>
    <n v="3"/>
    <s v="Publicity"/>
    <n v="1"/>
    <n v="3"/>
    <n v="0"/>
    <n v="0"/>
    <s v="y"/>
    <n v="0"/>
    <n v="0"/>
    <n v="0"/>
  </r>
  <r>
    <x v="183"/>
    <n v="0"/>
    <n v="590.5"/>
    <n v="35"/>
    <n v="24944"/>
    <n v="0"/>
    <m/>
    <n v="813"/>
    <s v="CSPB - A"/>
    <s v="OSC"/>
    <s v="Organisation of the Welcome Event (IC PolSoc Mingle) - venue hire and snacks - estimated no. of people attending - 40."/>
    <s v="Hospitality"/>
    <s v="1 - Most Important"/>
    <n v="100"/>
    <n v="0"/>
    <n v="70"/>
    <n v="0"/>
    <n v="0"/>
    <n v="0"/>
    <n v="0"/>
    <s v="cannot fund snacks, need cost break down"/>
    <n v="1"/>
    <n v="3"/>
    <s v="no break down of costs"/>
    <n v="1"/>
    <n v="3"/>
    <n v="0"/>
    <n v="0"/>
    <s v="y"/>
    <n v="0"/>
    <n v="0"/>
    <n v="0"/>
  </r>
  <r>
    <x v="183"/>
    <n v="0"/>
    <n v="590.5"/>
    <n v="35"/>
    <n v="24945"/>
    <n v="0"/>
    <m/>
    <n v="813"/>
    <s v="CSPB - A"/>
    <s v="OSC"/>
    <s v="Snacks, refreshments and gadgets for Polish cultural social events (6 events x 15 pounds per event). Our annual events are: St. Andrew's Day (Andrzejki), St. Nicolaus' Day (MikoÅ‚ajki), &quot;Fat Thursday&quot;, Cross-society Christmas Party. Expected attendance - 15."/>
    <s v="Consumables"/>
    <s v="2 - Important"/>
    <n v="90"/>
    <n v="0"/>
    <n v="75"/>
    <n v="0"/>
    <n v="0"/>
    <n v="0"/>
    <n v="0"/>
    <s v="cannot fund snacks, need cost break down"/>
    <n v="1"/>
    <n v="3"/>
    <s v="no break down of costs"/>
    <n v="1"/>
    <n v="3"/>
    <n v="0"/>
    <n v="0"/>
    <s v="y"/>
    <n v="0"/>
    <n v="0"/>
    <n v="0"/>
  </r>
  <r>
    <x v="183"/>
    <n v="0"/>
    <n v="590.5"/>
    <n v="35"/>
    <n v="24946"/>
    <n v="0"/>
    <m/>
    <n v="813"/>
    <s v="CSPB - A"/>
    <s v="OSC"/>
    <s v="Promotional materials for the Freshers Fair in order to attract new members - leaflets (10 pounds), sweet treats (10 pounds)"/>
    <s v="Publicity"/>
    <s v="3 - Average Importance"/>
    <n v="20"/>
    <n v="0"/>
    <n v="20"/>
    <n v="0"/>
    <n v="0"/>
    <n v="0"/>
    <n v="0"/>
    <s v="publicity and cannot fund sweet treats"/>
    <n v="1"/>
    <n v="3"/>
    <s v="Publicity"/>
    <n v="1"/>
    <n v="3"/>
    <n v="0"/>
    <n v="0"/>
    <s v="y"/>
    <n v="0"/>
    <n v="0"/>
    <n v="0"/>
  </r>
  <r>
    <x v="183"/>
    <n v="0"/>
    <n v="590.5"/>
    <n v="35"/>
    <n v="24949"/>
    <n v="0"/>
    <m/>
    <n v="813"/>
    <s v="CSPB - A"/>
    <s v="OSC"/>
    <s v="Postage and stationery for a charity event in cooperation with Community Connections - writing and sending letters to children with incurable or serious ilnesses in Poland."/>
    <s v="Cultural Activities"/>
    <s v="1 - Most Important"/>
    <n v="30"/>
    <n v="0"/>
    <n v="15"/>
    <n v="0"/>
    <n v="0"/>
    <n v="0"/>
    <n v="0"/>
    <s v="not beneficial for imperial students"/>
    <n v="1"/>
    <n v="3"/>
    <s v="no break down of costs"/>
    <n v="1"/>
    <n v="3"/>
    <n v="0"/>
    <n v="0"/>
    <s v="y"/>
    <n v="0"/>
    <n v="0"/>
    <n v="0"/>
  </r>
  <r>
    <x v="184"/>
    <n v="0"/>
    <e v="#N/A"/>
    <e v="#N/A"/>
    <n v="26784"/>
    <n v="0"/>
    <m/>
    <n v="813"/>
    <s v="CSPB - A"/>
    <s v="OSC"/>
    <s v="Fresher's fair - Decorations and Flags - We finance this."/>
    <s v="Equipment &amp; Repair"/>
    <s v="2 - Important"/>
    <n v="10"/>
    <n v="0"/>
    <n v="10"/>
    <n v="0"/>
    <n v="0"/>
    <n v="0"/>
    <n v="0"/>
    <n v="9"/>
    <n v="0"/>
    <n v="0"/>
    <n v="0"/>
    <n v="9"/>
    <n v="0"/>
    <n v="0"/>
    <n v="0"/>
    <s v="y"/>
    <n v="0"/>
    <n v="0"/>
    <n v="0"/>
  </r>
  <r>
    <x v="184"/>
    <n v="0"/>
    <e v="#N/A"/>
    <e v="#N/A"/>
    <n v="26802"/>
    <n v="0"/>
    <m/>
    <n v="813"/>
    <s v="CSPB - A"/>
    <s v="OSC"/>
    <s v="First advent - Key cultural celebration of the 4th Sunday before Christmas, traditionally involves Christmas music, Scandinavian Christmas snacks - Baking Ingredients, gingerbread cookies, and drinks - we charge this Ã‚Â£1 per person - expect 15 people - baking ingredients for lussebullar (traditional Scandinavian saffron buns eaten at Christmas) cost Ã‚Â£20, special drink (Scandinavian-style mulled wine - glÃƒÂ¶gg) cost Ã‚Â£30, and Swedish non-alcoholic Christmas drinks (Julmust) cost Ã‚Â£10, only available in Swedish shop Totally Swedish in Marylebone - Total cost of consumables Ã‚Â£60, Ã‚Â£15 generated from members attending the event - Hence we incur Ã‚Â£45 losses from the event"/>
    <s v="Equipment &amp; Repair"/>
    <s v="1 - Most Important"/>
    <n v="50"/>
    <n v="0"/>
    <n v="45"/>
    <n v="0"/>
    <n v="0"/>
    <n v="0"/>
    <n v="0"/>
    <s v="cannot fund food and drinks, and alcohol?"/>
    <n v="1"/>
    <n v="3"/>
    <s v="Sounds like a good event but they are buying alcohol. Can CSPB fund this?"/>
    <n v="1"/>
    <n v="3"/>
    <n v="0"/>
    <n v="0"/>
    <s v="y"/>
    <s v="Food/drink not funded."/>
    <n v="0"/>
    <n v="0"/>
  </r>
  <r>
    <x v="184"/>
    <n v="0"/>
    <e v="#N/A"/>
    <e v="#N/A"/>
    <n v="26808"/>
    <n v="0"/>
    <m/>
    <n v="813"/>
    <s v="CSPB - A"/>
    <s v="OSC"/>
    <s v="Scandinavian style 'Julbord' (Christmas-eve traditional dinner) at Swedish Restaurant - Ã‚Â£25 per person, expect 10 people - subsidised Ã‚Â£5 per person - we do not make any income on this event to cover what we subsidise, hence we incur relatively heavy losses that would need subsidizing. Hence we ask for a Ã‚Â£40 subsidy."/>
    <s v="Cultural Activities"/>
    <s v="2 - Important"/>
    <n v="250"/>
    <n v="0"/>
    <n v="100"/>
    <n v="0"/>
    <n v="0"/>
    <n v="0"/>
    <n v="0"/>
    <s v="ask for £40 subsidy?"/>
    <n v="7"/>
    <n v="5"/>
    <s v="asking for £40 in the comment but £100 quoted"/>
    <n v="3"/>
    <n v="42859"/>
    <n v="0"/>
    <n v="0"/>
    <s v="n"/>
    <s v="OSC to clarify subsidies with club."/>
    <n v="0"/>
    <n v="0"/>
  </r>
  <r>
    <x v="185"/>
    <n v="0"/>
    <n v="8406.64"/>
    <n v="185"/>
    <n v="23548"/>
    <n v="0"/>
    <m/>
    <n v="813"/>
    <s v="CSPB - A"/>
    <s v="OSC"/>
    <s v="Chinese New Year Dinner - Members get together and have dinner together to celebrate the Lunar New Year. Â£900 will be spent on subsidising (Â£6 per members, estimated at 150 attendees) the dinner (Â£25 per pax, excluding service charge), while Â£300 will be used to purchase Chinese New Year Goodies (love letters, roasted meat etc)"/>
    <s v="Cultural Activities"/>
    <s v="2 - Important"/>
    <n v="1200"/>
    <n v="0"/>
    <n v="100"/>
    <n v="0"/>
    <n v="0"/>
    <n v="0"/>
    <n v="0"/>
    <s v="food and drinks"/>
    <n v="1"/>
    <n v="3"/>
    <s v="Numbers for subsidy and cost do not match description. Also food"/>
    <n v="1"/>
    <n v="3"/>
    <n v="0"/>
    <n v="0"/>
    <s v="y"/>
    <n v="0"/>
    <n v="0"/>
    <n v="0"/>
  </r>
  <r>
    <x v="185"/>
    <n v="0"/>
    <n v="8406.64"/>
    <n v="185"/>
    <n v="23549"/>
    <n v="0"/>
    <m/>
    <n v="813"/>
    <s v="CSPB - A"/>
    <s v="OSC"/>
    <s v="Major Event - An annual musical production showcasing Singapore's culture to Imperial's community and beyond. Over 100 members will be involved in the production, performing at the Great Hall to an audience of over 500. The cost will be Â£600 for the rental of the Great Hall, Â£3200 for rental of the Dramasoc's Lights &amp; sound system. _x000a__x000a_The income will be from the sales of our tickets at Â£10. All additional profits will be donated to charity."/>
    <s v="Ground Hire"/>
    <s v="1 - Most Important"/>
    <n v="3800"/>
    <n v="2000"/>
    <n v="200"/>
    <n v="0"/>
    <n v="0"/>
    <n v="200"/>
    <n v="0"/>
    <n v="9"/>
    <n v="0"/>
    <n v="0"/>
    <s v="seem to be paying more to dramsoc than others_x000a_JS: Yep, standard."/>
    <n v="9"/>
    <n v="0"/>
    <n v="0"/>
    <n v="0"/>
    <s v="y"/>
    <n v="0"/>
    <n v="0"/>
    <n v="0"/>
  </r>
  <r>
    <x v="186"/>
    <n v="57.15"/>
    <e v="#N/A"/>
    <e v="#N/A"/>
    <n v="27013"/>
    <n v="0"/>
    <m/>
    <n v="813"/>
    <s v="CSPB - A"/>
    <s v="OSC"/>
    <s v="Freshers Fair + Meet &amp; Greet. _x000a_This is the main way we attract new members to join the society. We spend on food, drink, and equipment hire to make a video introducing the society."/>
    <s v="Hospitality"/>
    <s v="2 - Important"/>
    <n v="200"/>
    <n v="0"/>
    <n v="50"/>
    <n v="0"/>
    <n v="0"/>
    <n v="0"/>
    <n v="0"/>
    <s v="food and drinks; publicity"/>
    <n v="1"/>
    <n v="3"/>
    <s v="publicity?, no breakdown of costs"/>
    <n v="1"/>
    <n v="3"/>
    <n v="0"/>
    <n v="0"/>
    <s v="y"/>
    <n v="0"/>
    <n v="0"/>
    <n v="0"/>
  </r>
  <r>
    <x v="186"/>
    <n v="57.15"/>
    <e v="#N/A"/>
    <e v="#N/A"/>
    <n v="27025"/>
    <n v="0"/>
    <m/>
    <n v="813"/>
    <s v="CSPB - A"/>
    <s v="OSC"/>
    <s v="University of Warwick - Inter-University Sri Lankan Cricket Tournament_x000a_Transport and Accommodation totalling Â£50.00 * 27 members = Â£1350.00_x000a__x000a_This is one of the main events members look forward to when joining our society, and it is important we provide a subsidy to ensure a good attendance."/>
    <s v="Accommodation"/>
    <s v="1 - Most Important"/>
    <n v="1350"/>
    <n v="1080"/>
    <n v="270"/>
    <n v="0"/>
    <n v="0"/>
    <n v="270"/>
    <n v="0"/>
    <s v="low reach"/>
    <n v="5"/>
    <n v="5"/>
    <s v="Low reach for cost"/>
    <n v="5"/>
    <n v="42799"/>
    <n v="0"/>
    <n v="0"/>
    <s v="y"/>
    <n v="0"/>
    <n v="0"/>
    <n v="0"/>
  </r>
  <r>
    <x v="186"/>
    <n v="57.15"/>
    <e v="#N/A"/>
    <e v="#N/A"/>
    <n v="27073"/>
    <n v="0"/>
    <m/>
    <n v="813"/>
    <s v="CSPB - A"/>
    <s v="OSC"/>
    <s v="Annual General Meeting and End of Year Dinner_x000a_Â£15.00 * 27 members = Â£405.00_x000a__x000a_This is crucial as without this AGM, there will be no new committee. This is where candidates give their speeches, members cast their votes, followed by a traditional meal."/>
    <s v="Hospitality"/>
    <s v="1 - Most Important"/>
    <n v="405"/>
    <n v="270"/>
    <n v="135"/>
    <n v="0"/>
    <n v="0"/>
    <n v="0"/>
    <n v="0"/>
    <s v="This is a dinner"/>
    <n v="1"/>
    <n v="3"/>
    <s v="This is a meal"/>
    <n v="1"/>
    <n v="3"/>
    <n v="0"/>
    <n v="0"/>
    <s v="y"/>
    <n v="0"/>
    <n v="0"/>
    <n v="0"/>
  </r>
  <r>
    <x v="187"/>
    <n v="173.99"/>
    <n v="3501.7899999999995"/>
    <n v="30"/>
    <n v="27138"/>
    <n v="0"/>
    <m/>
    <n v="870"/>
    <s v="CSPB - A"/>
    <s v="RAG"/>
    <s v="Amazing Race - After successfully holding this event for the first time at the beginning of the year, we have decided to continue it next year but make it even bigger. We ran this event at the beginning of the year, so that committee and members could meet and create a bond. From our past experience, apart from a passion for volunteering and for the mission of Save the Children, bonding with members is really what makes them eager to participate in our volunteering events and aim to raise as much money as possible for this great cause. Apart from bonding, members also learn more about what Save the Children does and their greatest achievements during the past years. For this event, we organised little challenges, games and Save the Children related quizzes that would earn participants points. From the feedback we got, it was clear that everyone who came along had a lot of fun and would redo it again next year. This event did incur some costs to pay for the materials used during the games that added up to Â£ 20. However, as we are planning to make the event bigger next year, to include more fun challenges and invite more people, we estimate that costs will increase to Â£ 30. We also organised a few prizes for all the teams to thank them for their effort after walking around London for an entire day, regardless of their final ranking, which added up to Â£ 15."/>
    <s v="Competitions"/>
    <s v="2 - Important"/>
    <n v="45"/>
    <n v="0"/>
    <n v="45"/>
    <n v="45"/>
    <n v="45"/>
    <n v="45"/>
    <n v="0"/>
    <n v="0"/>
    <n v="0"/>
    <n v="0"/>
    <n v="0"/>
    <n v="0"/>
    <n v="0"/>
    <n v="0"/>
    <n v="0"/>
    <s v="y"/>
    <n v="0"/>
    <n v="0"/>
    <s v="y"/>
  </r>
  <r>
    <x v="187"/>
    <n v="173.99"/>
    <n v="3501.7899999999995"/>
    <n v="30"/>
    <n v="27103"/>
    <n v="0"/>
    <m/>
    <n v="870"/>
    <s v="CSPB - A"/>
    <s v="RAG"/>
    <s v="Imperial's Got Talent - flagship event for Imperial Save the Children. We gather the best acts around Imperial to delight our guests with a fun and eye opening evening. At the same time, we raise awareness about the mission and goals of our charity both at Imperial and the headquarters by showing videos of the reach of Save the Children around the world and inviting a guest from StC Headquarters to give a motivating speech about the charity. In order to cut down costs for the event, we have decided to move it from the Great Hall to Metric which will cost Â£ 200 instead. However, this event will still incur some costs such as renting drums and other equipment (Â£ 80), printing an advertising banner (Â£ 50), printing tickets and other advertisement flyers (Â£ 30) and prizes for the winners of the competition (Â£ 10). Because all of the profits from this event will be directly donated to Save the Children, we are asking the Union to subsidise our costs so that the money the guests give us will reach more people in need."/>
    <s v="Competitions"/>
    <s v="1 - Most Important"/>
    <n v="400"/>
    <n v="600"/>
    <n v="400"/>
    <n v="400"/>
    <n v="0"/>
    <n v="0"/>
    <n v="0"/>
    <n v="0"/>
    <s v="Agreed with QA"/>
    <n v="0"/>
    <s v="Surely dont need any income if income&gt;subsidy"/>
    <n v="0"/>
    <n v="4"/>
    <n v="0"/>
    <n v="0"/>
    <s v="n"/>
    <s v="Subsidising items for fundraising event where income &gt; subsidy/expenditure means giving money directly to another charity, move to C-line."/>
    <n v="0"/>
    <n v="0"/>
  </r>
  <r>
    <x v="188"/>
    <n v="75.539999999999992"/>
    <n v="298.62"/>
    <n v="40"/>
    <n v="25127"/>
    <n v="0"/>
    <m/>
    <n v="870"/>
    <s v="CSPB - A"/>
    <s v="RAG"/>
    <s v="Charity Concert venue/equipment hire, DramSoc help_x000a_Most likely the main event of the year. In the past years this concert has been successful, but last year this event didn't break even. Hence, next year, we are planning a much heavier advertisement, as well as negotiation with performance stars. However, both these thing will incur heavier costs for the event, hence GBP200 as an estimated cost."/>
    <s v="Equipment &amp; Repair"/>
    <s v="1 - Most Important"/>
    <n v="200"/>
    <n v="90"/>
    <n v="110"/>
    <n v="200"/>
    <n v="110"/>
    <n v="200"/>
    <n v="0"/>
    <n v="0"/>
    <n v="0"/>
    <n v="0"/>
    <n v="0"/>
    <n v="0"/>
    <n v="0"/>
    <n v="0"/>
    <n v="0"/>
    <s v="y"/>
    <n v="0"/>
    <n v="0"/>
    <s v="y"/>
  </r>
  <r>
    <x v="188"/>
    <n v="75.539999999999992"/>
    <n v="298.62"/>
    <n v="40"/>
    <n v="25130"/>
    <n v="0"/>
    <m/>
    <n v="870"/>
    <s v="CSPB - A"/>
    <s v="RAG"/>
    <s v="Charity Mornington Crescent run_x000a_This year, it cost GBP 18.60 per person (that's also why this number is presented for next year, with the estimated number of participants as 10). As the income from fundraising for this event cannot be estimated at all, we are asking for full subsidy for this project."/>
    <s v="Cultural Activities"/>
    <s v="1 - Most Important"/>
    <n v="186"/>
    <n v="0"/>
    <n v="186"/>
    <n v="186"/>
    <n v="186"/>
    <n v="186"/>
    <n v="0"/>
    <n v="0"/>
    <n v="0"/>
    <n v="0"/>
    <n v="0"/>
    <n v="0"/>
    <n v="0"/>
    <n v="0"/>
    <n v="0"/>
    <s v="y"/>
    <n v="0"/>
    <n v="0"/>
    <s v="y"/>
  </r>
  <r>
    <x v="188"/>
    <n v="75.539999999999992"/>
    <n v="298.62"/>
    <n v="40"/>
    <n v="25131"/>
    <n v="0"/>
    <m/>
    <n v="870"/>
    <s v="CSPB - A"/>
    <s v="RAG"/>
    <s v="Annual Poverty banquet_x000a_Raising the awareness of the poor conditions that some children live in, while being imprinted into their food intake conditions. The event is prepared by asking restaurants in the South Kensington area to donate some food for the event. However, this has been increasingly difficult, due to various causes, such as Imperial being blacklisted (due to an unknown society pretending to be a charity and getting food, which they ate themselves...), and similar. Therefore, last year, we ended up buying some food, which left the banquet in negative values. For next year, we are asking for a donation made by the union, which would secure that the event will break even. Following the food acquirement, we then invite people into a lecture theatre, and give them randomly tickets out, by which their social level is randomly assigned. Hence, some people will get two slices of a pizza or sushi and sit at a table, whereas some people will end up on a bread with butter and salt, while sitting on floor. This is a very effective event with respect to the awareness raising, which is additionally supported by a presentation by the president and committee members. We charge no cost for attending this event, as due to the high price elasticity, if we do, the number of attendees will drop significantly. We do take donations from the attendees, however, they do rarely add up to two-digit values."/>
    <s v="Hospitality"/>
    <s v="1 - Most Important"/>
    <n v="100"/>
    <n v="0"/>
    <n v="100"/>
    <n v="100"/>
    <n v="0"/>
    <n v="100"/>
    <n v="0"/>
    <n v="0"/>
    <n v="0"/>
    <n v="0"/>
    <s v="food"/>
    <n v="1"/>
    <n v="3"/>
    <n v="0"/>
    <n v="0"/>
    <s v="y"/>
    <n v="0"/>
    <n v="0"/>
    <s v="y"/>
  </r>
  <r>
    <x v="188"/>
    <n v="75.539999999999992"/>
    <n v="298.62"/>
    <n v="40"/>
    <n v="27315"/>
    <n v="0"/>
    <m/>
    <n v="870"/>
    <s v="CSPB - A"/>
    <s v="RAG"/>
    <s v="annual charge by Unicef UK - by default GBP2000, but normally whatever is left on our account_x000a__x000a_This is a very important issue to be raised. The pressure put on our society, as the requirement from our Mother organisation Unicef UK is to raise GBP2000 a year, is high. This has been, due to poor conditions of our account (it is very hard to raise GBP2000 per year, when there is only GBP150 on our account in October) a very hard task to complete for many years. We are trying our best to get out of this loop."/>
    <s v="Affiliation Fees"/>
    <s v="1 - Most Important"/>
    <n v="2000"/>
    <n v="0"/>
    <n v="0"/>
    <n v="0"/>
    <n v="0"/>
    <n v="0"/>
    <n v="0"/>
    <n v="0"/>
    <s v="What can we help? How much they need?"/>
    <n v="0"/>
    <s v="Move to CSPB-C?_x000a_"/>
    <n v="0"/>
    <n v="0"/>
    <n v="0"/>
    <n v="0"/>
    <s v="y"/>
    <n v="0"/>
    <n v="0"/>
    <s v="y"/>
  </r>
  <r>
    <x v="189"/>
    <n v="282.39999999999998"/>
    <n v="-245.07000000000002"/>
    <n v="50"/>
    <n v="26317"/>
    <n v="0"/>
    <m/>
    <n v="811"/>
    <s v="CSPB - A"/>
    <s v="RCC"/>
    <s v="We run workshops on saturdays to teach groups of 10 students (Â£6-8 for members and Â£8-10 for non-members) on a variety of items. These cover a wide range of items and vary in cost per student (Â£3-5 per student). The workshops happen most weekends during term (minimum of 20 sessions). For the sake of calculation we will assume that every session is 70% full and is entirely made up of members of the club. Because we buy the material in advance we will assume that 10 people are coming: Max Cost = (Â£5x10x20)=Â£1000 Min Income=(Â£6x7x20)=Â£840 Majority of cost is spent on materials with extremely varying costs e.g: Copper Wire 2mm Dia (Â£3.35 per metre), Silver Wire 2mm Dia (Â£22.63 per metre)."/>
    <s v="Consumables"/>
    <s v="1 - Most Important"/>
    <n v="1000"/>
    <n v="840"/>
    <n v="200"/>
    <n v="0"/>
    <n v="0"/>
    <n v="1000"/>
    <n v="0"/>
    <s v="No query"/>
    <n v="0"/>
    <n v="0"/>
    <n v="0"/>
    <n v="0"/>
    <n v="0"/>
    <n v="0"/>
    <n v="0"/>
    <s v="y"/>
    <n v="0"/>
    <n v="0"/>
    <n v="0"/>
  </r>
  <r>
    <x v="189"/>
    <n v="282.39999999999998"/>
    <n v="-245.07000000000002"/>
    <n v="50"/>
    <n v="26320"/>
    <n v="0"/>
    <m/>
    <n v="811"/>
    <s v="CSPB - A"/>
    <s v="RCC"/>
    <s v="Tools (replacements) - Because we run a lot of workshops we go through tools quickly. We will be setting aside this money for replacement of tools as they break and wear out. Straight Shears (x5) (Â£14.40 each inc.VAT), Nylon Jaw Pliers (x5) (Â£8.39 each inc.VAT), Round Nose Pliers (x5) (Â£9.42 each inc. VAT), Pack of Sawblades (x2) (Â£12.24 each inc. VAT), Polishing material (approx Â£20). Total = (5x14.40) + (5x8.39) + (5x9.42) + (2x12.24) + 20 = Â£205.53"/>
    <s v="Equipment &amp; Repair"/>
    <s v="1 - Most Important"/>
    <n v="205.53"/>
    <n v="0"/>
    <n v="200"/>
    <n v="0"/>
    <n v="0"/>
    <n v="205.53"/>
    <n v="0"/>
    <s v="No query"/>
    <n v="0"/>
    <n v="0"/>
    <n v="0"/>
    <n v="0"/>
    <n v="0"/>
    <n v="0"/>
    <n v="0"/>
    <s v="y"/>
    <n v="0"/>
    <n v="0"/>
    <n v="0"/>
  </r>
  <r>
    <x v="190"/>
    <n v="0"/>
    <n v="554.17999999999995"/>
    <n v="50"/>
    <n v="25013"/>
    <n v="0"/>
    <m/>
    <n v="811"/>
    <s v="CSPB - A"/>
    <s v="RCC"/>
    <s v="Greenwich Observatory trip. This is a trip that is advertised as the main trip of the year every year and has been a core activity of our society for several years. The predicted attendance is 15 people at a cost of about Â£10 per ticket. From this we gain Â£5.50 per person as we only partially subsidise the trip."/>
    <s v="Cultural Activities"/>
    <s v="1 - Most Important"/>
    <n v="154.16999999999999"/>
    <n v="82.5"/>
    <n v="50"/>
    <n v="0"/>
    <n v="0"/>
    <n v="154.16999999999999"/>
    <n v="0"/>
    <s v="Trip funding"/>
    <n v="2"/>
    <n v="3"/>
    <s v="I am very unsure of the maths that is going on here, but this is funding for a trip"/>
    <n v="1"/>
    <n v="3"/>
    <n v="0"/>
    <n v="0"/>
    <s v="n"/>
    <s v="Trips are funded, and this is core so keep as A-line."/>
    <n v="0"/>
    <n v="0"/>
  </r>
  <r>
    <x v="190"/>
    <n v="0"/>
    <n v="554.17999999999995"/>
    <n v="50"/>
    <n v="25016"/>
    <n v="0"/>
    <m/>
    <n v="811"/>
    <s v="CSPB - A"/>
    <s v="RCC"/>
    <s v="Purchase of new equipment to provide an increasingly higher quality of service with more equipment and new types of equipment. We would like to expand our equipment in at least the following ways:_x000a_star diagonal eyepiece: Â£25_x000a_red light astronomical torch: Â£15"/>
    <s v="Equipment &amp; Repair"/>
    <s v="1 - Most Important"/>
    <n v="40"/>
    <n v="0"/>
    <n v="20"/>
    <n v="0"/>
    <n v="0"/>
    <n v="40"/>
    <n v="0"/>
    <s v="Potentially better suited as an ADF application"/>
    <s v="2?"/>
    <s v="3?"/>
    <n v="0"/>
    <n v="0"/>
    <n v="0"/>
    <n v="0"/>
    <n v="0"/>
    <s v="n"/>
    <s v="Do not push to ADF, this is core so keep as A-line."/>
    <n v="0"/>
    <n v="0"/>
  </r>
  <r>
    <x v="191"/>
    <n v="1031.3"/>
    <n v="976.04999999999984"/>
    <n v="32"/>
    <n v="25728"/>
    <n v="0"/>
    <m/>
    <n v="811"/>
    <s v="CSPB - A"/>
    <s v="RCC"/>
    <s v="Instructors : The most important activity of belly dancing is the provision of belly dancing classes given by professional dancers, available to all members. 3 classes per week in autumn; 3 classes per week in spring term. All the classes are held in South Kensington campus. The cost of hiring professional belly dancing teacher for 2 of the classes is Â£50 an hour plus VAT = Â£2400 (Â£1200 for autumn term and Â£1200 for spring term). The cost of hiring a tribal belly dancing instructor for one class a week is Â£30 an hour = Â£600 (Â£300 for autumn term and Â£300 for spring term). This is a total of Â£3000. In order to keep the price affordable for students, only Â£5 - Â£7 are charged per student per lessons. We subsidise the first week of classes and give free taster lessons in both terms, which costs Â£300 in total for both terms. Demands can vary - there can be 5 people or 2 per class, usually there is less people attending classes towards the end of the term (as the workload for many is at its highest). Last term, we had on average 6 regular students for each class, we also allow members to drop in whenever they want (for a Â£5 charge on the day). On average we should make Â£30 a class which means that overall income amounts to Â£1800 (Â£30 * 3 classes a week * 10 weeks a term * 2 terms) and the rest of the cost had to be covered using our grant and SGI."/>
    <s v="Instructors"/>
    <s v="1 - Most Important"/>
    <n v="3000"/>
    <n v="1800"/>
    <n v="1200"/>
    <n v="0"/>
    <n v="0"/>
    <n v="3000"/>
    <n v="0"/>
    <s v="Club has not reached membership target and may need to consider reducing the frequency of its classes"/>
    <n v="4"/>
    <n v="5"/>
    <s v="Club is in a very worrying position financially, should be looking to decrease the number of lessons if demand is so low. MGH: agree, too much money for very few people, too many classses."/>
    <n v="4"/>
    <n v="4"/>
    <n v="0"/>
    <n v="0"/>
    <s v="n"/>
    <s v="RCC to tell club to reduce number of classes to cut costs. Require new breakdown after that discussion."/>
    <n v="0"/>
    <n v="0"/>
  </r>
  <r>
    <x v="191"/>
    <n v="1031.3"/>
    <n v="976.04999999999984"/>
    <n v="32"/>
    <n v="26023"/>
    <n v="0"/>
    <m/>
    <n v="811"/>
    <s v="CSPB - A"/>
    <s v="RCC"/>
    <s v="Workshops: We would like to organise workshops directed at all levels and focused on a certain area of belly dancing which is not covered in the normal classes (e.g. props, different styles like balaadi, iraqi, floorwork etc.). In the past, we hosted 3 workshops per year. They usually last 2 hours and cost Â£45/hr = Â£270/year. On average we expect 7 people to attend and charge them Â£8 which covers Â£56 cost of per workshop; leaving us with Â£34 deficit to cover by SGI. We have asked for a 25% grant subsidy."/>
    <s v="Instructors"/>
    <s v="2 - Important"/>
    <n v="270"/>
    <n v="168"/>
    <n v="67.5"/>
    <n v="0"/>
    <n v="0"/>
    <n v="270"/>
    <n v="0"/>
    <s v="No query"/>
    <n v="0"/>
    <n v="0"/>
    <s v="Over shadowed by cost of weekly lessons."/>
    <s v="Wrong line"/>
    <n v="1"/>
    <n v="0"/>
    <n v="0"/>
    <s v="n"/>
    <s v="Same as above, and consider moving to B-line."/>
    <n v="0"/>
    <n v="0"/>
  </r>
  <r>
    <x v="192"/>
    <n v="162.26"/>
    <n v="229.9"/>
    <n v="20"/>
    <n v="26099"/>
    <n v="0"/>
    <m/>
    <n v="811"/>
    <s v="CSPB - A"/>
    <s v="RCC"/>
    <s v="Entry fees to competitions: _x000a_-Portland Bowl Â£69 for two teams_x000a_-Warwick Bridge Festival Â£100 for ten pairs"/>
    <s v="Competitions"/>
    <s v="1 - Most Important"/>
    <n v="169"/>
    <n v="0"/>
    <n v="169"/>
    <n v="0"/>
    <n v="0"/>
    <n v="169"/>
    <n v="0"/>
    <s v="No query"/>
    <n v="0"/>
    <n v="0"/>
    <n v="0"/>
    <n v="0"/>
    <n v="0"/>
    <n v="0"/>
    <n v="0"/>
    <s v="y"/>
    <n v="0"/>
    <n v="0"/>
    <n v="0"/>
  </r>
  <r>
    <x v="192"/>
    <n v="162.26"/>
    <n v="229.9"/>
    <n v="20"/>
    <n v="26101"/>
    <n v="0"/>
    <m/>
    <n v="811"/>
    <s v="CSPB - A"/>
    <s v="RCC"/>
    <s v="London Cup Hosting. Imperial Bridge club will be hosting the London Cup in 2017 and require a tournament director for the duration of the tournament which is one day. Some of the money will be paid by entrants to the tournament."/>
    <s v="Referees"/>
    <s v="1 - Most Important"/>
    <n v="100"/>
    <n v="25"/>
    <n v="75"/>
    <n v="0"/>
    <n v="0"/>
    <n v="100"/>
    <n v="0"/>
    <s v="Cost breakdowns would be useful as this line has not been submitted in previous budges"/>
    <n v="3"/>
    <n v="4"/>
    <s v="More information please. What is this and what is the money for? MGH: I think the is fine"/>
    <n v="3"/>
    <n v="4"/>
    <n v="0"/>
    <n v="0"/>
    <s v="n"/>
    <s v="Keep as A-line but RCC to request breakdown from club."/>
    <n v="0"/>
    <n v="0"/>
  </r>
  <r>
    <x v="192"/>
    <n v="162.26"/>
    <n v="229.9"/>
    <n v="20"/>
    <n v="26114"/>
    <n v="0"/>
    <m/>
    <n v="811"/>
    <s v="CSPB - A"/>
    <s v="RCC"/>
    <s v="Travelling to tournaments. Subsidising entrants travel fees will promote a larger turnout, and give an opportunity for more members to participate. Portland bowl travel to oxford and back is Â£20 each for Â£80 in total, the Portland bowl lasts for many rounds depending on the team's performance. They could be requested to attend in places as far away as Durham therefore we request another Â£100 to cover these travel expenses. Furthermore we also require travel to Warwick for 10 pairs at Â£20 pounds each would mean an additional Â£400. The club will pay a third of this with a small subsidy from each pair of entrants."/>
    <s v="Travel Expenditure"/>
    <s v="1 - Most Important"/>
    <n v="580"/>
    <n v="200"/>
    <n v="380"/>
    <n v="0"/>
    <n v="0"/>
    <n v="580"/>
    <n v="0"/>
    <s v="No query, this is similar to previous years_x000a_"/>
    <n v="0"/>
    <n v="0"/>
    <n v="0"/>
    <n v="0"/>
    <n v="0"/>
    <n v="0"/>
    <n v="0"/>
    <s v="y"/>
    <n v="0"/>
    <n v="0"/>
    <n v="0"/>
  </r>
  <r>
    <x v="192"/>
    <n v="162.26"/>
    <n v="229.9"/>
    <n v="20"/>
    <n v="26131"/>
    <n v="0"/>
    <m/>
    <n v="811"/>
    <s v="CSPB - A"/>
    <s v="RCC"/>
    <s v="Equipment replacement. We require a new set of bridge of boards, we lack a complete set for proper tournament play. The club will pay for half with membership fees and reserves from last year."/>
    <s v="Equipment &amp; Repair"/>
    <s v="2 - Important"/>
    <n v="60"/>
    <n v="30"/>
    <n v="30"/>
    <n v="0"/>
    <n v="0"/>
    <n v="60"/>
    <n v="0"/>
    <s v="No query"/>
    <n v="0"/>
    <n v="0"/>
    <n v="0"/>
    <n v="0"/>
    <n v="0"/>
    <n v="0"/>
    <n v="0"/>
    <s v="y"/>
    <n v="0"/>
    <n v="0"/>
    <n v="0"/>
  </r>
  <r>
    <x v="18"/>
    <n v="3054.89"/>
    <n v="-636.48"/>
    <n v="35"/>
    <n v="25558"/>
    <n v="0"/>
    <m/>
    <n v="811"/>
    <s v="CSPB - A"/>
    <s v="RCC"/>
    <s v="BCU (British Canoe Union) Affiliation - Provides us with insurance and links with the canoe union. It is essential that we are affiliated before carrying out any activities. Renewal is in October, so grant will be spent at the beginning of term. Income assuming each member's membership fee contributes Â£5 (14% of membership fee). 35*Â£5 = Â£175."/>
    <s v="Affiliation Fees"/>
    <s v="1 - Most Important"/>
    <n v="335"/>
    <n v="175"/>
    <n v="160"/>
    <n v="0"/>
    <n v="0"/>
    <n v="335"/>
    <n v="0"/>
    <s v="No query"/>
    <n v="0"/>
    <n v="0"/>
    <n v="0"/>
    <n v="0"/>
    <n v="0"/>
    <n v="0"/>
    <n v="0"/>
    <s v="y"/>
    <n v="0"/>
    <n v="0"/>
    <n v="0"/>
  </r>
  <r>
    <x v="18"/>
    <n v="3054.89"/>
    <n v="-636.48"/>
    <n v="35"/>
    <n v="25566"/>
    <n v="0"/>
    <m/>
    <n v="811"/>
    <s v="CSPB - A"/>
    <s v="RCC"/>
    <s v="Weekend Trip accommodation - Kayaking is limited by the location of suitable rivers, usually far from London, so overnight stay is essential requirement of our core activities, We always try and find the cheapest accommodation - usually a bunkhouse or village hall. Around 6 trips a year require us to find private accommodation (remaining to 4 Imperial Hut trips) (6 trips x 16 persons x Â£8.00pn x 2 nights = Â£1536) . We generate income through selling tickets for the trip (usually @Â£40) 16 people used as an average takes into account 2 minibus trips as well as individuals joining the trip in their cars. Income: 16 people * 6 trips * Â£10 (contribution from ticket purchase 25%) = Â£960."/>
    <s v="Accommodation"/>
    <s v="1 - Most Important"/>
    <n v="1440"/>
    <n v="960"/>
    <n v="480"/>
    <n v="0"/>
    <n v="0"/>
    <n v="1440"/>
    <n v="0"/>
    <s v="No query"/>
    <n v="0"/>
    <n v="0"/>
    <s v="Trip accomodation? MGH: surley accomodation is pretty core if you have to travel to specific places to conduct your activity. Same as a sports club needing a specific type of pitch to play on, it facilitates their core activity. Also, I think £480 is a reasonable subsidy for 10 (4 of which use imperials hut resources already) so only £48 per trip of 16 people, only £3 each..."/>
    <n v="3"/>
    <n v="4"/>
    <n v="0"/>
    <n v="0"/>
    <s v="n"/>
    <s v="Trips are funded if core. This is A-line."/>
    <n v="0"/>
    <n v="0"/>
  </r>
  <r>
    <x v="18"/>
    <n v="3054.89"/>
    <n v="-636.48"/>
    <n v="35"/>
    <n v="25567"/>
    <n v="0"/>
    <m/>
    <n v="811"/>
    <s v="CSPB - A"/>
    <s v="RCC"/>
    <s v="Minibus Hire - Minibuses provide ICCC with the means to travel to boating locations while carrying our heavy equipment. They are required for all club trips which consist of around 10 recreational weekend trips (at approx. @Â£285 each, 2 require 2 buses), totaling 12 buses. 6 recreational day trips (@Â£100 each). (12 buses for weekend trips x Â£285 + 6 buses for day trips x @Â£100 = Â£4020) The non-subsidised part is paid with the income generated by members when they buy the ticket for the trip (usually @Â£40). Income calculated by: 12 people per minibus (back row used for kit), 18 minibus hires, Â£10 per person (25% of weekend trip, 50% of day trip) = (12 people x 18 minibus hires x Â£10pp = Â£1260)"/>
    <s v="Travel Expenditure"/>
    <s v="1 - Most Important"/>
    <n v="4020"/>
    <n v="2160"/>
    <n v="1860"/>
    <n v="0"/>
    <n v="0"/>
    <n v="4020"/>
    <n v="0"/>
    <s v="No query"/>
    <n v="0"/>
    <n v="0"/>
    <s v="Funding for recreational day trips? MGH: they are a recreational club...the day trip is to go canoeing/kyaking. Depends if we thing a day trip and a weekend trip and just as much core as eachother. could split into one or the other, but if there is the depand for this many trips I don't think they can be distinguished. The weekend trips allow for kayaking (only possible further away) and the day trips provide for canoeing?..."/>
    <n v="1"/>
    <n v="3"/>
    <n v="0"/>
    <n v="0"/>
    <n v="0"/>
    <n v="0"/>
    <n v="0"/>
    <n v="0"/>
  </r>
  <r>
    <x v="18"/>
    <n v="3054.89"/>
    <n v="-636.48"/>
    <n v="35"/>
    <n v="25570"/>
    <n v="0"/>
    <m/>
    <n v="811"/>
    <s v="CSPB - A"/>
    <s v="RCC"/>
    <s v="Petrol - Petrol is required for both the minibuses, and the personal cars used to transport members and equipment on club trips. ICCC club trips must take place in remote locations near to suitable white water for kayaking so petrol is essential to our core activities. _x000a_We run approximately 10 weekend trips a year, plus up to 6 day trips. 2 weekend trips require 2 buses. On average we travel 600 miles on a weekend trip (e.g. return to North wales) and 50 miles on a day trip. (12 x 600 miles x @Â£0.40 per mile = Â£2880, 6 x 50 miles x @Â£0.40 per mile = Â£120, total ~Â£3000). Income calculated by: Â£10 contribution per person (25% of weekend trip, 50% day trip) 12 people per minibus, 18 minibus hires = (12 * 18 * Â£10)"/>
    <s v="Travel Expenditure"/>
    <s v="2 - Important"/>
    <n v="3000"/>
    <n v="2160"/>
    <n v="840"/>
    <n v="0"/>
    <n v="0"/>
    <n v="3000"/>
    <n v="0"/>
    <s v="No query"/>
    <n v="0"/>
    <n v="0"/>
    <s v="As above MGH: if you don't fund their transport, you can't find anyones transport...they can't kayak in the London."/>
    <n v="13"/>
    <n v="0"/>
    <n v="0"/>
    <n v="0"/>
    <n v="0"/>
    <n v="0"/>
    <n v="0"/>
    <n v="0"/>
  </r>
  <r>
    <x v="18"/>
    <n v="3054.89"/>
    <n v="-636.48"/>
    <n v="35"/>
    <n v="25572"/>
    <n v="0"/>
    <m/>
    <n v="811"/>
    <s v="CSPB - A"/>
    <s v="RCC"/>
    <s v="Ethos Pool - Ethos swimming pool is where our weekly training takes place. Use of the pool is crucial to our core activity as it provides a safe and controlled environment for teaching, and it is often the location where our new members first experience kayaking. These sessions run through the Autumn and Spring terms and are 90 minutes long (2 terms x around @Â£600 per term = @Â£1200 per year). The non-subsided portion of this hire is provided by membership fees, as this is one of the primary services membership gives members. Income : 35 members * Â£20 contribution (57% of membership fee) = Â£700."/>
    <s v="Ground Hire"/>
    <s v="1 - Most Important"/>
    <n v="1200"/>
    <n v="700"/>
    <n v="500"/>
    <n v="0"/>
    <n v="0"/>
    <n v="1200"/>
    <n v="0"/>
    <s v="No query"/>
    <n v="0"/>
    <n v="0"/>
    <n v="0"/>
    <n v="0"/>
    <n v="0"/>
    <n v="0"/>
    <n v="0"/>
    <s v="y"/>
    <n v="0"/>
    <n v="0"/>
    <n v="0"/>
  </r>
  <r>
    <x v="18"/>
    <n v="3054.89"/>
    <n v="-636.48"/>
    <n v="35"/>
    <n v="25576"/>
    <n v="0"/>
    <m/>
    <n v="811"/>
    <s v="CSPB - A"/>
    <s v="RCC"/>
    <s v="Safety Equipment - In kayaking, safety equipment includes helmets, buoyancy aids, throw lines, cow-tails and emergency shelters. Due to the extreme nature of our activity, safety is of absolute importance to us, which is why we must ensure that this equipment is replaced as regularly as possible to ensure its effectiveness. The committee feels it necessary to purchase 3 new helmets next year to replace the current ones, many of which have broken straps or other damage, making them dangerous to use (3 x @Â£30 = Â£90). Many of our Buoyancy aids (from now on called BA) are at the end of their usable lifetime, and therefore have provide less flotation. Due to the extensive use of the BA's the bouyancy foam within them deteriorates over time and it was recommended on our White Water Safety and Rescue course that we invest in new ones for our club. We wish to buy 6 new basic BAs (6 x @Â£30 = Â£180) to replace the oldest of these BA's. Due to many of the older members having left our club recently (taking with them their privately owned equipment), we need more students to gain rescue experience on the river. This requires some additional equipment to be carried on the river. First among these is a cowtail, a tool to retrieve boats from the river, however to use this safely a specialised BA is required. An advanced white water BA costs @Â£ 120 and a cowtail costs @Â£ 20. We would like to invest in 2 new advanced white white water BA's so that our members can gain safety experience without having to buy expensive equipment themselves. ( 2 White Water BA @120 + 2 cowtails @Â£20 = Â£280)_x000a_We would wish to buy 2 new throw lines, which are used to rescue swimmers from the water and 1 new emergency shelter which will protect a group from the elements if they find themselves in an emergency situation.(2 x throw lines @Â£30 + 1 x group shelter @Â£50 =Â£110), safety equipment that should be replaced frequently. _x000a_As this is safety equipment, we believe it is paramount to buy this equipment first, and have enough to ensure trips run safely. Buying safety equipment on a tight budget, focusing on pure cost rather than quality and value, is not a risk the club is willing to take when it comes to such an adventurous activity. Renewal of this equipment is a necessity to ensure the safe running of the clubs activities."/>
    <s v="Equipment &amp; Repair"/>
    <s v="2 - Important"/>
    <n v="660"/>
    <n v="200"/>
    <n v="460"/>
    <n v="0"/>
    <n v="0"/>
    <n v="660"/>
    <n v="0"/>
    <s v="No query"/>
    <n v="0"/>
    <n v="0"/>
    <n v="0"/>
    <n v="0"/>
    <n v="0"/>
    <n v="0"/>
    <n v="0"/>
    <s v="y"/>
    <n v="0"/>
    <n v="0"/>
    <n v="0"/>
  </r>
  <r>
    <x v="18"/>
    <n v="3054.89"/>
    <n v="-636.48"/>
    <n v="35"/>
    <n v="25578"/>
    <n v="0"/>
    <m/>
    <n v="811"/>
    <s v="CSPB - A"/>
    <s v="RCC"/>
    <s v="WWSR - Whitewater Safety and Rescue - River leaders should be trained in rope work, rescue, leading techniques and other BCU recommended methods of group control before being allowed to lead ICCC trips. Training costs around Â£150 per person, is approved by our affiliated body and we aim to send as many people as possible per year on such a course, in order to ensure our members have the vital safety knowledge necessary for our activity. Last year we sent 9 people on the course and in coming years we hope to keep this number high at around 6 people. (6 x @Â£150 = Â£900) Without this type of instruction our new members, as they move up through the club, cannot gain the necessary skills to ensure the safe running of trips. _x000a_The non-subsided part of this will be paid by members of the club who attend the course. However, we wish to keep this cost as low as possible to encourage many to attend. Our club cannot run safely without professionally training our river leaders. Income 6 people x Â£50pp = Â£300."/>
    <s v="Instructors"/>
    <s v="2 - Important"/>
    <n v="900"/>
    <n v="300"/>
    <n v="600"/>
    <n v="0"/>
    <n v="0"/>
    <n v="900"/>
    <n v="0"/>
    <s v="No query"/>
    <n v="0"/>
    <n v="0"/>
    <n v="0"/>
    <n v="0"/>
    <n v="0"/>
    <n v="0"/>
    <n v="0"/>
    <s v="y"/>
    <n v="0"/>
    <n v="0"/>
    <n v="0"/>
  </r>
  <r>
    <x v="193"/>
    <n v="3260.2600000000007"/>
    <n v="-592.91"/>
    <n v="35"/>
    <n v="27002"/>
    <n v="0"/>
    <m/>
    <n v="811"/>
    <s v="CSPB - A"/>
    <s v="RCC"/>
    <s v="BCA Affiliation: The British Caving Association is the national governing body for underground exploration in the UK, and as such they maintain belay anchors, negotiate access agreements with landowners, and issue cave permits. Membership is a prerequisite for access to almost all UK caves, and affiliation to a national body is often required for caving abroad as well. Â£82 Request 100% subsidy._x000a__x000a_NB: They have increased fees since last year"/>
    <s v="Affiliation Fees"/>
    <s v="1 - Most Important"/>
    <n v="82"/>
    <n v="0"/>
    <n v="82"/>
    <n v="0"/>
    <n v="0"/>
    <n v="82"/>
    <n v="0"/>
    <s v="No query"/>
    <n v="0"/>
    <n v="0"/>
    <n v="0"/>
    <n v="0"/>
    <n v="0"/>
    <n v="0"/>
    <n v="0"/>
    <s v="y"/>
    <n v="0"/>
    <n v="0"/>
    <n v="0"/>
  </r>
  <r>
    <x v="193"/>
    <n v="3260.2600000000007"/>
    <n v="-592.91"/>
    <n v="35"/>
    <n v="27005"/>
    <n v="0"/>
    <m/>
    <n v="811"/>
    <s v="CSPB - A"/>
    <s v="RCC"/>
    <s v="Hidden Earth: The BCRA hosts a weekend conference in September. We hope to send four members by train to its venue. This national conference enables us to meet other clubs and negotiate access to more restricted caves. We also expose our summer expedition findings and meet cave scientists, major equipment retailers. Major networking event for the club. At an average Â£32 train fare with 16-25 railcard to get to the venue, and a residence cost of Â£28pp, Â£60x4= Â£240. Ask for 40% subsidy. The rest will be self-funded by going members, Â£36 per member."/>
    <s v="Conferences"/>
    <s v="1 - Most Important"/>
    <n v="240"/>
    <n v="0"/>
    <n v="96"/>
    <n v="0"/>
    <n v="0"/>
    <n v="0"/>
    <n v="0"/>
    <s v="Put in at too high a priority_x000a_"/>
    <n v="2"/>
    <n v="1"/>
    <s v="Not core, funding members to go to a conference MGH: agree, not core"/>
    <n v="1"/>
    <n v="3"/>
    <n v="0"/>
    <n v="0"/>
    <s v="y"/>
    <n v="0"/>
    <n v="0"/>
    <n v="0"/>
  </r>
  <r>
    <x v="193"/>
    <n v="3260.2600000000007"/>
    <n v="-592.91"/>
    <n v="35"/>
    <n v="27019"/>
    <n v="0"/>
    <m/>
    <n v="811"/>
    <s v="CSPB - A"/>
    <s v="RCC"/>
    <s v="Flat cell batteries: Club helmets use standard Duracell MN1203 alkaline flatcell batteries which must be replaced every weekend trip. There are 12 weekend trips a year and we estimate use of 6 flat batteries per trip, 6*12= 72 flat cells. We also purchase 5 high quality rechargeable battery packs, for trip leaders as they provide optimal balance of power and durability, on a 5 year rolling replacement. This gives a total of 5xÂ£18 (rechargeables) + 72 x Â£4.80 (flatcells) = Â£435.60. Request 30% subsidy as previous years. The rest will be paid from SGI or members purchasing their own. 30%x Â£435.60=Â£130.68_x000a__x000a_NOTE: Uncertain predicted cost as the current price for the flat cell is 3.35 pounds each but by the time we buy them using the new budget, the price may have increased due to same demand but limited supply.The increase in price compared to last year is due to inflation caused by the recent economic condition."/>
    <s v="Consumables"/>
    <s v="2 - Important"/>
    <n v="435.6"/>
    <n v="0"/>
    <n v="130.68"/>
    <n v="0"/>
    <n v="0"/>
    <n v="435.6"/>
    <n v="0"/>
    <s v="No query"/>
    <n v="0"/>
    <n v="0"/>
    <n v="0"/>
    <n v="0"/>
    <n v="0"/>
    <n v="0"/>
    <n v="0"/>
    <s v="y"/>
    <n v="0"/>
    <n v="0"/>
    <n v="0"/>
  </r>
  <r>
    <x v="193"/>
    <n v="3260.2600000000007"/>
    <n v="-592.91"/>
    <n v="35"/>
    <n v="27021"/>
    <n v="0"/>
    <m/>
    <n v="811"/>
    <s v="CSPB - A"/>
    <s v="RCC"/>
    <s v="Rechargeable Batteries: The club has rechargeable Petzl Vertex helmets. These use Sanyo Eneloop rechargeable batteries, four batteries per helmet which are on rolling replacement. We estimate we need four sets of batteries per caver (main+spares) with an average 10 Petzl Vertex helmets used each trip: 10x8=80 batteries that must be kept in good condition. 100 batteries need to be purchased each year as part of a 2 year rolling replacement, at the lowest online price of Â£10.00 for 4 that comes to Â£10/4 x180 batteries = Â£450. Request 35% subsidy. The rest will be paid from SGI. 35%xÂ£450=Â£157.50"/>
    <s v="Consumables"/>
    <s v="1 - Most Important"/>
    <n v="450"/>
    <n v="0"/>
    <n v="157.5"/>
    <n v="0"/>
    <n v="0"/>
    <n v="450"/>
    <n v="0"/>
    <s v="No query"/>
    <n v="0"/>
    <n v="0"/>
    <n v="0"/>
    <n v="0"/>
    <n v="0"/>
    <n v="0"/>
    <n v="0"/>
    <s v="y"/>
    <n v="0"/>
    <n v="0"/>
    <n v="0"/>
  </r>
  <r>
    <x v="193"/>
    <n v="3260.2600000000007"/>
    <n v="-592.91"/>
    <n v="35"/>
    <n v="27023"/>
    <n v="0"/>
    <m/>
    <n v="811"/>
    <s v="CSPB - A"/>
    <s v="RCC"/>
    <s v="Spring trip and Summer Expedition batteries: We have 1 week long tour and a 5 week expedition. By the Easter tour we advise members to purchase their own helmets and Luxeon lighting rigs, so the majority of members of these trips require batteries. We use flatcells because we cannot charge batteries reliably when on the mountain/camping. For Easter and summer tours, there are 10 members/day requiring batteries. This gives a total of 420 man days. As lights need to be replaced every 4 days, we require 420/4 =105 batteries, 105*Â£4.80=Â£504 Request 30% subsidy, 30% x Â£504=Â£151.2 _x000a_NOTE: Uncertain predicted cost as the Duracell 4V flat cell in no longer in production. The current price for the 4.5V flat cell is 3.35 pounds each but by the time we buy them using the new budget, the price may have increased due to same demand but limited supply. The increase in price compared to last year is due to inflation caused by the recent economic condition."/>
    <s v="Consumables"/>
    <s v="3 - Average Importance"/>
    <n v="504"/>
    <n v="0"/>
    <n v="151.19999999999999"/>
    <n v="0"/>
    <n v="0"/>
    <n v="504"/>
    <n v="0"/>
    <s v="No query"/>
    <n v="0"/>
    <n v="0"/>
    <n v="0"/>
    <n v="0"/>
    <n v="0"/>
    <n v="0"/>
    <n v="0"/>
    <s v="y"/>
    <n v="0"/>
    <n v="0"/>
    <n v="0"/>
  </r>
  <r>
    <x v="193"/>
    <n v="3260.2600000000007"/>
    <n v="-592.91"/>
    <n v="35"/>
    <n v="27026"/>
    <n v="0"/>
    <m/>
    <n v="811"/>
    <s v="CSPB - A"/>
    <s v="RCC"/>
    <s v="Accommodation: We stay in caving huts on weekend trips. We plan to go on 12 short trips + 1 long trip (Winter), each with 16 members on average. Huts fees are usually around Â£5 pp pn. (12 trips x 16 people x 2 nights x Â£5)+(1 long trip x 16 people x 7 nights x Â£5) = 1920+560 = Â£2480. Request 60% subsidy. The rest will come from SGI, directly funded by each trip fee. _x000a_Predicted income from trip fees: _x000a_(12 trips x16 members xÂ£35 per trip)+ (Winter Trip x 16 members x Â£75 per trip) =Â£7920 where remaining income goes to minivan hire, accommodation, fuel, hospitality, cave entrance fee and other expenses.The stated expenditures and their predicted costs are explained in the next following columns. Thus, the requested subsidy is required in order for us to make up for all the expenses involved per trip."/>
    <s v="Ground Hire"/>
    <s v="1 - Most Important"/>
    <n v="2480"/>
    <n v="7920"/>
    <n v="1488"/>
    <n v="0"/>
    <n v="0"/>
    <n v="2480"/>
    <n v="0"/>
    <s v="No query"/>
    <n v="0"/>
    <n v="0"/>
    <s v="Trip accomodation MGH: Again, accomodation is nessesary for them to conduct their activity successfully, surley?"/>
    <n v="0"/>
    <n v="0"/>
    <n v="0"/>
    <n v="0"/>
    <s v="n"/>
    <s v="Agree with QA, A-line."/>
    <n v="0"/>
    <n v="0"/>
  </r>
  <r>
    <x v="193"/>
    <n v="3260.2600000000007"/>
    <n v="-592.91"/>
    <n v="35"/>
    <n v="27043"/>
    <n v="0"/>
    <m/>
    <n v="811"/>
    <s v="CSPB - A"/>
    <s v="RCC"/>
    <s v="Transport Costs: We plan to run 12 trips. 15 Seater minibus is Â£285 for a weekend so Â£3420 for 12 trips. Current diesel prices about Â£1.2/L, we travel ~6000 miles per year at ~5.1mi/L which is Â£1411.We take a car every other trip. Petrol is Â£1.3/L. ~3000 car miles at ~10mi/L which is Â£390. Our long winter trip is generally to Yorkshire. Hire for the 9 seater minibus is Â£221 (weekend) + 6 x Â£38 = Â£449. Mileage for our Yorkshire winter tour is usually about 765 miles at 5.1mi/L and Â£1.2/L. Total fuel cost Â£180. Total transport for winter tour = Â£180 + Â£449 = Â£629. Total expected transport costs are Â£3420 + Â£1411 + Â£390 +Â£629= Â£5850. Request 45% subsidy. The rest will come from SGI."/>
    <s v="Travel Expenditure"/>
    <s v="1 - Most Important"/>
    <n v="5850"/>
    <n v="0"/>
    <n v="2632.5"/>
    <n v="0"/>
    <n v="0"/>
    <n v="5850"/>
    <n v="0"/>
    <s v="No query"/>
    <n v="0"/>
    <n v="0"/>
    <n v="0"/>
    <n v="0"/>
    <n v="0"/>
    <n v="0"/>
    <n v="0"/>
    <s v="y"/>
    <n v="0"/>
    <n v="0"/>
    <n v="0"/>
  </r>
  <r>
    <x v="193"/>
    <n v="3260.2600000000007"/>
    <n v="-592.91"/>
    <n v="35"/>
    <n v="27046"/>
    <n v="0"/>
    <m/>
    <n v="811"/>
    <s v="CSPB - A"/>
    <s v="RCC"/>
    <s v="ESSENTIAL SAFETY EQUIPMENT AND REPAIR_x000a_Bought at Starless River unless stated otherwise._x000a__x000a_ROPES _x000a_300m 9mm semi-static caving rope (3 year rolling replacement). caving supplies ltf RRP Â£390._x000a_300m 10mm semi-static caving rope (4 year rolling replacement). caving supplies ltd RRP Â£405_x000a_300m 11mm semi-static caving rope (5 year rolling replacement). caving supplies ltd RRP Â£480. 150m 11mm dynamic rope for making shock cordes/cows tails: caving supplies ltd RRP Â£241.80 _x000a_HELMETS_x000a_5 Petzl Spelios helmets (Caving supplies) with integrated light, 5 year rolling replacement. 5 x Â£150 = Â£750_x000a__x000a_CLOTHING_x000a_7 cordura fabric oversuits as part of a 4 year rolling replacement. Â£120.00 per oversuit. 7 x Â£120 = Â£840 5 PVC oversuits as part of 4 year rolling replacement. Â£108 per oversuit, 5 x Â£108 = Â£540 7 fleece undersuit (Inglesport) at Â£92.50 each. Â£92.5 x 7= Â£ 647.50_x000a_SRT EQUIPMENT_x000a_5 sit SRT harnesses as part of a 4 year rolling replacement. RRP Â£75.0 per harness. 5 x Â£75= Â£375_x000a_7 Petzl SRT chest jammers/crolls as part of a 4 year rolling replacement. RRP Â£48.60 per croll. 7 x Â£48.60 = Â£340.2_x000a_7 Petzl basic SRT ascenders as part of a 4 year rolling replacement. RRP Â£48.60 per jammer. 7 x Â£48.60 = Â£340.2_x000a_7 Petzl 'Simple' bobbin-type descenders as part of a 4 year rolling replacement.RRP Â£46.80 per descender. 7 x Â£46.8 = Â£341_x000a_10 Climbing Technology screwgate carabiners as part of a 4 year rolling replacement. RRP Â£9 per carabiner. 10 x Â£9 = Â£90_x000a_20 Edelrid Pure snaplink keylock carabiners as part of a 4 year rolling replacement. RRP Â£7.90 per carabiner. 20 x Â£7.90 = Â£148_x000a_10 oval carabiners as part of a 4 year rolling replacement. RRP Â£12.60 per carabiner. 10 x Â£12.60 = Â£120_x000a_50 7mm rigging maillons as part of a 3 year rolling replacement. RRP Â£3.60 per maillon. 50 x Â£3.60 = Â£180.00_x000a_40 M8 bolts and hangers (used in conjunction) as part of a 3 year rolling replacement. Â£0.50 per bolt and Â£2.20 per hanger (Raumer). 40 x Â£(0.50+2.20) = Â£108 _x000a_10 120cm tape slings as part of a 3 year rolling replacement. RRP Â£5.40 per sling (Lyon). 10 x Â£5.40 = Â£54_x000a_3 Helly Hensen top and bottom base layers as part of a 4 year rolling replacement. RRP Â£40.00 per layer. 3xÂ£40=Â£120 3 Helly Hensen Balaclava as part of a 3 year rolling replacement. RRP Â£20.00 per balaclava. 3 x Â£20 = Â£60 _x000a_EMERGENCY SHELTER_x000a_10 survival bags as part of a 3 year rolling replacement. Â£5.95 each (Caving Supplies). 10 x Â£5.95 = Â£59.50_x000a_1 blizzard bag as part of a 3 year rolling replacement. Â£23.00 per bag = 23.00_x000a__x000a_Request 70% subsidy. (CONTINUE BELOW)"/>
    <s v="Equipment &amp; Repair"/>
    <s v="1 - Most Important"/>
    <n v="6653.2"/>
    <n v="0"/>
    <n v="4657.24"/>
    <n v="0"/>
    <n v="0"/>
    <n v="6653.2"/>
    <n v="0"/>
    <s v="No query"/>
    <n v="0"/>
    <n v="0"/>
    <n v="0"/>
    <n v="0"/>
    <n v="0"/>
    <n v="0"/>
    <n v="0"/>
    <s v="y"/>
    <n v="0"/>
    <n v="0"/>
    <n v="0"/>
  </r>
  <r>
    <x v="193"/>
    <n v="3260.2600000000007"/>
    <n v="-592.91"/>
    <n v="35"/>
    <n v="27056"/>
    <n v="0"/>
    <m/>
    <n v="811"/>
    <s v="CSPB - A"/>
    <s v="RCC"/>
    <s v="Explanation of ESSENTIAL SAFETY EQUIPMENT AND REPAIR: _x000a_Request 70% subsidy. Caving is a unique sport that requires a large amount of specialist equipment to remain safe and comfortable. Due to our location, far from any caving region, there is no incentive to purchase the kit initially. We encourage students to buy their own kit during the year to relieve the strain on our limited resources. This extends the life of our core safey equipment, and reduces the turnover. The rest of the funds comes from SGI, membership fees which particularly contribute to the first large order of the year, benefiting newer members in the short term. In addition to this, the equipment costs have risen for this year due to inflation caused by the recent economic conditions. Thus, it is unlikely that our club could function without this subsidy since our membership fees has to also cover for all the other expenditure costs stated above; which brings to the point that SGI will not be able to support the recent rise in equipment costs and hence, the subsidy is direly needed._x000a__x000a_70%x Â£(390+405+480+241.8+750+840+540+647.5+375+340.2+340.2+341+90+148+120+180+108+54+120+60+59.5+23.00)=70% x Â£6653.2= Â£4657.24"/>
    <s v="Equipment &amp; Repair"/>
    <s v="6 - Spare"/>
    <n v="0"/>
    <n v="0"/>
    <n v="0"/>
    <n v="0"/>
    <n v="0"/>
    <n v="0"/>
    <n v="0"/>
    <s v="No query - although possibly a harlington request"/>
    <n v="0"/>
    <n v="0"/>
    <n v="0"/>
    <n v="0"/>
    <n v="0"/>
    <n v="0"/>
    <n v="0"/>
    <s v="y"/>
    <n v="0"/>
    <n v="0"/>
    <n v="0"/>
  </r>
  <r>
    <x v="193"/>
    <n v="3260.2600000000007"/>
    <n v="-592.91"/>
    <n v="35"/>
    <n v="27087"/>
    <n v="0"/>
    <m/>
    <n v="811"/>
    <s v="CSPB - A"/>
    <s v="RCC"/>
    <s v="Summer expedition is to Slovenia. Assuming 5-week tour a 9-seater minibus costs Â£2500. Ferry tickets are ~Â£150. Typically some students fly out due to lack of seats in the minibus. 6 additional return flights &amp; public transport cost 6x(150+40)= Â£1140. This gives a cost of Â£3790 for summer tour transport. All of these will be dealt with as tours. Request 25% subsidy as other trips. 25% x Â£3790=Â£947.5. Rest is is funded directly by students attending."/>
    <s v="Travel Expenditure"/>
    <s v="2 - Important"/>
    <n v="3790"/>
    <n v="0"/>
    <n v="947.5"/>
    <n v="0"/>
    <n v="0"/>
    <n v="3790"/>
    <n v="0"/>
    <s v="Tour application"/>
    <n v="1"/>
    <n v="2"/>
    <s v="Nahhh. This is a holiday MGH: I would agree I don't think tours come under core activities. Not sure."/>
    <n v="1"/>
    <s v="3,1"/>
    <n v="0"/>
    <n v="0"/>
    <s v="n"/>
    <s v="Tours can still be funded as A-lines."/>
    <n v="0"/>
    <n v="0"/>
  </r>
  <r>
    <x v="194"/>
    <n v="186.15000000000003"/>
    <n v="1922.03"/>
    <n v="40"/>
    <n v="25416"/>
    <n v="0"/>
    <m/>
    <n v="811"/>
    <s v="CSPB - A"/>
    <s v="RCC"/>
    <s v="British Universities' Team Championship (BUCC): Â£402 of the entry includes 6 double rooms at Â£71 each. These costs are fixed as the BUCA hold the tournament at the hotel where all participants must stay for the duration of the tournament. (half of rest paid from members participating in tournament and half paid from SGI)"/>
    <s v="Ground Hire"/>
    <s v="1 - Most Important"/>
    <n v="402"/>
    <n v="120"/>
    <n v="150"/>
    <n v="0"/>
    <n v="0"/>
    <n v="402"/>
    <n v="0"/>
    <s v="No query"/>
    <n v="0"/>
    <n v="0"/>
    <n v="0"/>
    <n v="0"/>
    <n v="0"/>
    <n v="0"/>
    <n v="0"/>
    <s v="y"/>
    <n v="0"/>
    <n v="0"/>
    <n v="0"/>
  </r>
  <r>
    <x v="194"/>
    <n v="186.15000000000003"/>
    <n v="1922.03"/>
    <n v="40"/>
    <n v="25417"/>
    <n v="0"/>
    <m/>
    <n v="811"/>
    <s v="CSPB - A"/>
    <s v="RCC"/>
    <s v="Travel to BUCC venue (12 players): Roughly Â£20 advance return for each player from South Kensington to Birmingham + estimated Â£20 taxi to hotel and back (rest paid by members participating in tournament)"/>
    <s v="Travel Expenditure"/>
    <s v="1 - Most Important"/>
    <n v="280"/>
    <n v="120"/>
    <n v="160"/>
    <n v="0"/>
    <n v="0"/>
    <n v="280"/>
    <n v="0"/>
    <s v="No query"/>
    <n v="0"/>
    <n v="0"/>
    <n v="0"/>
    <n v="0"/>
    <n v="0"/>
    <n v="0"/>
    <n v="0"/>
    <s v="y"/>
    <n v="0"/>
    <n v="0"/>
    <n v="0"/>
  </r>
  <r>
    <x v="195"/>
    <n v="86.300000000000011"/>
    <n v="143.74"/>
    <n v="20"/>
    <n v="26571"/>
    <n v="0"/>
    <m/>
    <n v="811"/>
    <s v="CSPB - A"/>
    <s v="RCC"/>
    <s v="Our core activity is playing croquet, which requires us to have mallets, balls and hoops. While we have a sufficient number of balls, which will still be usable for at least another year our 2 sets of hoops are now in need of maintenance and our (wooden) mallets have suffered serious deteriration over recent years, and so we must now account for their repair and replacement costs in order to be able to viably continue playing. Whilst we are able to contribute some SGI towards this, at ~Â£120 for a good quality mallet we are unable to fund their total replacement ourselves._x000a_This year has been the first recently that we have had sufficient funds to do some replacement or repair of these and this will be leaving our account some time during the spring/summer term when we have found our best option._x000a_In the past few years we have purchased a mallet bag for the protection of these mallets meaning that investment should be reasonably protected though as permanent storage and transport it is not a perfect solution. However, this should help to minimise the continued upkeep costs and continue to support the club's core activities for time to come. Where previously we have applied for contingency funding where applicable to help fund the replacement of broken equipment we believe that this is more legitimately a regular maintenance cost. In addition we are hoping to increase our equimpent this year through a Harlington application in order to have more sets available for members; in spite of this increase we hope to keep our maintenance costs the same next year especially as new equipment should not need additional repair in the first year."/>
    <s v="Equipment &amp; Repair"/>
    <s v="1 - Most Important"/>
    <n v="240"/>
    <n v="0"/>
    <n v="100"/>
    <n v="0"/>
    <n v="0"/>
    <n v="240"/>
    <n v="0"/>
    <s v="No query"/>
    <n v="0"/>
    <n v="0"/>
    <n v="0"/>
    <n v="0"/>
    <n v="0"/>
    <n v="0"/>
    <n v="0"/>
    <s v="y"/>
    <n v="0"/>
    <n v="0"/>
    <n v="0"/>
  </r>
  <r>
    <x v="195"/>
    <n v="86.300000000000011"/>
    <n v="143.74"/>
    <n v="20"/>
    <n v="26573"/>
    <n v="0"/>
    <m/>
    <n v="811"/>
    <s v="CSPB - A"/>
    <s v="RCC"/>
    <s v="We are keen to attend at least one competition in the summer term. We have assumed here that entry will by Â£5 per person with 8 players attending. Requesting 50% subsidy."/>
    <s v="Competitions"/>
    <s v="2 - Important"/>
    <n v="40"/>
    <n v="20"/>
    <n v="20"/>
    <n v="0"/>
    <n v="0"/>
    <n v="40"/>
    <n v="0"/>
    <s v="No query"/>
    <n v="0"/>
    <n v="0"/>
    <n v="0"/>
    <n v="0"/>
    <n v="0"/>
    <n v="0"/>
    <n v="0"/>
    <s v="y"/>
    <n v="0"/>
    <n v="0"/>
    <n v="0"/>
  </r>
  <r>
    <x v="195"/>
    <n v="86.300000000000011"/>
    <n v="143.74"/>
    <n v="20"/>
    <n v="26574"/>
    <n v="0"/>
    <m/>
    <n v="811"/>
    <s v="CSPB - A"/>
    <s v="RCC"/>
    <s v="Travel to croquet lawns outside of campus for correct play and competitions as there is no appropriate space on campus._x000a_Members can pay 66%, requesting 33% subsidy (roughly inline with last year's percentages). Have based this on 1 afternoon (6-12hr) of 9 seat minibus hire as of this year's prices and including Â£10 of fuel as it is likely to be within London but relatively inaccessible by public transport and predict approximately 8 people attending."/>
    <s v="Travel Expenditure"/>
    <s v="2 - Important"/>
    <n v="85"/>
    <n v="56.67"/>
    <n v="28.33"/>
    <n v="0"/>
    <n v="0"/>
    <n v="85"/>
    <n v="0"/>
    <s v="No query"/>
    <n v="0"/>
    <n v="0"/>
    <n v="0"/>
    <n v="0"/>
    <n v="0"/>
    <n v="0"/>
    <n v="0"/>
    <s v="y"/>
    <n v="0"/>
    <n v="0"/>
    <n v="0"/>
  </r>
  <r>
    <x v="196"/>
    <n v="3616.75"/>
    <n v="1637.25"/>
    <n v="85"/>
    <n v="27166"/>
    <n v="0"/>
    <m/>
    <n v="811"/>
    <s v="CSPB - A"/>
    <s v="RCC"/>
    <s v="Cardiff University Dance Competition 2018 Entry Fee_x000a_Reach: 45/122 members based on this years teams_x000a_Merit: Benefits both our members and the university, showcases the talent at Imperial, gives our members the chance to compete_x000a_Subsidy: 35% requested, remainder from SGI (members fees, class fees, competition team joining fee)_x000a_Predicted cost: 45 dancers x Â£15 (entry fee per dancer) x 1.02 (inflation) = Â£688.50"/>
    <s v="Competitions"/>
    <s v="1 - Most Important"/>
    <n v="688.5"/>
    <n v="447.53"/>
    <n v="240.97"/>
    <n v="0"/>
    <n v="0"/>
    <n v="688.5"/>
    <n v="0"/>
    <s v="No query"/>
    <n v="0"/>
    <n v="0"/>
    <n v="0"/>
    <n v="0"/>
    <n v="0"/>
    <n v="0"/>
    <n v="0"/>
    <s v="y"/>
    <n v="0"/>
    <n v="0"/>
    <n v="0"/>
  </r>
  <r>
    <x v="196"/>
    <n v="3616.75"/>
    <n v="1637.25"/>
    <n v="85"/>
    <n v="27170"/>
    <n v="0"/>
    <m/>
    <n v="811"/>
    <s v="CSPB - A"/>
    <s v="RCC"/>
    <s v="Liverpool University Dance Competition 2018 Entry Fee_x000a_Reach: 45/122 members based on this years teams_x000a_Merit: Benefits both our members and the university, showcases the talent at Imperial, gives our members the chance to compete_x000a_Subsidy: 35% requested, remainder from SGI (members fees, class fees, competition team joining fee)_x000a_Predicted cost: 45 dancers x Â£17 (entry fee per dancer) x 1.02 (inflation) = Â£780.30"/>
    <s v="Competitions"/>
    <s v="2 - Important"/>
    <n v="780.3"/>
    <n v="507.2"/>
    <n v="273.10000000000002"/>
    <n v="0"/>
    <n v="0"/>
    <n v="780.3"/>
    <n v="0"/>
    <s v="No query"/>
    <n v="0"/>
    <n v="0"/>
    <n v="0"/>
    <n v="0"/>
    <n v="0"/>
    <n v="0"/>
    <n v="0"/>
    <s v="y"/>
    <n v="0"/>
    <n v="0"/>
    <n v="0"/>
  </r>
  <r>
    <x v="196"/>
    <n v="3616.75"/>
    <n v="1637.25"/>
    <n v="85"/>
    <n v="27173"/>
    <n v="0"/>
    <m/>
    <n v="811"/>
    <s v="CSPB - A"/>
    <s v="RCC"/>
    <s v="Cardiff accommodation 2018 (2 night stay)_x000a_Reach: 45/122 members based on this years teams_x000a_Merit: Necessary, competition lasts all day on Saturday with an early start time of 9am and results ceremony finishing late evening_x000a_Subsidy: 35% requested, remainder from SGI (members fees, class fees, competition team joining fee) and additional Â£30 paid per member for 2 night stay_x000a_Predicted cost: 45 dancers x Â£45 (hostel accommodation per night per dancer) x 2 x 1.02 (inflation) = Â£4131"/>
    <s v="Accommodation"/>
    <s v="1 - Most Important"/>
    <n v="4131"/>
    <n v="2685.15"/>
    <n v="1445"/>
    <n v="0"/>
    <n v="0"/>
    <n v="4131"/>
    <n v="0"/>
    <s v="No query"/>
    <n v="0"/>
    <n v="0"/>
    <s v="High cost, could consider a hostel?"/>
    <n v="4"/>
    <n v="4"/>
    <n v="0"/>
    <n v="0"/>
    <s v="n"/>
    <s v="RCC to request club to consider cheaper options."/>
    <n v="0"/>
    <n v="0"/>
  </r>
  <r>
    <x v="196"/>
    <n v="3616.75"/>
    <n v="1637.25"/>
    <n v="85"/>
    <n v="27174"/>
    <n v="0"/>
    <m/>
    <n v="811"/>
    <s v="CSPB - A"/>
    <s v="RCC"/>
    <s v="Liverpool accommodation 2018 (2 night stay)_x000a_Reach: 45/122 members based on this years teams_x000a_Merit: Necessary, competition lasts all day on Saturday with an early start time of 9am and results ceremony finishing late evening_x000a_Subsidy: 35% requested, remainder from SGI (members fees, class fees, competition team joining fee) and additional Â£25 paid per member for 2 night stay_x000a_Predicted cost: 45 dancers x Â£20 (hostel accommodation per night per dancer) x 2 (nights) x 1.02 (inflation) = Â£1836"/>
    <s v="Accommodation"/>
    <s v="2 - Important"/>
    <n v="1836"/>
    <n v="1193.4000000000001"/>
    <n v="642.6"/>
    <n v="0"/>
    <n v="0"/>
    <n v="1836"/>
    <n v="0"/>
    <s v="No query"/>
    <n v="0"/>
    <n v="0"/>
    <s v="As above, depends how this compares to other accomodation claims.."/>
    <n v="0"/>
    <n v="0"/>
    <n v="0"/>
    <n v="0"/>
    <s v="y, as above"/>
    <n v="0"/>
    <n v="0"/>
    <n v="0"/>
  </r>
  <r>
    <x v="196"/>
    <n v="3616.75"/>
    <n v="1637.25"/>
    <n v="85"/>
    <n v="27175"/>
    <n v="0"/>
    <m/>
    <n v="811"/>
    <s v="CSPB - A"/>
    <s v="RCC"/>
    <s v="Cardiff travel to and from competitions 2018_x000a_Reach: 45/122 members based on this years teams_x000a_Merit: Necessary, dancers need to travel to and from competitions and we would like to reduce competition costs to members by offering a subsidy_x000a_Subsidy: 35% requested, additional cost paid by team members_x000a_Predicted cost: 45 dancers x Â£55 (advance return tickets brought with a railcard) x 1.02 (inflation) = Â£2524.50"/>
    <s v="Travel Expenditure"/>
    <s v="1 - Most Important"/>
    <n v="2524.5"/>
    <n v="1640.93"/>
    <n v="883.58"/>
    <n v="0"/>
    <n v="0"/>
    <n v="2524.5"/>
    <n v="0"/>
    <s v="No query"/>
    <n v="0"/>
    <n v="0"/>
    <s v="Fine, cheaper than 3 weekend mini bus hire"/>
    <n v="0"/>
    <n v="0"/>
    <n v="0"/>
    <n v="0"/>
    <s v="y"/>
    <n v="0"/>
    <n v="0"/>
    <n v="0"/>
  </r>
  <r>
    <x v="196"/>
    <n v="3616.75"/>
    <n v="1637.25"/>
    <n v="85"/>
    <n v="27176"/>
    <n v="0"/>
    <m/>
    <n v="811"/>
    <s v="CSPB - A"/>
    <s v="RCC"/>
    <s v="Liverpool travel to and from competitions 2018_x000a_Reach: 45/122 members based on this years teams_x000a_Merit: Necessary, dancers need to travel to and from competitions and we would like to reduce competition costs to members by offering a subsidy_x000a_Subsidy: 30% requested, additional cost paid by team members_x000a_Predicted cost: 45 dancers x Â£30 (advance return tickets brought with a railcard) x 1.02 (inflation) = Â£1377"/>
    <s v="Travel Expenditure"/>
    <s v="2 - Important"/>
    <n v="1377"/>
    <n v="963.9"/>
    <n v="413.1"/>
    <n v="0"/>
    <n v="0"/>
    <n v="1377"/>
    <n v="0"/>
    <s v="No query"/>
    <n v="0"/>
    <n v="0"/>
    <n v="0"/>
    <n v="0"/>
    <n v="0"/>
    <n v="0"/>
    <n v="0"/>
    <s v="y"/>
    <n v="0"/>
    <n v="0"/>
    <n v="0"/>
  </r>
  <r>
    <x v="196"/>
    <n v="3616.75"/>
    <n v="1637.25"/>
    <n v="85"/>
    <n v="27180"/>
    <n v="0"/>
    <m/>
    <n v="811"/>
    <s v="CSPB - A"/>
    <s v="RCC"/>
    <s v="Costumes for dance competitions 2018_x000a_Reach: 45/122 members based on this years teams_x000a_Merit: Costumes are club owned and hired out to dancers, this will mean in a few years we will have good stock to use. Where possible the costumes are reused but increased team numbers, occasional wear and tear and differences in sizes require some new costumes to be brought each year._x000a_Subsidy: 20% requested, the remainder will come from SGI and Â£2 costume hire fee paid per dancer per dance discipline_x000a_Predicted cost: 9 (average number of dancers per team) x 8 (number of teams) x Â£18 (costume budget per dancer) x 1.02 (inflation) = Â£1321.92"/>
    <s v="Equipment &amp; Repair"/>
    <s v="1 - Most Important"/>
    <n v="1321.92"/>
    <n v="1057.54"/>
    <n v="264.38"/>
    <n v="0"/>
    <n v="0"/>
    <n v="1321.92"/>
    <n v="0"/>
    <s v="No query"/>
    <n v="0"/>
    <n v="0"/>
    <n v="0"/>
    <n v="0"/>
    <n v="0"/>
    <n v="0"/>
    <n v="0"/>
    <s v="y"/>
    <n v="0"/>
    <n v="0"/>
    <n v="0"/>
  </r>
  <r>
    <x v="196"/>
    <n v="3616.75"/>
    <n v="1637.25"/>
    <n v="85"/>
    <n v="27181"/>
    <n v="0"/>
    <m/>
    <n v="811"/>
    <s v="CSPB - A"/>
    <s v="RCC"/>
    <s v="Music for dance competitions_x000a_Reach: 45/122 members based on this years teams_x000a_Merit: Good quality music has to be purchased for competitions to avoid infringing copyright laws_x000a_Subsidy: 50% requested, remainder from SGI (members fees, class fees, competition joining fee)_x000a_Predicted cost: 8 (number of dances) x 2 (multiple songs merged) x Â£1 (price per track) x 1.02 (inflation) = Â£16.32"/>
    <s v="Copyright Materials"/>
    <s v="1 - Most Important"/>
    <n v="16.32"/>
    <n v="8.16"/>
    <n v="8.16"/>
    <n v="0"/>
    <n v="0"/>
    <n v="16.32"/>
    <n v="0"/>
    <s v="No query"/>
    <n v="0"/>
    <n v="0"/>
    <n v="0"/>
    <n v="0"/>
    <n v="0"/>
    <n v="0"/>
    <n v="0"/>
    <s v="y"/>
    <n v="0"/>
    <n v="0"/>
    <n v="0"/>
  </r>
  <r>
    <x v="196"/>
    <n v="3616.75"/>
    <n v="1637.25"/>
    <n v="85"/>
    <n v="27182"/>
    <n v="0"/>
    <m/>
    <n v="811"/>
    <s v="CSPB - A"/>
    <s v="RCC"/>
    <s v="Printing audition sign up sheets for teams and competition information_x000a_Reach: 122 Any members who wish to audition for a team_x000a_Merit: Necessary to run auditions, create competition teams and inform members_x000a_Subsidy: 100%, due to separate funding source used this year_x000a_Predicted cost: 16 (signup sheets) x 100 competition info sheets x Â£0.03 (A4 printing cost) = Â£48"/>
    <s v="Printing Costs"/>
    <s v="1 - Most Important"/>
    <n v="48"/>
    <n v="0"/>
    <n v="48"/>
    <n v="0"/>
    <n v="0"/>
    <n v="0"/>
    <n v="0"/>
    <s v="No query"/>
    <n v="0"/>
    <n v="0"/>
    <s v="What... why do they need to print 100 sheets of 'info'. Havent they heard of an email MGH: Agree, unnessesary"/>
    <n v="4"/>
    <n v="5"/>
    <n v="0"/>
    <n v="0"/>
    <s v="y"/>
    <n v="0"/>
    <n v="0"/>
    <n v="0"/>
  </r>
  <r>
    <x v="196"/>
    <n v="3616.75"/>
    <n v="1637.25"/>
    <n v="85"/>
    <n v="27183"/>
    <n v="0"/>
    <m/>
    <n v="811"/>
    <s v="CSPB - A"/>
    <s v="RCC"/>
    <s v="External teacher, due to improved ballet class attendance and improvements in technique and performance we chose to keep classes with an external professional ballet teacher_x000a_Reach: 118 all members_x000a_Merit: Additional technique class, proper technique taught by a fully qualified instructor, improved class experience_x000a_Subsidy: 35% requested, remainder from SGI (members fees, class fees)_x000a_Predicted cost: Â£20 (per hour) x 3 (classes per week) x 10 (weeks per term) x 3 (terms) x 1.02 (inflation) = Â£1836"/>
    <s v="Instructors"/>
    <s v="1 - Most Important"/>
    <n v="1836"/>
    <n v="1193.4000000000001"/>
    <n v="642.6"/>
    <n v="0"/>
    <n v="0"/>
    <n v="1836"/>
    <n v="0"/>
    <s v="No query"/>
    <n v="0"/>
    <n v="0"/>
    <s v="depends if their core aim is to compete or to provide classes? or both."/>
    <n v="0"/>
    <n v="0"/>
    <n v="0"/>
    <n v="0"/>
    <s v="n"/>
    <s v="RCC to ask club to decide on core activity."/>
    <n v="0"/>
    <n v="0"/>
  </r>
  <r>
    <x v="196"/>
    <n v="3616.75"/>
    <n v="1637.25"/>
    <n v="85"/>
    <n v="27184"/>
    <n v="0"/>
    <m/>
    <n v="811"/>
    <s v="CSPB - A"/>
    <s v="RCC"/>
    <s v="External teacher for workshop_x000a_Reach: all members of college_x000a_Merit: An opportunity for members to attend a professional workshop. Improves technique and encourages members to join dance company_x000a_Subsidy: 20% requested, remaining cost paid by attendees_x000a_Predicted cost: Â£30 (per hour) x 2 (hours) x 2 (workshops per year) x 1.02 (inflation) = Â£122.40"/>
    <s v="Instructors"/>
    <s v="2 - Important"/>
    <n v="122.4"/>
    <n v="97.92"/>
    <n v="24.48"/>
    <n v="0"/>
    <n v="0"/>
    <n v="0"/>
    <n v="0"/>
    <s v="Is this core?_x000a_"/>
    <n v="2"/>
    <n v="1"/>
    <n v="0"/>
    <n v="0"/>
    <n v="0"/>
    <n v="0"/>
    <n v="0"/>
    <s v="y"/>
    <n v="0"/>
    <n v="0"/>
    <n v="0"/>
  </r>
  <r>
    <x v="197"/>
    <n v="148.03"/>
    <n v="918.41"/>
    <n v="30"/>
    <n v="24673"/>
    <n v="0"/>
    <m/>
    <n v="811"/>
    <s v="CSPB - A"/>
    <s v="RCC"/>
    <s v="Subsidising an external event hosted at the Royal Geographical Society. They host a weekend conference 'The Explore Weekend'. It is ideal for our members and matches our core aims perfectly however the ticket price is Â£95 which can put newer members off. We usually manage to negotiate a Â£65 deal, but wish to further subsidise this for our members to Â£30. For 8 members this gives a total of Â£280. We are asking for Â£85 subsidy, where the rest will be covered by SGI."/>
    <s v="Conferences"/>
    <s v="2 - Important"/>
    <n v="280"/>
    <n v="195"/>
    <n v="85"/>
    <n v="0"/>
    <n v="0"/>
    <n v="280"/>
    <n v="0"/>
    <s v="No query"/>
    <n v="0"/>
    <n v="0"/>
    <n v="0"/>
    <n v="0"/>
    <n v="0"/>
    <n v="0"/>
    <n v="0"/>
    <s v="y"/>
    <n v="0"/>
    <n v="0"/>
    <n v="0"/>
  </r>
  <r>
    <x v="197"/>
    <n v="148.03"/>
    <n v="918.41"/>
    <n v="30"/>
    <n v="24674"/>
    <n v="0"/>
    <m/>
    <n v="811"/>
    <s v="CSPB - A"/>
    <s v="RCC"/>
    <s v="External Speaker Fees. Speakers often have fixed fees, or at the very least ask us to cover their travel costs and expenses (these are often in addition). In general is may cost Â£75 per speaker. We hope to have 5 external speakers next year. Total cost of Â£375. To cover the difference we will use money already in the SGI. We ask for a 30% subsidy as it is our core aim and totally essential to the annual operation of the club."/>
    <s v="Speakers"/>
    <s v="1 - Most Important"/>
    <n v="375"/>
    <n v="260"/>
    <n v="115"/>
    <n v="0"/>
    <n v="0"/>
    <n v="375"/>
    <n v="0"/>
    <s v="Reduce to 30% subsidy"/>
    <n v="4"/>
    <n v="5"/>
    <n v="0"/>
    <n v="0"/>
    <n v="0"/>
    <n v="0"/>
    <n v="0"/>
    <s v="y"/>
    <n v="0"/>
    <n v="0"/>
    <n v="0"/>
  </r>
  <r>
    <x v="198"/>
    <n v="2264.3999999999996"/>
    <n v="2363.1999999999998"/>
    <n v="75"/>
    <n v="25596"/>
    <n v="0"/>
    <m/>
    <n v="811"/>
    <s v="CSPB - A"/>
    <s v="RCC"/>
    <s v="ACCOMMODATION: The club expects to organise 15 weekend trips (already discussed in the aims and travel budget). Each weekend trip requires accommodation. Three weekend trips are to St Mary's mountain hut which is free. Eight trips stay in village halls which have fixed costs of about 150 GPB per weekend making a total of 1200 GBP. The accommodation for the 4 Inns is included in the entrance fee. The remaining 3 trips are camping trips which cost about GBP 6 per person and the clubs takes about 15 people on each camping trip costing a total of 270 GBP. The total cost of accommodation for next year is expected to be 1440 + 270 = 1710 GBP. For the first term this year (1/3 through the Fellwanderers calendar) the club spent 664 GBP. Therefore 1440 GBP is a realistic estimate. The non-subsidised fraction of cost is met by members trip contribution in the form of online ticket sales (see minibus hire for calculation). Cost of accommodation is on average Â£6 per person per night, we aim to get 60 people on trips per term hence 6*60*2*2=1440"/>
    <s v="Accommodation"/>
    <s v="1 - Most Important"/>
    <n v="1710"/>
    <n v="0"/>
    <n v="599"/>
    <n v="0"/>
    <n v="0"/>
    <n v="1710"/>
    <n v="0"/>
    <s v="No query"/>
    <n v="0"/>
    <n v="0"/>
    <n v="0"/>
    <n v="0"/>
    <n v="0"/>
    <n v="0"/>
    <n v="0"/>
    <s v="y"/>
    <n v="0"/>
    <n v="0"/>
    <n v="0"/>
  </r>
  <r>
    <x v="198"/>
    <n v="2264.3999999999996"/>
    <n v="2363.1999999999998"/>
    <n v="75"/>
    <n v="25602"/>
    <n v="0"/>
    <m/>
    <n v="811"/>
    <s v="CSPB - A"/>
    <s v="RCC"/>
    <s v="MINIBUS COSTS: 10 standard trips in autumn and spring term, 1 of which require 2 minibuses and 9 that require 1 minibus. 1 trip during the Easter vacation for the 4 Inns walk requiring 1 minibus. 3 trips in summer term requiring 1 minibus. One trip in the Summer holiday requiring one bus. Total of 16 minibuses required throughout the year excluding tours. Final calculation; 16*285 (hire cost for a weekend) = 4560 GBP. Each minibus drives an average of 600 miles for the weekend and the minibus fuel costs about 33p per mile. The total fuel cost for each minibus is 0.33*16*600 = 3168 GBP. The total expected cost for travel next year is 7728 GBP. For the first term this year (1/3 through the Fellwanderers calendar) the club spent 1746.98 GBP in grant and 210.75 GBP from SGI = 1957.73 GBP. The non-subsidised fraction of cost is met by members trip contribution in the form of online ticket sales. Predicted income: On average 14 people per minibus*13 minibuses @ trips costing 35 GBP + 14 people per minibus *3 minbuses @ trips costing 30 GBP (trips to St Mary's mountain hut are run at a reduced cost) = 7630 GBP."/>
    <s v="Travel Expenditure"/>
    <s v="1 - Most Important"/>
    <n v="7728"/>
    <n v="7630"/>
    <n v="2704.8"/>
    <n v="0"/>
    <n v="0"/>
    <n v="7728"/>
    <n v="0"/>
    <s v="No query"/>
    <n v="0"/>
    <n v="0"/>
    <n v="0"/>
    <n v="0"/>
    <n v="0"/>
    <n v="0"/>
    <n v="0"/>
    <s v="y"/>
    <n v="0"/>
    <n v="0"/>
    <n v="0"/>
  </r>
  <r>
    <x v="198"/>
    <n v="2264.3999999999996"/>
    <n v="2363.1999999999998"/>
    <n v="75"/>
    <n v="25605"/>
    <n v="0"/>
    <m/>
    <n v="811"/>
    <s v="CSPB - A"/>
    <s v="RCC"/>
    <s v="NAVIGATION EQUIPMENT: The club has a map and compass replacement program to make sure all the maps are in good condition and safe for navigation in remote areas. Every year the club buys about 5 maps to replace old maps and for new areas the clubs hasn't travelled to. Each new map costs 14 GBP. The total map cost is 6*14 =84 GBP. Each year the club buys about 2 compasses each costing 10 GBP. The total compass cost is 20 GBP. The total navigation cost is 104 GPB."/>
    <s v="Equipment &amp; Repair"/>
    <s v="1 - Most Important"/>
    <n v="104"/>
    <n v="0"/>
    <n v="36.799999999999997"/>
    <n v="0"/>
    <n v="0"/>
    <n v="104"/>
    <n v="0"/>
    <s v="No query"/>
    <n v="0"/>
    <n v="0"/>
    <n v="0"/>
    <n v="0"/>
    <n v="0"/>
    <n v="0"/>
    <n v="0"/>
    <s v="y"/>
    <n v="0"/>
    <n v="0"/>
    <n v="0"/>
  </r>
  <r>
    <x v="198"/>
    <n v="2264.3999999999996"/>
    <n v="2363.1999999999998"/>
    <n v="75"/>
    <n v="25606"/>
    <n v="0"/>
    <m/>
    <n v="811"/>
    <s v="CSPB - A"/>
    <s v="RCC"/>
    <s v="4 INNS: The club participates in a long distance challenge in the Peak District. The entrance cost this year is 28 GBP per person and accomodation is 2.50 GBP per person making a total of 30.5 GBP per person. 8 GBP is also required to transport the driver back to the start to pick up the minibusThe travel costs for this event are included within the travel budget line. This event takes part in March / April. The non-subsidised fraction of cost is met by members trip contribution in the form of online ticket sales. 15 people * 30.5 GBP + 8 = 465.5. The club charges 40 GBP per person including travel so total income is 600 GBP."/>
    <s v="Competitions"/>
    <s v="2 - Important"/>
    <n v="465.5"/>
    <n v="600"/>
    <n v="155.1"/>
    <n v="0"/>
    <n v="0"/>
    <n v="0"/>
    <n v="0"/>
    <s v="They seem to have their numbers the wrong way round...you do not need to make the cost of your activity and your grant equal to your income!"/>
    <n v="4"/>
    <n v="3"/>
    <s v="Why are they asking for subsidy when predicted income from ticket sales of the event is greater than the cost of the event?"/>
    <n v="0"/>
    <n v="0"/>
    <n v="0"/>
    <n v="0"/>
    <s v="n"/>
    <s v="RCC to check if numbers are wrong way round. If income &gt; expenditure/subsidy then does not require funding."/>
    <n v="0"/>
    <n v="0"/>
  </r>
  <r>
    <x v="199"/>
    <n v="273.46000000000004"/>
    <n v="4451.75"/>
    <n v="73"/>
    <n v="25338"/>
    <n v="0"/>
    <m/>
    <n v="811"/>
    <s v="CSPB - A"/>
    <s v="RCC"/>
    <s v="External speakers/demonstrators: _x000a_First Aid involves a wide breadth of topics. Many of these topics are better taught and demonstrated by external speakers with vast expertise and experience in the field. We like to invite local clinicians and paramedics to teach at some of our committee meetings in-order to keep the meetings varied and interesting. We also invite other St. Johns Volunteers to help us run multiple scenarios to allow our members to practice their skills during the second half of the meetings. The more casualty scenarios our members are exposed to, the better First Aider Volunteers they can be. The money will go towards reimbursing the travel expenses of our external speakers and demonstrators._x000a__x000a_Zone 1-3 tube cost: Â£2.80_x000a_Two-way tube cost: 2.80 x 2 = Â£5.6 _x000a_Expect to have 16 external speakers and demonstrators throughout the whole year: 16 x 5.6 = 89.6 = Â£90"/>
    <s v="Speakers"/>
    <s v="2 - Important"/>
    <n v="90"/>
    <n v="0"/>
    <n v="40"/>
    <n v="0"/>
    <n v="0"/>
    <n v="90"/>
    <n v="0"/>
    <s v="No query"/>
    <n v="0"/>
    <n v="0"/>
    <n v="0"/>
    <n v="0"/>
    <n v="0"/>
    <n v="0"/>
    <n v="0"/>
    <s v="y"/>
    <n v="0"/>
    <n v="0"/>
    <n v="0"/>
  </r>
  <r>
    <x v="199"/>
    <n v="273.46000000000004"/>
    <n v="4451.75"/>
    <n v="73"/>
    <n v="25339"/>
    <n v="0"/>
    <m/>
    <n v="811"/>
    <s v="CSPB - A"/>
    <s v="RCC"/>
    <s v="Casualties Union for End of Year Scenario Meeting: _x000a_On the last meeting of the year we hold a scenario night with the Casualties Union. The Casualties Union is an organization which provide professional actors to act as patients for first aid and paramedic groups. The actors use realistic makeup to create injuries such as major burns, chopped off fingers, and fractured bones. This is a highlight for all our members as it is a great way to practice everything taught in the year on â€œrealâ€ patients and wounds. The money go towards paying the actors for their time, their travel and for the makeup they use. _x000a_1X actor = Â£120/h_x000a_Plan is to hire 4 professional actors for 1h for 25-30 members._x000a_Total = Â£120 X 4= Â£480"/>
    <s v="Instructors"/>
    <s v="1 - Most Important"/>
    <n v="480"/>
    <n v="0"/>
    <n v="200"/>
    <n v="0"/>
    <n v="0"/>
    <n v="480"/>
    <n v="0"/>
    <s v="No query"/>
    <n v="0"/>
    <n v="0"/>
    <n v="0"/>
    <n v="0"/>
    <n v="0"/>
    <n v="0"/>
    <n v="0"/>
    <s v="y"/>
    <n v="0"/>
    <n v="0"/>
    <n v="0"/>
  </r>
  <r>
    <x v="200"/>
    <n v="1794.94"/>
    <n v="1254.45"/>
    <n v="90"/>
    <n v="26642"/>
    <n v="0"/>
    <m/>
    <n v="811"/>
    <s v="CSPB - A"/>
    <s v="RCC"/>
    <s v="Reach: All of Imperial - any student may come for a dance class_x000a_Priority: We are a hiphop dance society, and as such holding dance classes is fundamental to who we are. These classes are the source of the majority of our SGI, which we use to fund our other activities. We bring in professional instructors to teach these dance classes to Imperial students. _x000a_Need: Without funds to pay for these instructors we would be unable to hold our classes, which are the most important part of the society._x000a_Merit: These hiphop classes are unique to the society, and are the only way for Imperial students to learn this style at the university._x000a__x000a_Expenditure_x000a_We run four classes a week, two hihop and two foundation, with the two foundation classes being held back to back on a Sunday. We bring in external teachers to teach the classes and share their knowledge and experience with Imperial students. We have external instructors for all foundation classes, and on average two external instructors for hiphop classes every three weeks. Instructors are expensive, with those for foundation being paid Â£25 per class and those for hiphop being paid Â£20. Therefore, in a usual week we would expect to spend 2/3 x Â£20 + 2 X Â£25 = Â£63.3 per week._x000a_We take a year as having 11 weeks in the Autumn and Spring term, and 8 in the Summer term, for a total of 30 weeks. Therefore we expect to spend 30 x Â£63.3 = Â£1900 on instructors this year._x000a_Income from classes_x000a_For hiphop class our standard rate is Â£2.50 for one class. For foundation the standard rate is Â£3.50 for one class or Â£6 for two on the same day. In addition, members may purchase class packages online. There are two, a four class package for Â£8 or an eight class package for Â£16, which includes an extra free foundation class._x000a_On average we had 15 people coming to each hihop class and 8 to each foundation class. Of these people, half tended to pay the standard rate and half tended to use a class package. For foundation most people tended to go to both classes. To predict our income from classes, we will break it down into two subcategories first. The first subcategory is the amount received in cash from people paying the standard rate on the day, and the second subcategory is how much we expect to earn from online sales of the class packages_x000a_For income in cash from people paying the standard rate we would therefore expect to raise 7.5 x Â£2.5 = Â£18.75 per hiphop class. For foundation, assuming 3 people pay the standard rate for both classes and 1 person pays the standard rate for one class, over the two classes we would expect to raise 3 x Â£6 +1xÂ£3.5 = Â£ 21.5. Therefore in a week of two hiphop classes and two foundation classes we would expect to raise 2 x Â£18.75 + Â£21.5 = Â£59 from people paying the standard rate._x000a_For class packages, we would expect to sell 2 four class packages every three weeks and 2 eight class packages every three weeks..._x000a__x000a_*Due to the word limit, a full section will be"/>
    <s v="Instructors"/>
    <s v="1 - Most Important"/>
    <n v="1900"/>
    <n v="1893.75"/>
    <n v="1100"/>
    <n v="0"/>
    <n v="0"/>
    <n v="1900"/>
    <n v="0"/>
    <s v="Why do they need this much subsidy if their income is just £6 shy of their costs?"/>
    <n v="0"/>
    <n v="0"/>
    <s v="Thats a very optimistic reach... realisitcally, membership is about 100. I think members could be charged more per lesson, as other clubs will be charging £5 for similar lessons, this would defeat the need for grant"/>
    <n v="4"/>
    <n v="5"/>
    <n v="0"/>
    <n v="0"/>
    <s v="y"/>
    <n v="0"/>
    <n v="0"/>
    <n v="0"/>
  </r>
  <r>
    <x v="200"/>
    <n v="1794.94"/>
    <n v="1254.45"/>
    <n v="90"/>
    <n v="26644"/>
    <n v="0"/>
    <m/>
    <n v="811"/>
    <s v="CSPB - A"/>
    <s v="RCC"/>
    <s v="Instructors: Workshops_x000a__x000a_Reach: All of Imperial - any student may come for a dance class_x000a_Priority:: These workshops are an important additional source of income, which we use to fund our other activities._x000a_Need: Without these funds we would be unable to hold these workshops_x000a_Merit: These workshops provide our members with a unique experience and chance to try new styles within hiphop dance. They also provide our members with a chance to meet big names in hiphop dancing and to be inspired by them._x000a__x000a_Expenditure_x000a_We run two workshops a year, the Christmas workshop and the Spring workshop. For these we bring in big names in the hiphop dance scene to teach different styles that are not covered in our normal classes. The teaching is also of a higher quality to normal classes._x000a_We bring in 2-3 instructors who teach for a total or 3 hours. We pay Â£40-Â£60 for each instructor._x000a_To calculate expenditure, we will assume that we have 2 instructors at one workshop and 3 at the other, for a total of 5 instructors. We will also assume that each instructor is paid Â£50 on average. Therefore, we would expect to spend 5 x Â£50 =Â£250 on instructors._x000a_Income_x000a_We charge members Â£6 for the whole day and non-members Â£12. Typically, all the attendees are members. From turnout in previous years, we estimate 20 people will come to the Christmas workshop and 15 to the Spring workshop, who will all be members. As such, we expect to earn 35 x Â£6 = Â£210"/>
    <s v="Instructors"/>
    <s v="2 - Important"/>
    <n v="250"/>
    <n v="210"/>
    <n v="225"/>
    <n v="0"/>
    <n v="0"/>
    <n v="250"/>
    <n v="0"/>
    <s v="Why do they need this much subsidy if their income is just £40 shy of their costs?"/>
    <n v="0"/>
    <n v="0"/>
    <n v="0"/>
    <n v="0"/>
    <n v="0"/>
    <n v="0"/>
    <n v="0"/>
    <s v="n"/>
    <s v="MG/QA to provide resolutions."/>
    <n v="0"/>
    <n v="0"/>
  </r>
  <r>
    <x v="200"/>
    <n v="1794.94"/>
    <n v="1254.45"/>
    <n v="90"/>
    <n v="26654"/>
    <n v="0"/>
    <m/>
    <n v="811"/>
    <s v="CSPB - A"/>
    <s v="RCC"/>
    <s v="Competition Entry Fees:_x000a__x000a_Reach: Competition teams (approximately 31 students)_x000a_Priority: Sending teams to competitions is part of our core aims and activities, and we are continually expanding or maintaining the number of competitions attended each year._x000a_Need: Without these funds, each student will have to pay for their competitions. With up to 3 or 4 competitions per year that cost around 20 per entry, this is considered expensive for some students. We collect crew fees from advanced team only (15 members) of 20 pounds, which is only able to cover one competition. The otherâ€™s must be subsidized._x000a_Merit: Attending competitions provide a massive growth opportunity for the dancers. It is important that they improve on stage presence as well as technique in class. Also, it provides a way where we can spread Funkologyâ€™s name within other universitiesâ€™ dance societies. _x000a__x000a_Expenditure: _x000a_This year 16/17, we have sent the advanced team to 3 competitions (Royal Holloway, Edinburgh and Loughborough) and the novice team to 2 (Edinburgh and Loughborough). Next year, we will change our Edinburgh attendance to competing in University of Kings due to high cost. We aim to send our advanced competition team in 3 competitions next year, meaning that the three competitions will change to Royal Holloway, Kings and Loughborough competition. These three competitions charge, respectively, 15, 15 and 27 pounds per competitor. Our advanced team consists of 15 members in total. Next, our novice team will be competing in only Kings and Loughborough competition, which is 15 and 27 pounds per competitor quoted from above. This year, the novice team had 16 dancers. Therefore we will be sending 15 dancers to Royal Holloway and 31 dancers to Kings and Loughborough. We aim to fully pay for all the entrance fees. Therefore total expenditure will be 15 X Â£15 + 31 x Â£15 + 31 x17 = Â£1217_x000a__x000a_Income_x000a_We collect crew fees from theadvance crew members to help pay for the cost of competition fees. This is Â£20 per member, and there are 15 members on the advanced crew therefore income will be 15 x Â£20 = Â£300"/>
    <s v="Competitions"/>
    <s v="1 - Most Important"/>
    <n v="1217"/>
    <n v="300"/>
    <n v="1000"/>
    <n v="0"/>
    <n v="0"/>
    <n v="1217"/>
    <n v="0"/>
    <s v="Reduce subsidy to 30%?"/>
    <n v="4"/>
    <n v="5"/>
    <n v="0"/>
    <n v="0"/>
    <n v="0"/>
    <n v="0"/>
    <n v="0"/>
    <s v="y"/>
    <n v="0"/>
    <n v="0"/>
    <n v="0"/>
  </r>
  <r>
    <x v="200"/>
    <n v="1794.94"/>
    <n v="1254.45"/>
    <n v="90"/>
    <n v="26659"/>
    <n v="0"/>
    <m/>
    <n v="811"/>
    <s v="CSPB - A"/>
    <s v="RCC"/>
    <s v="Competition Travel:_x000a__x000a_Reach: Competition teams (approximate 31 students)_x000a_Priority: Competing is in line with our aims and objectives and travel costs are an essential implication. _x000a_Need: Without these funds, each student will need to pay for their travels. This is a high cost as crew members should not feel a financial burden as our society selects them to represent us because of talent during auditions. _x000a_Merit: We usually leave at 6am to arrive at LSU at 10am. We will have to hire an external minibus which will also provide a driver. The reason why we choose this option is because it is very exhausting for a member of our dance team to drive to Loughborough directly before competing, and it is also unsafe for when they drive back after a long day dancing. This price is the cheapest way to get all 31 members of both Advanced Team and Novice team to and from Loughborough. _x000a__x000a_Expenditure: _x000a_The amount that was spent this year on travelling included subsidizing the accommodation for the trip to Edinburgh (700 pounds) and the coach journey to loughborough , both reaching to 31 students. Accommodation in Edinburgh cost 55-60 pounds per person for two nights as we are travelling for a weekend. We subsidized 23 pounds per person given the travel grant. In terms of travelling, train tickets costed 50-70 pounds for a return train trip depending on the time of trip each student decided to take. We decided not to subsidize travelling to Edinburgh because our grant was used entirely to subsidize the accommodation so the students had to pay for their train trips themselves. For loughborough travelling, the amount spent last year was 290 on a driver and coach hire. This year, we plan to take both teams to Loughborough instead of just the advanced team (this was the case in 15/16), so we expect our cost to be around 580 pounds.// In the 16/17 year, because we are no longer attending Edinburgh competition, we would like for full subsidy for travelling to Loughborough.Next year, we hope to be able to subsidize Advance's train ticket to Royal Holloway. This was not subsidized in previous years because of the heavy subsidy in Edinburgh competition. This train ticket is 11 pounds per person for 15 competitors. We would like to ask for a 5 pound subsidy per person. Therefore total expenditure is Â£580 + 15 x Â£5 = Â£655"/>
    <s v="Travel Expenditure"/>
    <s v="1 - Most Important"/>
    <n v="655"/>
    <n v="0"/>
    <n v="500"/>
    <n v="0"/>
    <n v="0"/>
    <n v="0"/>
    <n v="0"/>
    <s v="No query"/>
    <n v="0"/>
    <n v="0"/>
    <n v="0"/>
    <n v="0"/>
    <n v="0"/>
    <n v="0"/>
    <n v="0"/>
    <s v="y"/>
    <n v="0"/>
    <n v="0"/>
    <n v="0"/>
  </r>
  <r>
    <x v="20"/>
    <n v="32.770000000000003"/>
    <n v="457.66"/>
    <n v="50"/>
    <n v="26346"/>
    <n v="0"/>
    <m/>
    <n v="811"/>
    <s v="CSPB - A"/>
    <s v="RCC"/>
    <s v="Purchase of cables and controllers to replace older and malfunctioning ones. As some cables and controllers have started to malfunction it has become necessary to buy replacements for them, moreover the older ones are no longer dependable and so they too will require replacement over the upcoming year. Since broken cables and controllers mean that their applicable console can not be used, if they are not replaced not only is the variety of available games for members reduced, reducing their enjoyment of sessions, but we are then unable to host meetings and competitions and so are in breach of our core objectives. Given that the cables and controllers to be replaced are of varying types, there is no one-size-fits-all price for them all, however each will cost a minimum of Â£10, and we expect to need to replace 3 of them across a year due to natural wear-and-tear."/>
    <s v="Equipment &amp; Repair"/>
    <s v="3 - Average Importance"/>
    <n v="30"/>
    <n v="0"/>
    <n v="0"/>
    <n v="0"/>
    <n v="0"/>
    <n v="0"/>
    <n v="0"/>
    <s v="Why is this CSPB-A if they don't want any subsidy for it?_x000a_"/>
    <n v="0"/>
    <n v="0"/>
    <n v="0"/>
    <n v="0"/>
    <n v="0"/>
    <n v="0"/>
    <n v="0"/>
    <s v="y"/>
    <n v="0"/>
    <n v="0"/>
    <n v="0"/>
  </r>
  <r>
    <x v="21"/>
    <n v="11366.51"/>
    <e v="#N/A"/>
    <e v="#N/A"/>
    <n v="26983"/>
    <n v="0"/>
    <m/>
    <n v="811"/>
    <s v="CSPB - A"/>
    <s v="RCC"/>
    <s v="Each pilot is required by law to keep a full record of their flights in a gliding log book as dictated by European (EASA) regulation. These are bought once the member has become a full member of Lasham and are essential for recording training progress. Approximately 40 logbooks are required each year for new members, these are bought from the British Gliding Association at Â£5 each. Requesting 30% subsidy, leaving each member to pay Â£3.50._x000a__x000a_Cost: 40xÂ£5 = Â£200"/>
    <s v="Consumables"/>
    <s v="2 - Important"/>
    <n v="200"/>
    <n v="140"/>
    <n v="60"/>
    <n v="0"/>
    <n v="0"/>
    <n v="200"/>
    <n v="0"/>
    <s v="No query"/>
    <n v="0"/>
    <n v="0"/>
    <n v="0"/>
    <n v="0"/>
    <n v="0"/>
    <n v="0"/>
    <n v="0"/>
    <s v="y"/>
    <n v="0"/>
    <n v="0"/>
    <n v="0"/>
  </r>
  <r>
    <x v="21"/>
    <n v="11366.51"/>
    <e v="#N/A"/>
    <e v="#N/A"/>
    <n v="26987"/>
    <n v="0"/>
    <m/>
    <n v="811"/>
    <s v="CSPB - A"/>
    <s v="RCC"/>
    <s v="Radio licenses are compulsory to be able to use the radio which is a requirement to speak to Air Traffic Control and when flying in competitions and cross-country to avoid prosecutable airspace infringements and potential conflicts. 4 radio licences (1 per glider seat) for the year. A key safety requirement. Shortfall is funded from SGI using glider usage fees._x000a_Cost: 4 x Â£25 = Â£100"/>
    <s v="Equipment &amp; Repair"/>
    <s v="3 - Average Importance"/>
    <n v="100"/>
    <n v="60"/>
    <n v="40"/>
    <n v="0"/>
    <n v="0"/>
    <n v="100"/>
    <n v="0"/>
    <s v="No query"/>
    <n v="0"/>
    <n v="0"/>
    <n v="0"/>
    <n v="0"/>
    <n v="0"/>
    <n v="0"/>
    <n v="0"/>
    <s v="y"/>
    <n v="0"/>
    <n v="0"/>
    <n v="0"/>
  </r>
  <r>
    <x v="21"/>
    <n v="11366.51"/>
    <e v="#N/A"/>
    <e v="#N/A"/>
    <n v="26991"/>
    <n v="0"/>
    <m/>
    <n v="811"/>
    <s v="CSPB - A"/>
    <s v="RCC"/>
    <s v="Club Essential Activity. Transporting members to our home airfield Lasham at weekends and on certain weekdays. Cost is based on 50 day-trips a year (a trip each day on 20 weekends and 10 weekdays) to Lasham. Approximately 20 day-trips in Autumn term, 20 in Spring and 10 in the Summer. This is something we have easily achieved in previous years._x000a__x000a_Hire of a 9 seat minibus for 10 day-trips. This is based on late November, December and January trips when shorter days limit the number of people we can take for a reasonable amount of flying._x000a_Hire of 15 seat minibus for the remaining 40 day trips, 20 of which are 12 hour day hires for when there are fewer daylight hours and 20 of which are 24 hour day hires for the longer days. _x000a__x000a_We have thoroughly investigated alternatives, such as ZipCar, but this is more expensive, limits the number of members on trips and there is a considerable possibility of having to cancel due to vehicle availability. Public transport takes at least 2 hours and costs upwards of Â£30 per member. Additionally, on Sundays the train timetable does not allow members to arrive before the compulsory safety briefing. Minibuses are therefore the only viable option for regular trips._x000a__x000a_Members contribute Â£10 per minibus trip, equating to an income of approximately Â£4300 based on previous years, of which ~Â£3400 is available to cover minibus hire (the rest towards fuel). This income is limited by airfield capacity and we use the most cost effective transport option available for the day. We feel that charging more than this would discourage people from coming frequently on our trips, preventing them from progressing with their flying. We are therefore requesting a 40% subsidy to cover the shortfall._x000a__x000a_Cost: (10 x Â£75.00) + (20 x Â£100) + (20 x Â£144.50) = Â£5640 _x000a_Income: ~Â£3400 from member travel contributions"/>
    <s v="Travel Expenditure"/>
    <s v="1 - Most Important"/>
    <n v="5640"/>
    <n v="3384"/>
    <n v="2256"/>
    <n v="0"/>
    <n v="0"/>
    <n v="5640"/>
    <n v="0"/>
    <s v="No query"/>
    <n v="0"/>
    <n v="0"/>
    <n v="0"/>
    <n v="0"/>
    <n v="0"/>
    <n v="0"/>
    <n v="0"/>
    <s v="y"/>
    <n v="0"/>
    <n v="0"/>
    <n v="0"/>
  </r>
  <r>
    <x v="21"/>
    <n v="11366.51"/>
    <e v="#N/A"/>
    <e v="#N/A"/>
    <n v="26992"/>
    <n v="0"/>
    <m/>
    <n v="811"/>
    <s v="CSPB - A"/>
    <s v="RCC"/>
    <s v="Club Essential Activity, Transport Fuel Costs. 106 mile round trip to Lasham for each flying trip. As above cost based on 50 trips per year. We are requesting a 40% subsidy to cover the shortfall._x000a__x000a_Cost: Â£29.68 each trip x 50 = Â£1484_x000a_Income: Â£900 from members' travel contributions (explained above) = Â£900"/>
    <s v="Travel Expenditure"/>
    <s v="2 - Important"/>
    <n v="1484"/>
    <n v="890.4"/>
    <n v="593.6"/>
    <n v="0"/>
    <n v="0"/>
    <n v="1484"/>
    <n v="0"/>
    <s v="No query"/>
    <n v="0"/>
    <n v="0"/>
    <n v="0"/>
    <n v="0"/>
    <n v="0"/>
    <n v="0"/>
    <n v="0"/>
    <s v="y"/>
    <n v="0"/>
    <n v="0"/>
    <n v="0"/>
  </r>
  <r>
    <x v="21"/>
    <n v="11366.51"/>
    <e v="#N/A"/>
    <e v="#N/A"/>
    <n v="26996"/>
    <n v="0"/>
    <m/>
    <n v="811"/>
    <s v="CSPB - A"/>
    <s v="RCC"/>
    <s v="Competition entry fees - As a core activity of the club included in our aims and objectives, our members progress on to entering competitions. Our single seater gliders enter on average, 4 regional and national competitions between them annually. This is what many members work towards, after months and years of regular training and completing their Silver badge. We also enter our 2-seater into the Junior Nationals Competition to allow less experienced members to take part, learn the thrills of competition and receive cross country training. Many of these members progress on to competing themselves in later years. A typical entry fee is Â£100 per glider. Thanks to these competitions, a recent alumni, who developed his skills with ICGC, has recently become Junior World Champion and gone on to represent Great Britain at the Senior World Championships in Lithuania with his own glider._x000a__x000a_By increasing the experience within the club, this benefits the full membership, as members progress on to becoming voluntary instructors, inspire new members and learn the precise skills required to keep everyone safe on the airfield. Since we do not subsidise solo flying, it is fair to subsidise competitions for more experienced members._x000a__x000a_Total Cost = 5 competitions x Â£100 = Â£500. _x000a_Requesting a 35% subsidy leaving members to pay Â£65 per competition entry (in addition to all other flying and transport costs throughout the competition, which can be up to another Â£500 per competition per pilot)."/>
    <s v="Competitions"/>
    <s v="1 - Most Important"/>
    <n v="500"/>
    <n v="325"/>
    <n v="175"/>
    <n v="0"/>
    <n v="0"/>
    <n v="500"/>
    <n v="0"/>
    <s v="No query"/>
    <n v="0"/>
    <n v="0"/>
    <s v="When going gluiding is such a high cost, does it make sense to fun additional things such as competitions? Or do we not discriminate based on cost? ie. should this be treated just the same as people doing dance lessons...then doing to dance competitions..?"/>
    <n v="0"/>
    <n v="0"/>
    <n v="0"/>
    <n v="0"/>
    <s v="y"/>
    <n v="0"/>
    <n v="0"/>
    <n v="0"/>
  </r>
  <r>
    <x v="21"/>
    <n v="11366.51"/>
    <e v="#N/A"/>
    <e v="#N/A"/>
    <n v="27006"/>
    <n v="0"/>
    <m/>
    <n v="811"/>
    <s v="CSPB - A"/>
    <s v="RCC"/>
    <s v="50 wing tape rolls. Wing Tape is needed every time when rigging the gliders. 40 x narrow tape Â£1.45 + 10 x wide tape Â£3 = Â£88. Polish, cleaning chemicals, and cleaning accessories for gliders are required as gliders need to be cleaned after each day's flying to maintain their good condition and avoid damage to the gel coat (Â£40). Other domestic supplies are needed for our caravan (Â£20). Dehumidifying salts needed to keep gliders which are stored in trailers in good condition over the winter (Â£40). Workshop consumables also required, such as disposable protective gloves and masks, lubricants, etc. which are all a key safety requirement (Â£40)._x000a__x000a_Total Cost: Â£88 + Â£40 + Â£20 + Â£40 + Â£40 = Â£228_x000a_Income: Â£136 shortfall covered by glider usage fees"/>
    <s v="Consumables"/>
    <s v="1 - Most Important"/>
    <n v="228"/>
    <n v="136.80000000000001"/>
    <n v="91.2"/>
    <n v="0"/>
    <n v="0"/>
    <n v="228"/>
    <n v="0"/>
    <s v="No query"/>
    <n v="0"/>
    <n v="0"/>
    <n v="0"/>
    <n v="0"/>
    <n v="0"/>
    <n v="0"/>
    <n v="0"/>
    <s v="y"/>
    <n v="0"/>
    <n v="0"/>
    <n v="0"/>
  </r>
  <r>
    <x v="21"/>
    <n v="11366.51"/>
    <e v="#N/A"/>
    <e v="#N/A"/>
    <n v="27010"/>
    <n v="0"/>
    <m/>
    <n v="811"/>
    <s v="CSPB - A"/>
    <s v="RCC"/>
    <s v="Purchase of 4 aeronautical charts (1 per glider seat) which are a legal requirement for cross-country flying. These charts change every year (released in March/April) and it is again a legal requirement to have the latest copies to prevent airspace infringements. Reference books for club members use, the books would be available at IC, so that club members can learn additional material in their own time, and cover the necessary material to pass the Bronze badge theory exam and progress with their training. _x000a__x000a_Total Cost: (4 x Â£18.50) + Â£35 = Â£109_x000a_Income: Â£70 shortfall covered by glider usage and membership fees"/>
    <s v="Copyright Materials"/>
    <s v="1 - Most Important"/>
    <n v="109"/>
    <n v="70.849999999999994"/>
    <n v="38.15"/>
    <n v="0"/>
    <n v="0"/>
    <n v="109"/>
    <n v="0"/>
    <s v="No query"/>
    <n v="0"/>
    <n v="0"/>
    <n v="0"/>
    <n v="0"/>
    <n v="0"/>
    <n v="0"/>
    <n v="0"/>
    <s v="y"/>
    <n v="0"/>
    <n v="0"/>
    <n v="0"/>
  </r>
  <r>
    <x v="21"/>
    <n v="11366.51"/>
    <e v="#N/A"/>
    <e v="#N/A"/>
    <n v="27018"/>
    <n v="0"/>
    <m/>
    <n v="811"/>
    <s v="CSPB - A"/>
    <s v="RCC"/>
    <s v="Competition number renewal for each glider. Each glider has a unique 'Competition Number' required to identify the glider both in general flying and competitions (like a number plate)._x000a__x000a_These have to be renewed annually at a cost of Â£20 per year per glider = Â£20 x 3 = Â£60._x000a_Shortfall to be covered by glider usage fees."/>
    <s v="Affiliation Fees"/>
    <s v="2 - Important"/>
    <n v="60"/>
    <n v="36"/>
    <n v="24"/>
    <n v="0"/>
    <n v="0"/>
    <n v="60"/>
    <n v="0"/>
    <s v="No query"/>
    <n v="0"/>
    <n v="0"/>
    <n v="0"/>
    <n v="0"/>
    <n v="0"/>
    <n v="0"/>
    <n v="0"/>
    <s v="y"/>
    <n v="0"/>
    <n v="0"/>
    <n v="0"/>
  </r>
  <r>
    <x v="21"/>
    <n v="11366.51"/>
    <e v="#N/A"/>
    <e v="#N/A"/>
    <n v="27142"/>
    <n v="0"/>
    <m/>
    <n v="811"/>
    <s v="CSPB - A"/>
    <s v="RCC"/>
    <s v="Instruction: cost of student flying training - Core Activity. We are requesting subsidy to reduce the cost of training to our members as they work through Lashamâ€™s training syllabus towards solo and internationally recognised glider pilot licences. We do not subsidise solo flying to ensure the Union grant goes to the full membership equally._x000a__x000a_The training cost is split into launch fees and glider usage. Instructors give their time for free and the student only pays for the cost of flying. Launch fees are paid to the airfield and are the bulk of the member cost. Both winch launches (Â£9/launch) and high level aerotows to 4,500ft (Â£57.70/launch) are essential for training. We charge for usage of our own gliders (26p/min) which contributes towards running costs. This is in line with, or more expensive than other university gliding clubs. However, we are often over capacity which requires us to hire an additional training glider (59p/min). There is rarely more than one extra available which is a primary reason why our own gliders are such a crucial part of the club's operation._x000a__x000a_Based on previous years, 85 members will take an average of 15 training flights each, 13 by winch launch and 2 by aerotow, plus air time of 200 minutes split equally between club and hired gliders. Before subisdy, this results in an average flying cost of Â£317 in addition to travel, tours, competitions etc. Most active members spend considerably more than this, with upwards of 40-60 flights required to go solo and for further training._x000a__x000a_We are requesting 20% total subsidy which will contribute towards launches and reducing hired glider costs for training members. The income will be covered directly from members' flying fees. We recognise this is a high amount and are hence asking for a much lower subsidy than other lines, but this fully represents the members' flying costs._x000a__x000a_Total cost: 85 * Â£317 = Â£26,979_x000a__x000a_Note: Members pay flying fees directly to the airfield operator as flying and launch fees are managed externally to ICGC. Members hold their own private accounts as explained in affiliation fees. The full expenditure of members is therefore not highlighted in our accounts. Subsidy is reflected in early member flying fees and reduced launch fees as a 'guest', whilst the member does not hold full Lasham affiliation. These early flights are managed through ICGC's own Lasham account 'IC02', of which, all expenditure is administered through eActivities monthly."/>
    <s v="Instructors"/>
    <s v="1 - Most Important"/>
    <n v="26979"/>
    <n v="21583.200000000001"/>
    <n v="5395.8"/>
    <n v="0"/>
    <n v="0"/>
    <n v="26979"/>
    <n v="0"/>
    <s v="No query"/>
    <n v="0"/>
    <n v="0"/>
    <s v="NB. Over £100 per person."/>
    <n v="0"/>
    <n v="0"/>
    <n v="0"/>
    <n v="0"/>
    <s v="y"/>
    <n v="0"/>
    <n v="0"/>
    <n v="0"/>
  </r>
  <r>
    <x v="21"/>
    <n v="11366.51"/>
    <e v="#N/A"/>
    <e v="#N/A"/>
    <n v="27155"/>
    <n v="0"/>
    <m/>
    <n v="811"/>
    <s v="CSPB - A"/>
    <s v="RCC"/>
    <s v="When new members attend their first 3 trips, they are issued with a temporary flying log sheet. This avoids the need for less frequent members to own logbooks at a cost of Â£5 each. These are double sided A4 and include the current price list to enable members to quickly add up their flying costs. We require 200 of these._x000a__x000a_To save time at the airfield with paperwork and allow more time flying, we also give members Lasham 'guest membership' forms to fill in on the outward trip. These must be filled in by every member who does not hold a full Lasham account and are four sides of A4. We require 80 of these._x000a__x000a_Cost: (200xÂ£0.06) + (80xÂ£0.12) = Â£21.60"/>
    <s v="Printing Costs"/>
    <s v="1 - Most Important"/>
    <n v="21.6"/>
    <n v="0"/>
    <n v="21.6"/>
    <n v="0"/>
    <n v="0"/>
    <n v="21.6"/>
    <n v="0"/>
    <s v="No query"/>
    <n v="0"/>
    <n v="0"/>
    <n v="0"/>
    <n v="0"/>
    <n v="0"/>
    <n v="0"/>
    <n v="0"/>
    <s v="y"/>
    <n v="0"/>
    <n v="0"/>
    <n v="0"/>
  </r>
  <r>
    <x v="21"/>
    <n v="11366.51"/>
    <e v="#N/A"/>
    <e v="#N/A"/>
    <n v="27157"/>
    <n v="0"/>
    <m/>
    <n v="811"/>
    <s v="CSPB - A"/>
    <s v="RCC"/>
    <s v="Instructor Training Course for 1 student. Gliding is heavily dependent on volunteer instructors and currently we are much indebted to the efforts of several ex-students, who volunteer much of their free-time to instruct for us and continue to support the club. In previous years we have had current students with instructor ratings which has always proven to be very beneficial to our members' training progress. We have a number of students who should be ready to train as instructors in the next academic year. This is essential to ensure continued and improved availability of training to all our members. Pre-course training with Lasham CFI or CFI delegate; 10 x 4500ft aerotows of average length of approximately 20 minutes at Â£60.00 each. BGA BI course fee Â£280. This will also help ensure the long term sustainability of our club, and will greatly benefit our members, some of which will go on to become instructors themselves. With subsidy the student will still have to pay Â£528._x000a__x000a_Total Cost: 10xÂ£60 + Â£280 = Â£880_x000a_Income: Shortfall covered by trainee student"/>
    <s v="Instructors"/>
    <s v="2 - Important"/>
    <n v="880"/>
    <n v="528"/>
    <n v="352"/>
    <n v="0"/>
    <n v="0"/>
    <n v="0"/>
    <n v="0"/>
    <s v="No query_x000a_"/>
    <n v="0"/>
    <n v="0"/>
    <s v="reach? MGH: adds a lot to the sustainability of the club. Aslong as there is a committment frfom the individual to re-paid that debt to other members. Potentially saves money on hiring instructors."/>
    <n v="0"/>
    <n v="0"/>
    <n v="0"/>
    <n v="0"/>
    <s v="y"/>
    <n v="0"/>
    <n v="0"/>
    <n v="0"/>
  </r>
  <r>
    <x v="21"/>
    <n v="11366.51"/>
    <e v="#N/A"/>
    <e v="#N/A"/>
    <n v="27159"/>
    <n v="0"/>
    <m/>
    <n v="811"/>
    <s v="CSPB - A"/>
    <s v="RCC"/>
    <s v="Requesting subsidy for annual Easter Intensive Training Week at Lasham (core activity), rather than applying as a tour. After holding many Easter Tours we have found that in order to carry out the intensive training as cheaply and conveniently for members as possible, a 9-day residential trip to Lasham is the best option. Since this is the place of our regular activity, and this trip in now an annual event, we are budgeting for travel subsidy rather than applying for a tour subsidy._x000a__x000a_Hire of 15-seat union minibus for 9 full days = Â£627.30. 150 mile return journey including local mileage = Â£42_x000a__x000a_Total Cost: Â£627.30 + Â£42 = Â£669.30._x000a__x000a_Expected cost per member after subsidy, assuming 12 people going, is approx. Â£55._x000a_Income: 12 x Â£40 = Â£480"/>
    <s v="Travel Expenditure"/>
    <s v="3 - Average Importance"/>
    <n v="669.3"/>
    <n v="468.51"/>
    <n v="200.79"/>
    <n v="0"/>
    <n v="0"/>
    <n v="669.3"/>
    <n v="0"/>
    <s v="No query"/>
    <n v="0"/>
    <n v="0"/>
    <n v="0"/>
    <n v="1"/>
    <n v="1"/>
    <n v="0"/>
    <n v="0"/>
    <s v="y"/>
    <n v="0"/>
    <n v="0"/>
    <n v="0"/>
  </r>
  <r>
    <x v="201"/>
    <n v="4861.5"/>
    <n v="259.45"/>
    <n v="40"/>
    <n v="26445"/>
    <n v="0"/>
    <m/>
    <n v="811"/>
    <s v="CSPB - A"/>
    <s v="RCC"/>
    <s v="Streatham Ice Arena Hire - 22 x Team Training Slots (Â£160 each = Â£3520 total). Expecting 20 members, based on current average paying Â£6.00 per session. This will generate an income of Â£2640. 10 x Home Match Slot at Â£320 each, totalling Â£3200. Income based on 12 team members would total to Â£900 of income. Subsidy = Expenditure - Income = (3520 + 3200) - (2640 + 900) = Â£3180 (47.3%)"/>
    <s v="Ground Hire"/>
    <s v="1 - Most Important"/>
    <n v="6720"/>
    <n v="3540"/>
    <n v="3180"/>
    <n v="0"/>
    <n v="0"/>
    <n v="6720"/>
    <n v="0"/>
    <s v="Reduce to 30% subsidy"/>
    <n v="4"/>
    <n v="5"/>
    <s v="High subsidy 47%"/>
    <s v="High subsidy"/>
    <s v="reduce subsidy"/>
    <n v="0"/>
    <n v="0"/>
    <s v="y"/>
    <s v="RCC to choose new subsidy and liaise with club."/>
    <n v="0"/>
    <n v="0"/>
  </r>
  <r>
    <x v="201"/>
    <n v="4861.5"/>
    <n v="259.45"/>
    <n v="40"/>
    <n v="26446"/>
    <n v="0"/>
    <m/>
    <n v="811"/>
    <s v="CSPB - A"/>
    <s v="RCC"/>
    <s v="Minibus transport to away matches: 10 x 15 seater (6-12 hours) at Â£100 each, 10 x Â£60 fuel allowing, totaling Â£1600. Expecting 12 members, based on average team size, paying Â£5 each. This will generate Â£600 of income. Subsidy = 1600 - 600 = Â£1000 (62.5%)"/>
    <s v="Travel Expenditure"/>
    <s v="1 - Most Important"/>
    <n v="1600"/>
    <n v="600"/>
    <n v="1000"/>
    <n v="0"/>
    <n v="0"/>
    <n v="1600"/>
    <n v="0"/>
    <s v="No query"/>
    <n v="0"/>
    <n v="0"/>
    <n v="0"/>
    <n v="0"/>
    <n v="0"/>
    <n v="0"/>
    <n v="0"/>
    <s v="y"/>
    <n v="0"/>
    <n v="0"/>
    <n v="0"/>
  </r>
  <r>
    <x v="201"/>
    <n v="4861.5"/>
    <n v="259.45"/>
    <n v="40"/>
    <n v="26462"/>
    <n v="0"/>
    <m/>
    <n v="811"/>
    <s v="CSPB - A"/>
    <s v="RCC"/>
    <s v="Referee Costs for home games. 10 x Â£150 each, totaling Â£1500. 50% of the costs, Â£750, covered by membership fees (75% of membership fees). Subsidy = 1500 - 750 = Â£750 (50%)_x000a_membership fees). Subsidy = 1500 - 1000 = Â£500 (33.3%)"/>
    <s v="Referees"/>
    <s v="1 - Most Important"/>
    <n v="1500"/>
    <n v="750"/>
    <n v="750"/>
    <n v="0"/>
    <n v="0"/>
    <n v="1500"/>
    <n v="0"/>
    <s v="No query"/>
    <n v="0"/>
    <n v="0"/>
    <n v="0"/>
    <n v="0"/>
    <n v="0"/>
    <n v="0"/>
    <n v="0"/>
    <s v="y"/>
    <n v="0"/>
    <n v="0"/>
    <n v="0"/>
  </r>
  <r>
    <x v="201"/>
    <n v="4861.5"/>
    <n v="259.45"/>
    <n v="40"/>
    <n v="26465"/>
    <n v="0"/>
    <m/>
    <n v="811"/>
    <s v="CSPB - A"/>
    <s v="RCC"/>
    <s v="BUIHA team registration for the league. 2 Teams (A and B teams to provide for new and existing members) at Â£75 each, totaling Â£150. 50% of cost paid for from membership fees. Subsidy = Â£75.00 (50%)."/>
    <s v="Competitions"/>
    <s v="1 - Most Important"/>
    <n v="150"/>
    <n v="75"/>
    <n v="75"/>
    <n v="0"/>
    <n v="0"/>
    <n v="150"/>
    <n v="0"/>
    <s v="No query"/>
    <n v="0"/>
    <n v="0"/>
    <n v="0"/>
    <n v="0"/>
    <n v="0"/>
    <n v="0"/>
    <n v="0"/>
    <s v="y"/>
    <n v="0"/>
    <n v="0"/>
    <n v="0"/>
  </r>
  <r>
    <x v="201"/>
    <n v="4861.5"/>
    <n v="259.45"/>
    <n v="40"/>
    <n v="26466"/>
    <n v="0"/>
    <m/>
    <n v="811"/>
    <s v="CSPB - A"/>
    <s v="RCC"/>
    <s v="British University Ice Hockey Association player registration. Each member of our 2 teams must be registered with the BUIHA in order to receive insurance from the English Ice Hockey Association. Insurance for ALL players is voided if one player is not registered, preventing us from fielding our teams. 30 members participating in league at Â£50 each, totalling Â£1500. 35% of cost is passed on to participating members, generating Â£525 of income. Subsidy = Expenditure - Income = 1500 - 525 = Â£975 (65%). Members will pay this cost in conjunction with BUIHA team registration"/>
    <s v="Affiliation Fees"/>
    <s v="1 - Most Important"/>
    <n v="1500"/>
    <n v="525"/>
    <n v="975"/>
    <n v="0"/>
    <n v="0"/>
    <n v="1500"/>
    <n v="0"/>
    <s v="No query"/>
    <n v="0"/>
    <n v="0"/>
    <n v="0"/>
    <n v="0"/>
    <n v="0"/>
    <n v="0"/>
    <n v="0"/>
    <s v="y"/>
    <n v="0"/>
    <n v="0"/>
    <n v="0"/>
  </r>
  <r>
    <x v="201"/>
    <n v="4861.5"/>
    <n v="259.45"/>
    <n v="40"/>
    <n v="26468"/>
    <n v="0"/>
    <m/>
    <n v="811"/>
    <s v="CSPB - A"/>
    <s v="RCC"/>
    <s v="Entry into the British University Ice Hockey Association Nationals competition. 2 Team at Â£375 each. 50% of cost is split between the 15 participating players, generating Â£375 of income. Subsidy = Expenditure - Income = 750 - 375 = Â£375 (50%)"/>
    <s v="Competitions"/>
    <s v="2 - Important"/>
    <n v="750"/>
    <n v="375"/>
    <n v="375"/>
    <n v="0"/>
    <n v="0"/>
    <n v="750"/>
    <n v="0"/>
    <s v="No query"/>
    <n v="0"/>
    <n v="0"/>
    <n v="0"/>
    <n v="0"/>
    <n v="0"/>
    <n v="0"/>
    <n v="0"/>
    <s v="y"/>
    <n v="0"/>
    <n v="0"/>
    <n v="0"/>
  </r>
  <r>
    <x v="201"/>
    <n v="4861.5"/>
    <n v="259.45"/>
    <n v="40"/>
    <n v="26470"/>
    <n v="0"/>
    <m/>
    <n v="811"/>
    <s v="CSPB - A"/>
    <s v="RCC"/>
    <s v="Accommodation for players competing at British University Ice Hockey Association Nationals competition. Expecting 12 people (based on typical attendance) for each weekend. Local ETAP hotel offers 3 person rooms at Â£36 per person for two weekend (2 nights). Total of Â£1080. 50% of cost covered by 12 participating players, generating Â£540 of income. Subsidy = Expenditure - Income = 1080 - 540 = Â£540 (50%)"/>
    <s v="Accommodation"/>
    <s v="1 - Most Important"/>
    <n v="1080"/>
    <n v="540"/>
    <n v="540"/>
    <n v="0"/>
    <n v="0"/>
    <n v="1080"/>
    <n v="0"/>
    <s v="No query"/>
    <n v="0"/>
    <n v="0"/>
    <n v="0"/>
    <n v="0"/>
    <n v="0"/>
    <n v="0"/>
    <n v="0"/>
    <s v="y"/>
    <n v="0"/>
    <n v="0"/>
    <n v="0"/>
  </r>
  <r>
    <x v="201"/>
    <n v="4861.5"/>
    <n v="259.45"/>
    <n v="40"/>
    <n v="26471"/>
    <n v="0"/>
    <m/>
    <n v="811"/>
    <s v="CSPB - A"/>
    <s v="RCC"/>
    <s v="Replacement and maintenance of broken equipment such as sticks and pucks. These items (replaced annually) are essential for all core activities. Budgeting for 60 pucks at Â£1.30 each, and 6 sticks at Â£30 each, totaling Â£258. 50% of cost covered by membership fees, generating Â£129 of income (15.48% of membership fees). Subsidy = Expenditure - Income = 258 - 154.80 = Â£103.20 (40%)"/>
    <s v="Equipment &amp; Repair"/>
    <s v="1 - Most Important"/>
    <n v="258"/>
    <n v="129"/>
    <n v="129"/>
    <n v="0"/>
    <n v="0"/>
    <n v="258"/>
    <n v="0"/>
    <s v="No query"/>
    <n v="0"/>
    <n v="0"/>
    <n v="0"/>
    <n v="0"/>
    <n v="0"/>
    <n v="0"/>
    <n v="0"/>
    <s v="y"/>
    <n v="0"/>
    <n v="0"/>
    <n v="0"/>
  </r>
  <r>
    <x v="201"/>
    <n v="4861.5"/>
    <n v="259.45"/>
    <n v="40"/>
    <n v="26475"/>
    <n v="0"/>
    <m/>
    <n v="811"/>
    <s v="CSPB - A"/>
    <s v="RCC"/>
    <s v="Sobell Rink Hire - 8 Learn to Play sessions x Â£170 = Â£1360 total. Expecting 15 members, based on current paying Â£7 per session. This will generate an income of Â£840. Subsidy = Expenditure - Income = (1360) - (840) = Â£520 (38%)"/>
    <s v="Ground Hire"/>
    <s v="2 - Important"/>
    <n v="1360"/>
    <n v="840"/>
    <n v="520"/>
    <n v="0"/>
    <n v="0"/>
    <n v="1360"/>
    <n v="0"/>
    <s v="No query"/>
    <n v="0"/>
    <n v="0"/>
    <n v="0"/>
    <n v="0"/>
    <n v="0"/>
    <n v="0"/>
    <n v="0"/>
    <s v="y"/>
    <n v="0"/>
    <n v="0"/>
    <n v="0"/>
  </r>
  <r>
    <x v="201"/>
    <n v="4861.5"/>
    <n v="259.45"/>
    <n v="40"/>
    <n v="26484"/>
    <n v="0"/>
    <m/>
    <n v="811"/>
    <s v="CSPB - A"/>
    <s v="RCC"/>
    <s v="Minibus transport to Streatham Ice Arena. 10 Home Matches x 15 seater (2-4 hours) at Â£36 each, with 12 x Â£5 fuel allowance, totaling Â£420. Expecting 6 members, paying Â£2 each. This will generate an income of Â£180. Minibus transport to Team Training: 22 x 15 seater (2-4 hours) at Â£52 each, with 22 x Â£5 fuel allowance, totaling Â£1254. Expecting 10 members paying Â£2 each, generating an income of Â£440. Subsidy = (420 + 1254) - (180 + 440) = Â£1054 (63%)"/>
    <s v="Travel Expenditure"/>
    <s v="2 - Important"/>
    <n v="1674"/>
    <n v="620"/>
    <n v="1054"/>
    <n v="0"/>
    <n v="0"/>
    <n v="1674"/>
    <n v="0"/>
    <s v="No query"/>
    <n v="0"/>
    <n v="0"/>
    <n v="0"/>
    <n v="0"/>
    <n v="0"/>
    <n v="0"/>
    <n v="0"/>
    <s v="y"/>
    <n v="0"/>
    <n v="0"/>
    <n v="0"/>
  </r>
  <r>
    <x v="201"/>
    <n v="4861.5"/>
    <n v="259.45"/>
    <n v="40"/>
    <n v="26492"/>
    <n v="0"/>
    <m/>
    <n v="811"/>
    <s v="CSPB - A"/>
    <s v="RCC"/>
    <s v="Minibus transport to BUIHA Nationals Weekends in Sheffield. 2 x 15 seater (weekend) at Â£285, with Â£160 fuel allowance, totalling Â£890. 65% of cost is split between 15 participating players, generating Â£578.5 of income. Subsidy = 890 - 578.5 = Â£311.50 (35%)"/>
    <s v="Travel Expenditure"/>
    <s v="3 - Average Importance"/>
    <n v="890"/>
    <n v="578.5"/>
    <n v="311.5"/>
    <n v="0"/>
    <n v="0"/>
    <n v="0"/>
    <n v="0"/>
    <s v="Not core"/>
    <n v="2"/>
    <n v="1"/>
    <n v="0"/>
    <s v="Not core"/>
    <s v="Move A to B"/>
    <n v="0"/>
    <n v="0"/>
    <s v="n"/>
    <s v="Keep as A-line."/>
    <n v="0"/>
    <n v="0"/>
  </r>
  <r>
    <x v="202"/>
    <n v="96.73"/>
    <n v="244.66"/>
    <n v="30"/>
    <n v="27351"/>
    <n v="0"/>
    <m/>
    <n v="811"/>
    <s v="CSPB - A"/>
    <s v="RCC"/>
    <s v="Travel to Juggling varsity. Juggling varsity is an annual competition between Cambridge, UCL, Oxford and Imperial. Next year it is being held in Oxford. To have a good representation we hope to send 10 members. Minibus cost for 15 people is Ã‚Â£100. Income from members attending."/>
    <s v="Travel Expenditure"/>
    <s v="1 - Most Important"/>
    <n v="100"/>
    <n v="70"/>
    <n v="30"/>
    <n v="0"/>
    <n v="0"/>
    <n v="100"/>
    <n v="0"/>
    <s v="No query"/>
    <n v="0"/>
    <n v="0"/>
    <s v="No query"/>
    <n v="0"/>
    <n v="0"/>
    <n v="0"/>
    <n v="0"/>
    <s v="y"/>
    <n v="0"/>
    <n v="0"/>
    <n v="0"/>
  </r>
  <r>
    <x v="202"/>
    <n v="96.73"/>
    <n v="244.66"/>
    <n v="30"/>
    <n v="27352"/>
    <n v="0"/>
    <m/>
    <n v="811"/>
    <s v="CSPB - A"/>
    <s v="RCC"/>
    <s v="Cost of entrance for Bath UpChuck. Bath UpChuck is one of the biggest and closest circus and juggling conventions in Britain. It is a great opportunity for our members to learn new skills and gain inspiration from the circus performances. It also introduces them to the wider community of jugglers and circus performers. We expect around 12 people to attend with tickets costing Ã‚Â£8/pax. Income from members attending."/>
    <s v="Conferences"/>
    <s v="1 - Most Important"/>
    <n v="96"/>
    <n v="76"/>
    <n v="20"/>
    <n v="0"/>
    <n v="0"/>
    <n v="96"/>
    <n v="0"/>
    <s v="No query"/>
    <n v="0"/>
    <n v="0"/>
    <s v="No query"/>
    <n v="0"/>
    <n v="0"/>
    <n v="0"/>
    <n v="0"/>
    <s v="y"/>
    <n v="0"/>
    <n v="0"/>
    <n v="0"/>
  </r>
  <r>
    <x v="202"/>
    <n v="96.73"/>
    <n v="244.66"/>
    <n v="30"/>
    <n v="27353"/>
    <n v="0"/>
    <m/>
    <n v="811"/>
    <s v="CSPB - A"/>
    <s v="RCC"/>
    <s v="Paraffin for fire juggling. Fire juggling Fridays have become one of the most anticipated events on our societies calendar. The paraffin costs Ã‚Â£8 per 5L and is can easily be consumed after 1 session. We hold 6 fire sessions a year. Total cost = 6*8 = Ã‚Â£48. Income from SGI."/>
    <s v="Consumables"/>
    <s v="1 - Most Important"/>
    <n v="48"/>
    <n v="48"/>
    <n v="10"/>
    <n v="0"/>
    <n v="0"/>
    <n v="0"/>
    <n v="0"/>
    <s v="Why do they need subsidy if they plan on subsidising it from their SGI?_x000a_"/>
    <n v="3"/>
    <n v="42859"/>
    <s v="Income = Cost -&gt; No subs needed"/>
    <n v="3"/>
    <n v="3"/>
    <n v="0"/>
    <n v="0"/>
    <s v="y"/>
    <s v="Do not require subsidy."/>
    <n v="0"/>
    <n v="0"/>
  </r>
  <r>
    <x v="202"/>
    <n v="96.73"/>
    <n v="244.66"/>
    <n v="30"/>
    <n v="27354"/>
    <n v="0"/>
    <m/>
    <n v="811"/>
    <s v="CSPB - A"/>
    <s v="RCC"/>
    <s v="New Fire Clubs. Due to increasing membership and popularity of fire nights, we need more fire clubs in order for more members to participate. Currently we are limited to only 3 people fire juggling at a time when more than 20 attend. Purchase 20 at Â£10/club"/>
    <s v="Equipment &amp; Repair"/>
    <s v="1 - Most Important"/>
    <n v="200"/>
    <n v="140"/>
    <n v="60"/>
    <n v="0"/>
    <n v="0"/>
    <n v="200"/>
    <n v="0"/>
    <s v="No query"/>
    <n v="0"/>
    <n v="0"/>
    <s v="No query"/>
    <n v="0"/>
    <n v="0"/>
    <n v="0"/>
    <n v="0"/>
    <s v="y"/>
    <n v="0"/>
    <n v="0"/>
    <n v="0"/>
  </r>
  <r>
    <x v="202"/>
    <n v="96.73"/>
    <n v="244.66"/>
    <n v="30"/>
    <n v="27356"/>
    <n v="0"/>
    <m/>
    <n v="811"/>
    <s v="CSPB - A"/>
    <s v="RCC"/>
    <s v="New Juggling Balls. Current juggling balls are getting worn out so would need to replace them with good quality juggling balls. Require 30 balls at Â£1.98 wholesale per ball."/>
    <s v="Equipment &amp; Repair"/>
    <s v="2 - Important"/>
    <n v="58.5"/>
    <n v="44"/>
    <n v="14.5"/>
    <n v="0"/>
    <n v="0"/>
    <n v="58.5"/>
    <n v="0"/>
    <s v="No query"/>
    <n v="0"/>
    <n v="0"/>
    <s v="No query"/>
    <n v="0"/>
    <n v="0"/>
    <n v="0"/>
    <n v="0"/>
    <s v="y"/>
    <n v="0"/>
    <n v="0"/>
    <n v="0"/>
  </r>
  <r>
    <x v="202"/>
    <n v="96.73"/>
    <n v="244.66"/>
    <n v="30"/>
    <n v="27364"/>
    <n v="0"/>
    <m/>
    <n v="811"/>
    <s v="CSPB - A"/>
    <s v="RCC"/>
    <s v="Glow Clubs. For our fire nights we also have a small amount of glow in the dark equipment that has proven popular in the past. We would like to increase the amount of of glow in the dark equipment we have and a set of 3 glow clubs would be a good addition. This also allows people to participate in our fire nights that don't want to juggle fire. Cost is Â£16.50 per glow club"/>
    <s v="Equipment &amp; Repair"/>
    <s v="4 - Minimal Importance"/>
    <n v="49.5"/>
    <n v="39.5"/>
    <n v="10"/>
    <n v="0"/>
    <n v="0"/>
    <n v="49.5"/>
    <n v="0"/>
    <s v="No query"/>
    <n v="0"/>
    <n v="0"/>
    <s v="No query"/>
    <n v="0"/>
    <n v="0"/>
    <n v="0"/>
    <n v="0"/>
    <s v="y"/>
    <n v="0"/>
    <n v="0"/>
    <n v="0"/>
  </r>
  <r>
    <x v="202"/>
    <n v="96.73"/>
    <n v="244.66"/>
    <n v="30"/>
    <n v="27369"/>
    <n v="0"/>
    <m/>
    <n v="811"/>
    <s v="CSPB - A"/>
    <s v="RCC"/>
    <s v="Slackline. Currently the club does not own a slackline but on previous sessions members have brought their own slackline that we have used. However that member graduates this year so we would request purchase of one for the club. Cost of a unicycle at wholesale is Â£50"/>
    <s v="Equipment &amp; Repair"/>
    <s v="3 - Average Importance"/>
    <n v="50"/>
    <n v="40"/>
    <n v="10"/>
    <n v="0"/>
    <n v="0"/>
    <n v="50"/>
    <n v="0"/>
    <s v="No query"/>
    <n v="0"/>
    <n v="0"/>
    <s v="No query"/>
    <n v="0"/>
    <n v="0"/>
    <n v="0"/>
    <n v="0"/>
    <s v="y"/>
    <n v="0"/>
    <n v="0"/>
    <n v="0"/>
  </r>
  <r>
    <x v="203"/>
    <n v="37.32"/>
    <e v="#N/A"/>
    <e v="#N/A"/>
    <n v="26935"/>
    <n v="0"/>
    <m/>
    <n v="811"/>
    <s v="CSPB - A"/>
    <s v="RCC"/>
    <s v="Yarn for teaching our members various skills and techniques and for them to practise with. Remainder to be covered by SGI._x000a__x000a_We want about 12 balls of chunky yarn at Â£5 each."/>
    <s v="Consumables"/>
    <s v="1 - Most Important"/>
    <n v="60"/>
    <n v="0"/>
    <n v="30"/>
    <n v="0"/>
    <n v="0"/>
    <n v="60"/>
    <n v="0"/>
    <s v="Reduce to 30% subsidy?_x000a_"/>
    <n v="4"/>
    <n v="5"/>
    <s v="Agree with MG"/>
    <n v="3"/>
    <n v="4"/>
    <n v="0"/>
    <n v="0"/>
    <s v="y"/>
    <n v="0"/>
    <n v="0"/>
    <n v="0"/>
  </r>
  <r>
    <x v="204"/>
    <e v="#N/A"/>
    <n v="12"/>
    <n v="20"/>
    <n v="25814"/>
    <n v="0"/>
    <m/>
    <n v="811"/>
    <s v="CSPB - A"/>
    <s v="RCC"/>
    <s v="3 x Bricks of playing cards (3 * Â£20 = Â£60)_x000a_1 x Coin shells (Â£30)_x000a_1 x Loops (Â£23)_x000a_1 x Card Mat (Â£10)_x000a_1 x Cups and Balls (Â£20)_x000a_2 x Royal road to card magic (2 * Â£10 = Â£20)_x000a__x000a_Total = Â£163"/>
    <s v="Equipment &amp; Repair"/>
    <s v="1 - Most Important"/>
    <n v="163"/>
    <n v="0"/>
    <n v="40"/>
    <n v="0"/>
    <n v="0"/>
    <n v="163"/>
    <n v="0"/>
    <s v="No query"/>
    <n v="0"/>
    <n v="0"/>
    <s v="No query"/>
    <n v="0"/>
    <n v="0"/>
    <n v="0"/>
    <n v="0"/>
    <s v="y"/>
    <n v="0"/>
    <n v="0"/>
    <n v="0"/>
  </r>
  <r>
    <x v="22"/>
    <n v="2268.6899999999996"/>
    <n v="2246.6799999999998"/>
    <n v="80"/>
    <n v="25760"/>
    <n v="0"/>
    <m/>
    <n v="811"/>
    <s v="CSPB - A"/>
    <s v="RCC"/>
    <s v="Minibus hire: The core activity of our club revolves around climbing and mountaineering outside of the indoor opportunities available in London. It is by far the most effective way to reach these destinations with this number of people and quantity of equipment._x000a__x000a_We run 11 trips in total through-out the year with 5 in Autumn term, 5 in Spring term and 1 in Summer term. We use the 15 seater minibuses to provide the maximum number of spaces on the trip. For most trips we book only one minibus, but for Freshers' trip we take three to allow more beginners to give it a go._x000a__x000a_This totals 13 15-seater minibuses hired for the weekend over the course of the year. The current rate for hire of the minibus for the weekend was Â£285 this year. The prices for next year have not yet been posted, but, in line with previous years, we expect a roughly 5% increase to about 300. Therefore, Ã¥Â£300*13 = Ã¥Â£3900._x000a__x000a_Some of this cost is dissipated through the cost of the trip to members (although this is difficult to assign as income to one particular area). Therefore, we are requesting 40% subsidy with the rest covered by our SGI = 40% of Ã¥Â£3900 = Ã¥Â£1560._x000a__x000a_This SGI is from both members funds and from the ticket sales for the trip, which costs Â£30 per person. The income for this section reflects a wider income that spans across the minibus hire and fuel, accomodation and food for a weekend trip."/>
    <s v="Travel Expenditure"/>
    <s v="1 - Most Important"/>
    <n v="3900"/>
    <n v="2340"/>
    <n v="1560"/>
    <n v="0"/>
    <n v="0"/>
    <n v="3900"/>
    <n v="0"/>
    <s v="No query"/>
    <n v="0"/>
    <n v="0"/>
    <s v="Subsidy of £8 per member per trip is very high - up to £104 subsidy per member for the year. Should consider reduced subsidy"/>
    <n v="3"/>
    <s v="Reduce subs to 20%"/>
    <n v="0"/>
    <n v="0"/>
    <s v="y"/>
    <n v="0"/>
    <n v="0"/>
    <n v="0"/>
  </r>
  <r>
    <x v="22"/>
    <n v="2268.6899999999996"/>
    <n v="2246.6799999999998"/>
    <n v="80"/>
    <n v="25761"/>
    <n v="0"/>
    <m/>
    <n v="811"/>
    <s v="CSPB - A"/>
    <s v="RCC"/>
    <s v="Minibus fuel: On average we travel around 350 miles in a weekend which includes travelling to and from London, as well as between our accommodation and the climbing itself. This will amount to around Ã¥Â£110 of fuel per minibus, per trip. (Utilising the roof racks and traffic to leave London on Friday nights offsets the optimal driving conditions considerably.)_x000a__x000a_Therefore, for the 13 buses used throughout the year, we spend approximately Ã¥Â£1430 on fuel. At 40% subsidy, with the rest funded by SGI, this equals Ã¥Â£572."/>
    <s v="Travel Expenditure"/>
    <s v="2 - Important"/>
    <n v="1430"/>
    <n v="858"/>
    <n v="572"/>
    <n v="0"/>
    <n v="0"/>
    <n v="1430"/>
    <n v="0"/>
    <s v="No query"/>
    <n v="0"/>
    <n v="0"/>
    <s v="No query"/>
    <n v="0"/>
    <n v="0"/>
    <n v="0"/>
    <n v="0"/>
    <s v="y"/>
    <n v="0"/>
    <n v="0"/>
    <n v="0"/>
  </r>
  <r>
    <x v="22"/>
    <n v="2268.6899999999996"/>
    <n v="2246.6799999999998"/>
    <n v="80"/>
    <n v="25762"/>
    <n v="0"/>
    <m/>
    <n v="811"/>
    <s v="CSPB - A"/>
    <s v="RCC"/>
    <s v="Fuel for stoves and fire: This year we have switched largely from cooking on the petrol stoves to a gas stove, as it safer, easier and convenient to store. To refill a gas cylinder costs about Ã¥Â£25, which lasts for around one term. As we only hold one trip in third term, refilling the cylinder twice in a year should be sufficient._x000a__x000a_In addition, we purchase firewood, kindling, and firestarters when using the Imperial Mountain Hut in North Wales. This amounts to approximately Ã¥Â£15 for the weekend and we usually visit the hut twice during the year. _x000a__x000a_Therefore, in total we spend [(Ã¥Â£25*2}+(Ã¥Â£15*2)] = Ã¥Â£80 on fuel per year."/>
    <s v="Consumables"/>
    <s v="2 - Important"/>
    <n v="80"/>
    <n v="56"/>
    <n v="24"/>
    <n v="0"/>
    <n v="0"/>
    <n v="80"/>
    <n v="0"/>
    <s v="No query"/>
    <n v="0"/>
    <n v="0"/>
    <s v="No query"/>
    <n v="0"/>
    <n v="0"/>
    <n v="0"/>
    <n v="0"/>
    <s v="y"/>
    <n v="0"/>
    <n v="0"/>
    <n v="0"/>
  </r>
  <r>
    <x v="22"/>
    <n v="2268.6899999999996"/>
    <n v="2246.6799999999998"/>
    <n v="80"/>
    <n v="25763"/>
    <n v="0"/>
    <m/>
    <n v="811"/>
    <s v="CSPB - A"/>
    <s v="RCC"/>
    <s v="Accommodation fees: On weekend trips we try to utilise members houses or the Imperial Mountain Hut, but at other times we use campsites or huts._x000a__x000a_Two trips in the year have fixed dates and destinations, regardless of weather, due to a suitable Freshers' location and combining with entering BUCS. Therefore, we can book Village Halls or huts for these trips. Freshers trip = Ã¥Â£150 for the weekend and Sheffield = Ã¥Â£97.50._x000a__x000a_On top of this, we camp on average another 6 times through-out the year. This is usually Ã¥Â£5PP/night, so on a trip with an average of 12 people would cost Ã¥Â£120 per trip. Despite sometimes being more expensive than huts or halls, we can change our destination to better, more suitable weather last minute if we commit to camping._x000a__x000a_In total, this means we spend about [(Ã¥Â£120*6)+Ã¥Â£150+Ã¥Â£97.50] = Ã¥Â£967.50 on accommodation for trips per year."/>
    <s v="Accommodation"/>
    <s v="1 - Most Important"/>
    <n v="967.5"/>
    <n v="677.25"/>
    <n v="290.25"/>
    <n v="0"/>
    <n v="0"/>
    <n v="967.5"/>
    <n v="0"/>
    <s v="No query"/>
    <n v="0"/>
    <n v="0"/>
    <s v="No query"/>
    <n v="0"/>
    <n v="0"/>
    <n v="0"/>
    <n v="0"/>
    <s v="y"/>
    <n v="0"/>
    <n v="0"/>
    <n v="0"/>
  </r>
  <r>
    <x v="22"/>
    <n v="2268.6899999999996"/>
    <n v="2246.6799999999998"/>
    <n v="80"/>
    <n v="25770"/>
    <n v="0"/>
    <m/>
    <n v="811"/>
    <s v="CSPB - A"/>
    <s v="RCC"/>
    <s v="BMC affiliation: Club membership to the British Mountaineering Council - the governing body for climbing in the UK. Affiliation will get the club civil liability insurance and allow members to take out insurance policies themselves for tours without needing to buy membership. If members do want to buy personal membership then can do so at a discounted price. Membership will also get the club a discount of 10% from many outdoor retailers meaning our equipment budget will stretch further. The BMC keeps all its clubs up to date with recent health and safety guidelines and specific information about certain bits of kit._x000a__x000a_This also contributes to the cost of insuring members on our trips and tours. We make BMC or AAC insurance mandatory for all._x000a__x000a_Fees are Ã¥Â£195 for club membership and Ã¥Â£9.75 per person following. This would come to Ã¥Â£828.75 for 85 members._x000a__x000a_We would charge individuals a subsidised rate of Ã¥Â£5 to be included on this list (Income = Ã¥Â£425)."/>
    <s v="Affiliation Fees"/>
    <s v="2 - Important"/>
    <n v="828.75"/>
    <n v="425"/>
    <n v="403.75"/>
    <n v="0"/>
    <n v="0"/>
    <n v="828.75"/>
    <n v="0"/>
    <s v="No query"/>
    <n v="0"/>
    <n v="0"/>
    <s v="No query"/>
    <n v="0"/>
    <n v="0"/>
    <n v="0"/>
    <n v="0"/>
    <s v="y"/>
    <n v="0"/>
    <n v="0"/>
    <n v="0"/>
  </r>
  <r>
    <x v="22"/>
    <n v="2268.6899999999996"/>
    <n v="2246.6799999999998"/>
    <n v="80"/>
    <n v="25773"/>
    <n v="0"/>
    <m/>
    <n v="811"/>
    <s v="CSPB - A"/>
    <s v="RCC"/>
    <s v="Printing costs: We print photographs of our best moments in the year to show at Freshers Fair. As we are usually outdoors, we have found printing and laminating photographs a safer option than laptops._x000a__x000a_This year we printed 35 pages at 12p per A4 colour page. This totals Ã¥Â£4.20."/>
    <s v="Printing Costs"/>
    <s v="3 - Average Importance"/>
    <n v="4.2"/>
    <n v="0"/>
    <n v="4.2"/>
    <n v="0"/>
    <n v="0"/>
    <n v="4.2"/>
    <n v="0"/>
    <s v="No query"/>
    <n v="0"/>
    <n v="0"/>
    <s v="No query"/>
    <n v="0"/>
    <n v="0"/>
    <n v="0"/>
    <n v="0"/>
    <s v="y"/>
    <n v="0"/>
    <n v="0"/>
    <n v="0"/>
  </r>
  <r>
    <x v="23"/>
    <n v="2495.37"/>
    <n v="6090.6"/>
    <n v="65"/>
    <n v="27325"/>
    <n v="0"/>
    <m/>
    <n v="811"/>
    <s v="CSPB - A"/>
    <s v="RCC"/>
    <s v="Ethos wall. _x000a_We hire the ethos climbing wall for 2 hours every week. Here members climb communally attending around 5 sessions a term. The ethos wall provides a safe environment in which both experienced members may practice their climbing skills and in which they can pass on these skills to the next generation of club members, many of who have not climbed before. The opportunity to teach basic rope skills in a controlled environment is vital to safe practice climbing outdoor on trips. We are currently the only club in imperial who offer on campus climbing. We plan to hire out the ethos wall every week in the three terms. This equates to 33 weeks * 2 hours * Â£25 an hour = Â£1650. To remain competitive and to adsorb some cost for our members to allow them to come regularly on a cash strapped budget we subsidise the normal ethos cost fee of Â£4 per person to Â£2 per person. To break even we require 25 members in attendance each weekend however usually only have a turnout of 15-20 people as the ethos wall is quite small and overcrowding leads to long wait times and a sub optimal experience. Offering 3 free â€˜give it a goâ€™ sessions to encourage non climbers or non members to try the sport leads to a total revenue of 17 people * Â£2 entrance * 30 sessions = Â£1020. We are requesting a 40% subsidy of this expense as it reaches around 90% of club members as well as providing non-members with the most economical and easiest way to try the sport of climbing. Â£1020 of income is from predicted attendance for the club so we request a 38% subsidy of Â£660"/>
    <s v="Ground Hire"/>
    <s v="1 - Most Important"/>
    <n v="1650"/>
    <n v="1020"/>
    <n v="660"/>
    <n v="0"/>
    <n v="0"/>
    <n v="1650"/>
    <n v="0"/>
    <s v="No query"/>
    <n v="0"/>
    <n v="0"/>
    <s v="No query"/>
    <n v="0"/>
    <n v="0"/>
    <n v="0"/>
    <n v="0"/>
    <s v="y"/>
    <n v="0"/>
    <n v="0"/>
    <n v="0"/>
  </r>
  <r>
    <x v="23"/>
    <n v="2495.37"/>
    <n v="6090.6"/>
    <n v="65"/>
    <n v="27326"/>
    <n v="0"/>
    <m/>
    <n v="811"/>
    <s v="CSPB - A"/>
    <s v="RCC"/>
    <s v="Minibus Hire_x000a_Throughout the year we will run 12 weekend trips to various locations around the country to hike, climb, scramble and mountain bike. On the first â€˜fresher introduction tripâ€™ a two minibuses are used, in order to allow the maximum number of members to experience the activities the club offers. This translates to 13 minibus hires throughout the year. Each trip is offered at a price of Â£30 to members with a minibus maximum capacity of 12 people. (the other seats are taken up with equipment or left empty to comply with the safety weight limit.) The total cost to the club per trip is around Â£50 - Â£60 pp. The ticket income is split four Â£7.50s used to cover the cost of accommodation, food, minibus fuel and minibus hire. Total minibus hire is 13 buses * Â£285 weekend hire fee = Â£3705. Total assigned revenue 13 buses* 12 people per bus* Â£7.50 = Â£1170 of ticketed income plus Â£1053 of SGI Income allocated from our accounts, leaving us with a request of a 40% subsidy of Â£1482. The trips are one of the main attractions of the club and one of our key aims. Many of our members take part in these trips, and many join with the specific aim of going on one, serving as their introduction to the club. Due to the large amount of members who go on these trips we estimate the 40% subsidy would reach around 80% of our 70 predicted members."/>
    <s v="Travel Expenditure"/>
    <s v="1 - Most Important"/>
    <n v="3705"/>
    <n v="2223"/>
    <n v="1482"/>
    <n v="0"/>
    <n v="0"/>
    <n v="3705"/>
    <n v="0"/>
    <s v="No query"/>
    <n v="0"/>
    <n v="0"/>
    <s v="Refer to 25760."/>
    <n v="3"/>
    <s v="Reduce subs to 20%"/>
    <n v="0"/>
    <n v="0"/>
    <s v="y"/>
    <n v="0"/>
    <n v="0"/>
    <n v="0"/>
  </r>
  <r>
    <x v="23"/>
    <n v="2495.37"/>
    <n v="6090.6"/>
    <n v="65"/>
    <n v="27327"/>
    <n v="0"/>
    <m/>
    <n v="811"/>
    <s v="CSPB - A"/>
    <s v="RCC"/>
    <s v="Minibus Fuel. _x000a_On average 270 miles each way for trips to north wales. At Â£0.28/mile = Â£150/trip. Trips to peak district 175 each way = Â£98 per trip. For trips to Brecon (llanfrynach) 175 miles per trip, Â£98 per trip. Trips to sommerset = 155 miles = Â£86 trip. Trip to lake district = 270 miles = Â£150 per trip. We drive an additional 10 miles per day on average e.g to the start of a hike. 13 Minibus trips * 2 days per trip * 10 miles * 0.28 = Â£56 Total cost = Â£1592. Income = 7.50 pp * 13 buses * 12 people = Â£1170 income. Subsidy of 26% requested = Â£422. _x000a_As for bus hire subsidy reaches around 80% of the viewers."/>
    <s v="Travel Expenditure"/>
    <s v="2 - Important"/>
    <n v="1592"/>
    <n v="1170"/>
    <n v="422"/>
    <n v="0"/>
    <n v="0"/>
    <n v="1592"/>
    <n v="0"/>
    <s v="No query"/>
    <n v="0"/>
    <n v="0"/>
    <s v="No query"/>
    <n v="0"/>
    <n v="0"/>
    <n v="0"/>
    <n v="0"/>
    <s v="y"/>
    <n v="0"/>
    <n v="0"/>
    <n v="0"/>
  </r>
  <r>
    <x v="23"/>
    <n v="2495.37"/>
    <n v="6090.6"/>
    <n v="65"/>
    <n v="27328"/>
    <n v="0"/>
    <m/>
    <n v="811"/>
    <s v="CSPB - A"/>
    <s v="RCC"/>
    <s v="BMC affiliation. _x000a_Â£195 40% subsidy = Â£78.80. _x000a_The BMC is the British Mountaineering Council. Affiliation allows us to use the BMCâ€™s insurance, usage of the BMC hut network which is the discounted accommodation we use for a majority of the trips, and which allows us to offer the weekends at a competitive price. BMC membership also allows us access to mountain training courses which are useful for giving committee members safety and leadership skills that they inturn may pass onto other members through trips. The BMC membership allows access to insurance abroad for niche mountain sports (usually quite hard to get coverage for) and is vital for our overseas tours. Use SGI (membership fees) to cover costs not covered by 40% grant. 40% grant = Â£78."/>
    <s v="Affiliation Fees"/>
    <s v="1 - Most Important"/>
    <n v="1638"/>
    <n v="1170"/>
    <n v="468"/>
    <n v="0"/>
    <n v="0"/>
    <n v="1638"/>
    <n v="0"/>
    <s v="No query"/>
    <n v="0"/>
    <n v="0"/>
    <s v="No query"/>
    <n v="0"/>
    <n v="0"/>
    <n v="0"/>
    <n v="0"/>
    <s v="y"/>
    <n v="0"/>
    <n v="0"/>
    <n v="0"/>
  </r>
  <r>
    <x v="23"/>
    <n v="2495.37"/>
    <n v="6090.6"/>
    <n v="65"/>
    <n v="27329"/>
    <n v="0"/>
    <m/>
    <n v="811"/>
    <s v="CSPB - A"/>
    <s v="RCC"/>
    <s v="Accommodation for trips - usually about Â£8 per person per night. Trips have an average of 12 people on them plus one trip with double that for the additional minibus. We plan on running 12 trips per year _x000a_Â£8*2*12*(13) = Â£2496._x000a_We are asking for 40% subsidy as this is part of our core aim to explore and do activities in the outdoors. _x000a_Income is Â£7.50 per person 12 people per minibus *(12+1 extra bus)*Â£7.50 = Â£1170. (that is ticketed income) (plus Â£327.6 income from SGI)_x000a_again reach is 60-70%"/>
    <s v="Accommodation"/>
    <s v="1 - Most Important"/>
    <n v="2496"/>
    <n v="1497.6"/>
    <n v="998.4"/>
    <n v="0"/>
    <n v="0"/>
    <n v="2496"/>
    <n v="0"/>
    <s v="No query"/>
    <n v="0"/>
    <n v="0"/>
    <s v="No query"/>
    <n v="0"/>
    <n v="0"/>
    <n v="0"/>
    <n v="0"/>
    <s v="y"/>
    <n v="0"/>
    <n v="0"/>
    <n v="0"/>
  </r>
  <r>
    <x v="23"/>
    <n v="2495.37"/>
    <n v="6090.6"/>
    <n v="65"/>
    <n v="27330"/>
    <n v="0"/>
    <m/>
    <n v="811"/>
    <s v="CSPB - A"/>
    <s v="RCC"/>
    <s v="Bike Servicing for 3 bikes - It is important that we keep the mountain bikes we have in good condition so that when people use them they are less likely to experience unexpected problems and breakdowns. Mountain biking is something the club took up a few years ago but has seen a lot of interest so the bikes get a lot of use and need to be regularly serviced at a cost of Ã‚Â£130 each. _x000a_We are asking for 40% as this is core safety to keep them in good condition. Since the previous budget, and subsequrnt purchase of an additional mountain bike, a larger interest in mountain biking has developed. The bikes have been in use every trip due to the increased interest following investment in another bike. As well as this the bikes have been used in â€˜off weekendsâ€™ between trips for student wishing to loan a mountain bike for their own use. Maintenance of the bikes is vital to their use both on and off trips as it maintains the safety of those using as well as safeguarding the capital already invested in them. As this is buying a useable piece of equipment that anyone in the club may borrow the subsidy would be utilisable by 100% of the members._x000a_Maintenance Â£130 per bike * 3 bikes = 390 _x000a_40% subsidy = Â£156 the remaining 60% is provided from SGI(membership fees)"/>
    <s v="Equipment &amp; Repair"/>
    <s v="2 - Important"/>
    <n v="390"/>
    <n v="234"/>
    <n v="156"/>
    <n v="0"/>
    <n v="0"/>
    <n v="390"/>
    <n v="0"/>
    <s v="No query"/>
    <n v="0"/>
    <n v="0"/>
    <s v="No query"/>
    <n v="0"/>
    <n v="0"/>
    <n v="0"/>
    <n v="0"/>
    <s v="y"/>
    <n v="0"/>
    <n v="0"/>
    <n v="0"/>
  </r>
  <r>
    <x v="23"/>
    <n v="2495.37"/>
    <n v="6090.6"/>
    <n v="65"/>
    <n v="27333"/>
    <n v="0"/>
    <m/>
    <n v="811"/>
    <s v="CSPB - A"/>
    <s v="RCC"/>
    <s v="_x000a_Trad Climbing Lessons_x000a_These cost Â£255 per person for two days, we request that 25% of this cost is grant as it is core to safety and running of the trips, with 6 people going. This will enable those people going to be equipped to climb outdoors, which is important for trips, so that we can guide people safely who haven't climbed trad to do so, and also set up ropes for lead climbing."/>
    <s v="Instructors"/>
    <s v="1 - Most Important"/>
    <n v="1330"/>
    <n v="997.5"/>
    <n v="332.5"/>
    <n v="0"/>
    <n v="0"/>
    <n v="1330"/>
    <n v="0"/>
    <s v="No query"/>
    <n v="0"/>
    <n v="0"/>
    <s v="No query"/>
    <n v="0"/>
    <n v="0"/>
    <n v="0"/>
    <n v="0"/>
    <s v="y"/>
    <n v="0"/>
    <n v="0"/>
    <n v="0"/>
  </r>
  <r>
    <x v="23"/>
    <n v="2495.37"/>
    <n v="6090.6"/>
    <n v="65"/>
    <n v="27336"/>
    <n v="0"/>
    <m/>
    <n v="811"/>
    <s v="CSPB - A"/>
    <s v="RCC"/>
    <s v="First Aid training_x000a_Â£50 through the union, 4 people so that we have sufficient number on trips _x000a_ask for 50% subsidy as it is core to health and safety and our aims to do activities on trips. _x000a_The remaining 50% will be contributed to by the student, as this will partially benefit them, but we need to reduce cost to give incentive to them with subsidy"/>
    <s v="Instructors"/>
    <s v="2 - Important"/>
    <n v="200"/>
    <n v="100"/>
    <n v="100"/>
    <n v="0"/>
    <n v="0"/>
    <n v="200"/>
    <n v="0"/>
    <s v="No query"/>
    <n v="0"/>
    <n v="0"/>
    <s v="No query"/>
    <n v="0"/>
    <n v="0"/>
    <n v="0"/>
    <n v="0"/>
    <s v="y"/>
    <n v="0"/>
    <n v="0"/>
    <n v="0"/>
  </r>
  <r>
    <x v="23"/>
    <n v="2495.37"/>
    <n v="6090.6"/>
    <n v="65"/>
    <n v="27338"/>
    <n v="0"/>
    <m/>
    <n v="811"/>
    <s v="CSPB - A"/>
    <s v="RCC"/>
    <s v="BMC Student Safety Seminar: a workshop on how to take groups into the mountains safely. Workshops include: Responsibility/duty of care, club equipment maintenance, first aid, insurance, safe rock climbing, hillwalking and scrambling skills. Being responsible for so many people in high risk activities can be overwhelming, BMC offer very good guidelines and experienced trainers - Highly recommended for new committee members. Hence we ask for 50% subsidy as this is considered as core safety related._x000a_Tickets are Â£45 per person_x000a_Transport costs are covered by participants at approximately Â£40 each for a train ticket to undetermined location (probably wales)_x000a_We will pay the rest (Â£45 total) from our SGI but the people who attend are expected to pay transport etc."/>
    <s v="Instructors"/>
    <s v="3 - Average Importance"/>
    <n v="170"/>
    <n v="125"/>
    <n v="45"/>
    <n v="0"/>
    <n v="0"/>
    <n v="170"/>
    <n v="0"/>
    <s v="No query"/>
    <n v="0"/>
    <n v="0"/>
    <s v="No query"/>
    <n v="0"/>
    <n v="0"/>
    <n v="0"/>
    <n v="0"/>
    <s v="y"/>
    <n v="0"/>
    <n v="0"/>
    <n v="0"/>
  </r>
  <r>
    <x v="23"/>
    <n v="2495.37"/>
    <n v="6090.6"/>
    <n v="65"/>
    <n v="27340"/>
    <n v="0"/>
    <m/>
    <n v="811"/>
    <s v="CSPB - A"/>
    <s v="RCC"/>
    <s v="Food for weekend trips. Whilst on a trip we take food to cook for the group as nearly always we are too far from suermarkets / takeaways ect to buy food on location. Taking food simplifies the situation as we only take enough tools to cook one meal en masse. Cost is Â£8 per person per weekend for 2 breakfasts, 2 lunches, and 1 dinner. Drink is also provided at a cost of Â£30 per trip. 12 people * Â£8 * 13minibuses + 30 * 13 = 1638. Income 13*7.50*12 = 1170. We request a 40% subsidy of 468 as this is again an expense related to achieving our key aims."/>
    <s v="Hospitality"/>
    <s v="1 - Most Important"/>
    <n v="1638"/>
    <n v="1170"/>
    <n v="468"/>
    <n v="0"/>
    <n v="0"/>
    <n v="0"/>
    <n v="0"/>
    <s v="I don't think we should be subsidising food"/>
    <n v="1"/>
    <n v="3"/>
    <s v="Inelligible"/>
    <n v="1"/>
    <n v="3"/>
    <n v="0"/>
    <n v="0"/>
    <s v="y"/>
    <n v="0"/>
    <n v="0"/>
    <n v="0"/>
  </r>
  <r>
    <x v="205"/>
    <n v="143.43"/>
    <n v="1749.18"/>
    <n v="30"/>
    <n v="25902"/>
    <n v="0"/>
    <m/>
    <n v="811"/>
    <s v="CSPB - A"/>
    <s v="RCC"/>
    <s v="Weekly outdoor parkour sessions with an professional instructor._x000a_This is part of our core activities because it lets members take their skills learned in the indoor environment to where parkour is meant to be done - outside._x000a_Our current contract works well so far, there are no objections to continue it in a similar manner next year. Our expenditure for the instructor is Â£800 in total for two terms, i.e. Â£400 a term. In the first term we had 14 purchased one term passes costing Â£15 each and an additional Â£20 from one-time tickets, for a total of income Â£230. Assuming the same numbers, the total income over two terms would be Â£460._x000a_We plan on better match the cost and income by promoting more members to participate and raising the price of tickets."/>
    <s v="Instructors"/>
    <s v="1 - Most Important"/>
    <n v="800"/>
    <n v="460"/>
    <n v="150"/>
    <n v="0"/>
    <n v="0"/>
    <n v="800"/>
    <n v="0"/>
    <s v="No query"/>
    <n v="0"/>
    <n v="0"/>
    <s v="No query"/>
    <n v="0"/>
    <n v="0"/>
    <n v="0"/>
    <n v="0"/>
    <s v="y"/>
    <n v="0"/>
    <n v="0"/>
    <n v="0"/>
  </r>
  <r>
    <x v="206"/>
    <n v="1065.92"/>
    <n v="4080.23"/>
    <n v="30"/>
    <n v="25508"/>
    <n v="0"/>
    <m/>
    <n v="811"/>
    <s v="CSPB - A"/>
    <s v="RCC"/>
    <s v="Entrance and costs incurred at cultural events: 4 day trips (15 people average Â£20), 4 weekend trips (15 people average Â£25) (rest of the cost paid as a ticket by members and/or SGI subsidy)"/>
    <s v="Cultural Activities"/>
    <s v="1 - Most Important"/>
    <n v="2700"/>
    <n v="2300"/>
    <n v="400"/>
    <n v="0"/>
    <n v="0"/>
    <n v="2700"/>
    <n v="0"/>
    <s v="No query"/>
    <n v="0"/>
    <n v="0"/>
    <s v="No query"/>
    <n v="0"/>
    <n v="0"/>
    <n v="0"/>
    <n v="0"/>
    <s v="y"/>
    <n v="0"/>
    <n v="0"/>
    <n v="0"/>
  </r>
  <r>
    <x v="206"/>
    <n v="1065.92"/>
    <n v="4080.23"/>
    <n v="30"/>
    <n v="25510"/>
    <n v="0"/>
    <m/>
    <n v="811"/>
    <s v="CSPB - A"/>
    <s v="RCC"/>
    <s v="Annual SkyDemon Subscription, electronic navigaton software replacing aviation charts used in previous years - Legally required for safety, updated annually"/>
    <s v="Affiliation Fees"/>
    <s v="1 - Most Important"/>
    <n v="89"/>
    <n v="29"/>
    <n v="60"/>
    <n v="0"/>
    <n v="0"/>
    <n v="89"/>
    <n v="0"/>
    <s v="No query"/>
    <n v="0"/>
    <n v="0"/>
    <s v="No query"/>
    <n v="0"/>
    <n v="0"/>
    <n v="0"/>
    <n v="0"/>
    <s v="y"/>
    <n v="0"/>
    <n v="0"/>
    <n v="0"/>
  </r>
  <r>
    <x v="206"/>
    <n v="1065.92"/>
    <n v="4080.23"/>
    <n v="30"/>
    <n v="25512"/>
    <n v="0"/>
    <m/>
    <n v="811"/>
    <s v="CSPB - A"/>
    <s v="RCC"/>
    <s v="Travel to 'cultural' activities by coach hire (4 day trips @ Â£279+Â£45fuel per trip) + (4 weekend trips @Â£254+Â£50fuel per trip) - (e.g. AAIB, BA, NATS, Waltham Aviation Expo, at least 4 airshows such as Farnborough, Goodwood, Dunsfold, Odiham) (rest of the cost paid as a ticket by members)"/>
    <s v="Travel Expenditure"/>
    <s v="1 - Most Important"/>
    <n v="2512"/>
    <n v="1912"/>
    <n v="600"/>
    <n v="0"/>
    <n v="0"/>
    <n v="2512"/>
    <n v="0"/>
    <s v="No query"/>
    <n v="0"/>
    <n v="0"/>
    <s v="No query"/>
    <n v="0"/>
    <n v="0"/>
    <n v="0"/>
    <n v="0"/>
    <s v="y"/>
    <n v="0"/>
    <n v="0"/>
    <n v="0"/>
  </r>
  <r>
    <x v="207"/>
    <n v="1961.95"/>
    <n v="4772.21"/>
    <n v="70"/>
    <n v="26196"/>
    <n v="0"/>
    <m/>
    <n v="811"/>
    <s v="CSPB - A"/>
    <s v="RCC"/>
    <s v="Pole Instructor Hire (Total: Â£3555, Subsidy requested: Â£888.75)|_x000a_Cost Breakdown: 81 hrs at Â£35/hr (Â£2835), 3 x student instructor qualifications at Â£240/person (Â£720)|_x000a_Subsidy Breakdown: 25% of Â£3555 (Â£888.75)|_x000a_Funding Breakdown: Subsidy (Â£888.75), Pole class income (Â£2666.25) |_x000a_We hire an external instructor to teach 3 hours of classes per week (intermediate, advanced, choreography). 2 hours of beginners classes per week are taught by three different qualified student instructors that commit to teaching classes free of charge provided the society covers their training costs. Classes run for ~10 weeks in each term but we foresee that 3 weeks in the summer term having no instructor due to exams. Therefore, 3 hours * 27 weeks = 81 hours of external instructor hire and 2 hours * 27 weeks = 54 hours of student instructor-taught classes. 135 hours of pole classes altogether._x000a_~ 8 hours of classes in autumn term are free taster sessions and no fees will be charged here. For those who could not attend taster classes, we also provide free first classes for them with discretion. The remaining 135 â€“ 8 = 127 hours of classes will contain 12 people on average, each of whom pay Â£5 (incl. VAT). This gives a class income of 12*Â£4.17 (excl. VAT) * 127 hours = Â£6355.08. This is our primary income generating activity and is used to subsidise aerial classes and pay for competition fees and travel._x000a_Aerial Arts Classes (Total: Â£4275, Subsidy requested: Â£1068.75) |_x000a_Cost breakdown: 200 aerial spaces at Â£15 (Â£3000), 100 acroyoga spaces at Â£11.25 (Â£1125), 30 taster classes at Â£5 (Â£150) |_x000a_Subsidy breakdown: 30% of Â£4275 (1068.75) |_x000a_Funding breakdown: Class income (Â£2200), Pole class income (Â£1006.25), Subsidy (Â£1068.75) |_x000a_In addition to pole dancing, we also provide aerial arts classes (hoops, silk, trapeze) and acroyoga which are taught with our partners Aerialand and Coco Club. With tuition at a professional school comes a higher cost. We already subsidised this heavily using pole dance class income and are requesting subsidy so we can reduce the cost of aerial classes to Â£7.50 per class and continue to provide acroyoga at Â£7.00 per class. The feedback we have received is that students that would be interested in taking aerial classes find them to expensive which deters them from attending. In order to increase the accessibility of aerial classes to more students, we want to continue to provide tuition at a professional school at a reduced cost to fit a student budget. _x000a_The class income will be 200 * Â£7.50 + 100 * Â£7 = Â£2200."/>
    <s v="Instructors"/>
    <s v="1 - Most Important"/>
    <n v="7830"/>
    <n v="8555.08"/>
    <n v="1957.5"/>
    <n v="0"/>
    <n v="0"/>
    <n v="7830"/>
    <n v="0"/>
    <s v="No query"/>
    <n v="0"/>
    <n v="0"/>
    <s v="No query"/>
    <n v="0"/>
    <n v="0"/>
    <n v="0"/>
    <n v="0"/>
    <s v="y"/>
    <n v="0"/>
    <n v="0"/>
    <n v="0"/>
  </r>
  <r>
    <x v="208"/>
    <n v="2356"/>
    <n v="1016.4"/>
    <n v="20"/>
    <n v="25262"/>
    <n v="0"/>
    <m/>
    <n v="811"/>
    <s v="CSPB - A"/>
    <s v="RCC"/>
    <s v="Fire Service Preservation Group membership. Subscription benefits are a monthly magazine with adverts for fire engine parts, public liability insurance, training in fire fighting equipment and access to 10 rallies free of charge."/>
    <s v="Affiliation Fees"/>
    <s v="1 - Most Important"/>
    <n v="33"/>
    <n v="0"/>
    <n v="33"/>
    <n v="0"/>
    <n v="0"/>
    <n v="33"/>
    <n v="0"/>
    <s v="No query"/>
    <n v="0"/>
    <n v="0"/>
    <s v="No query"/>
    <n v="0"/>
    <n v="0"/>
    <n v="0"/>
    <n v="0"/>
    <s v="y"/>
    <n v="0"/>
    <n v="0"/>
    <n v="0"/>
  </r>
  <r>
    <x v="208"/>
    <n v="2356"/>
    <n v="1016.4"/>
    <n v="20"/>
    <n v="25272"/>
    <n v="0"/>
    <m/>
    <n v="811"/>
    <s v="CSPB - A"/>
    <s v="RCC"/>
    <s v="Jezebel requires a number of specialist oils and greases for her maintenance. Due to her old fashioned bearing lubrication systems the various grades of oil in her engine, gearboxes, axle, transfer box and pump must be changed and topped up frequently to prevent damage. All other oiling and greasing points operate on a total loss system and therefore lubricant consumption is very high. Also, we use a number of general purpose oils on some parts of Jezebel as well as for the maintenance of equipment in the garage. Lubricants typically involve: Gas penetrating oil Ã‚Â£7.49 (Cromwell tools), 5l Bottle WD40 Ã‚Â£28.80 (Amazon), 2x 25l Barrels Engine Oil Ã‚Â£67.75ea (Millers Oils), 2x 25l Gear Oil Ã‚Â£54.56ea, 25l Steam Oil Ã‚Â£67.76ea (Morris Lubricants), Delivery Ã‚Â£20. College also charges us to dispose of old oil (which we cannot dispose of any other way, as per college policies) 2x 25l Ã‚Â£12ea."/>
    <s v="Consumables"/>
    <s v="1 - Most Important"/>
    <n v="392.67"/>
    <n v="0"/>
    <n v="392.67"/>
    <n v="0"/>
    <n v="0"/>
    <n v="392.67"/>
    <n v="0"/>
    <s v="No query"/>
    <n v="0"/>
    <n v="0"/>
    <s v="No query"/>
    <n v="0"/>
    <n v="0"/>
    <n v="0"/>
    <n v="0"/>
    <s v="y"/>
    <n v="0"/>
    <n v="0"/>
    <n v="0"/>
  </r>
  <r>
    <x v="208"/>
    <n v="2356"/>
    <n v="1016.4"/>
    <n v="20"/>
    <n v="25273"/>
    <n v="0"/>
    <m/>
    <n v="811"/>
    <s v="CSPB - A"/>
    <s v="RCC"/>
    <s v="Strong cleaners are required as oil and grease need to be cleaned up, this includes cleaning the vehicle, members to avoid risk to their health and the garage ensure it is safe for use. 2x 25l Jizer Ã‚Â£98.32ea (Tools Today), 4.5l Tub Swarfega Hand Cleaner Ã‚Â£21.40ea (RS Online) and Ã‚Â£79.78 for 1 Box Compressed Hand Towel (RS Online) used for cleaning hands. Delivery cost of Ã‚Â£15."/>
    <s v="Consumables"/>
    <s v="2 - Important"/>
    <n v="312.82"/>
    <n v="0"/>
    <n v="312.82"/>
    <n v="0"/>
    <n v="0"/>
    <n v="312.82"/>
    <n v="0"/>
    <s v="No query"/>
    <n v="0"/>
    <n v="0"/>
    <s v="No query"/>
    <n v="0"/>
    <n v="0"/>
    <n v="0"/>
    <n v="0"/>
    <s v="y"/>
    <n v="0"/>
    <n v="0"/>
    <n v="0"/>
  </r>
  <r>
    <x v="208"/>
    <n v="2356"/>
    <n v="1016.4"/>
    <n v="20"/>
    <n v="25274"/>
    <n v="0"/>
    <m/>
    <n v="811"/>
    <s v="CSPB - A"/>
    <s v="RCC"/>
    <s v="As Jezebel is a working vehicle, she will inevitably get dirty and require cleaning to prevent damage to the paintowrk and chassis. In addition Jezebel is polished for important Club, Union, and College occasions. 10x Tins Brasso Ã‚Â£4.95ea (ebay), Vehicle Shampoo Ã‚Â£8.99 (Halfords), 2 x large Sponges Ã‚Â£1.99ea (Halfords), 2 x Chamois cloth Ã‚Â£1.99ea (Halfords), Delivery Ã‚Â£10."/>
    <s v="Consumables"/>
    <s v="3 - Average Importance"/>
    <n v="76.45"/>
    <n v="0"/>
    <n v="76.45"/>
    <n v="0"/>
    <n v="0"/>
    <n v="76.45"/>
    <n v="0"/>
    <s v="No query"/>
    <n v="0"/>
    <n v="0"/>
    <s v="No query"/>
    <n v="0"/>
    <n v="0"/>
    <n v="0"/>
    <n v="0"/>
    <s v="y"/>
    <n v="0"/>
    <n v="0"/>
    <n v="0"/>
  </r>
  <r>
    <x v="208"/>
    <n v="2356"/>
    <n v="1016.4"/>
    <n v="20"/>
    <n v="25275"/>
    <n v="0"/>
    <m/>
    <n v="811"/>
    <s v="CSPB - A"/>
    <s v="RCC"/>
    <s v="Other miscellaneous consumables, e.g. paint, batteries, washing powder, dustmasks, sandpaper, graphite grease, etc."/>
    <s v="Consumables"/>
    <s v="4 - Minimal Importance"/>
    <n v="50"/>
    <n v="0"/>
    <n v="20"/>
    <n v="0"/>
    <n v="0"/>
    <n v="50"/>
    <n v="0"/>
    <s v="No query"/>
    <n v="0"/>
    <n v="0"/>
    <s v="No query"/>
    <n v="0"/>
    <n v="0"/>
    <n v="0"/>
    <n v="0"/>
    <s v="y"/>
    <n v="0"/>
    <n v="0"/>
    <n v="0"/>
  </r>
  <r>
    <x v="208"/>
    <n v="2356"/>
    <n v="1016.4"/>
    <n v="20"/>
    <n v="25276"/>
    <n v="0"/>
    <m/>
    <n v="811"/>
    <s v="CSPB - A"/>
    <s v="RCC"/>
    <s v="Parts: as part of ongoing repair and conservation work we require a number of supplies and parts - often purchased as raw materials so the parts can be made in-house to save money."/>
    <s v="Equipment &amp; Repair"/>
    <s v="1 - Most Important"/>
    <n v="250"/>
    <n v="0"/>
    <n v="250"/>
    <n v="0"/>
    <n v="0"/>
    <n v="250"/>
    <n v="0"/>
    <s v="No query"/>
    <n v="0"/>
    <n v="0"/>
    <s v="No query"/>
    <n v="0"/>
    <n v="0"/>
    <n v="0"/>
    <n v="0"/>
    <s v="y"/>
    <n v="0"/>
    <n v="0"/>
    <n v="0"/>
  </r>
  <r>
    <x v="208"/>
    <n v="2356"/>
    <n v="1016.4"/>
    <n v="20"/>
    <n v="25277"/>
    <n v="0"/>
    <m/>
    <n v="811"/>
    <s v="CSPB - A"/>
    <s v="RCC"/>
    <s v="Equipment: whilst the club has most specialist equipment, there is continual necessity of buying replacments as things fail, As well as new tools - as we continue to expand the amount of work done in-house to reduce the costs to the Club."/>
    <s v="Equipment &amp; Repair"/>
    <s v="2 - Important"/>
    <n v="200"/>
    <n v="0"/>
    <n v="200"/>
    <n v="0"/>
    <n v="0"/>
    <n v="200"/>
    <n v="0"/>
    <s v="No query"/>
    <n v="0"/>
    <n v="0"/>
    <s v="No query"/>
    <n v="0"/>
    <n v="0"/>
    <n v="0"/>
    <n v="0"/>
    <s v="y"/>
    <n v="0"/>
    <n v="0"/>
    <n v="0"/>
  </r>
  <r>
    <x v="208"/>
    <n v="2356"/>
    <n v="1016.4"/>
    <n v="20"/>
    <n v="25278"/>
    <n v="0"/>
    <m/>
    <n v="811"/>
    <s v="CSPB - A"/>
    <s v="RCC"/>
    <s v="Welding Equipment: we are charged an annual fee by BOC to maintain the cylinders of compressed gas used to create the welding shield needed to weld safely. BOC have shown themselves in the past to be very quick to threaten us with legal action should there be any delay with this particular payment. Ã‚Â£96.50 plus a Ã‚Â£2.00 fee for non direct-debit payment and a Ã‚Â£1.95 fee for the invoice."/>
    <s v="Equipment &amp; Repair"/>
    <s v="3 - Average Importance"/>
    <n v="100.45"/>
    <n v="0"/>
    <n v="100.45"/>
    <n v="0"/>
    <n v="0"/>
    <n v="100.45"/>
    <n v="0"/>
    <s v="No query"/>
    <n v="0"/>
    <n v="0"/>
    <s v="No query"/>
    <n v="0"/>
    <n v="0"/>
    <n v="0"/>
    <n v="0"/>
    <s v="y"/>
    <n v="0"/>
    <n v="0"/>
    <n v="0"/>
  </r>
  <r>
    <x v="208"/>
    <n v="2356"/>
    <n v="1016.4"/>
    <n v="20"/>
    <n v="25279"/>
    <n v="0"/>
    <m/>
    <n v="811"/>
    <s v="CSPB - A"/>
    <s v="RCC"/>
    <s v="Required for legal use on the road. The premium for the past couple of years has been Ã‚Â£371 as part of the Union's insurance policy with Zurich Municpal."/>
    <s v="Insurance"/>
    <s v="1 - Most Important"/>
    <n v="371"/>
    <n v="0"/>
    <n v="371"/>
    <n v="0"/>
    <n v="0"/>
    <n v="371"/>
    <n v="0"/>
    <s v="No query"/>
    <n v="0"/>
    <n v="0"/>
    <s v="No query"/>
    <n v="0"/>
    <n v="0"/>
    <n v="0"/>
    <n v="0"/>
    <s v="y"/>
    <n v="0"/>
    <n v="0"/>
    <n v="0"/>
  </r>
  <r>
    <x v="208"/>
    <n v="2356"/>
    <n v="1016.4"/>
    <n v="20"/>
    <n v="25280"/>
    <n v="0"/>
    <m/>
    <n v="811"/>
    <s v="CSPB - A"/>
    <s v="RCC"/>
    <s v="Roadside Recovery. Occasionally we are unable to fix an issue at the side of the road and Jezebel requres towing back to campus. Due to her weight she cannot be towed by normal roadside recovery agencies (AA, RAC, etc) meaning private specialist recovery agencies have to be used. Last recovery cost was Ã‚Â£200."/>
    <s v="Insurance"/>
    <s v="2 - Important"/>
    <n v="200"/>
    <n v="0"/>
    <n v="200"/>
    <n v="0"/>
    <n v="0"/>
    <n v="200"/>
    <n v="0"/>
    <s v="No query"/>
    <n v="0"/>
    <n v="0"/>
    <s v="No query"/>
    <n v="0"/>
    <n v="0"/>
    <n v="0"/>
    <n v="0"/>
    <s v="y"/>
    <n v="0"/>
    <n v="0"/>
    <n v="0"/>
  </r>
  <r>
    <x v="208"/>
    <n v="2356"/>
    <n v="1016.4"/>
    <n v="20"/>
    <n v="25283"/>
    <n v="0"/>
    <m/>
    <n v="811"/>
    <s v="CSPB - A"/>
    <s v="RCC"/>
    <s v="Annual Petrol Expenditure. Jezebel is, to all extents, a working vehicle and travels everywhere under her own power. We therefore drive her as much as we can. This generally amounts to 2 trips out a week, with one on a Wednesday and generally another one at the Weekend. Also, during the Summer holiday we go on a large number of rallies, each of which puts about 150 miles on the clock. Jezebel is still fitted with her original 9.12 litre White Poppe Engine and weighs over 4 tons unladen. The petrol consumption is therefore rather high and varies from 4mpg around town to 8mpg on the open road. This leads to an average cost of Ã‚Â£1.25 per mile. Estimates put that Jezebel does something in excess of 1,000 miles a year - as far as we can discover this makes her the most widely driven solid wheeled vehicle anywhere in Europe. We are asking for the grant to cover Jezebel's attendance at University events and regular drives to assess Jezebel's mechanical state. (Members cover the cost of fuel for shows and rallies)."/>
    <s v="Travel Expenditure"/>
    <s v="1 - Most Important"/>
    <n v="1750"/>
    <n v="0"/>
    <n v="750"/>
    <n v="0"/>
    <n v="0"/>
    <n v="1750"/>
    <n v="0"/>
    <s v="No query"/>
    <n v="0"/>
    <n v="0"/>
    <s v="No query"/>
    <n v="0"/>
    <n v="0"/>
    <n v="0"/>
    <n v="0"/>
    <s v="y"/>
    <n v="0"/>
    <n v="0"/>
    <n v="0"/>
  </r>
  <r>
    <x v="208"/>
    <n v="2356"/>
    <n v="1016.4"/>
    <n v="20"/>
    <n v="25284"/>
    <n v="0"/>
    <m/>
    <n v="811"/>
    <s v="CSPB - A"/>
    <s v="RCC"/>
    <s v="Union minibuses hire and fuel for the two Brighton runs: the VCC in November and HCVS in May. Minibuses are necessary as more members attend than can fit on the vehicles and in the event of poor weather they provide a sheltered means of transportation, thus preventing hypothermia or other unpleasant conditions/injuries caused by long term exposure to the elements. 2x 15 Seater Minibuses Ã‚Â£127ea, 2x Brighton Trips Minibus Fuel Ã‚Â£50ea"/>
    <s v="Travel Expenditure"/>
    <s v="2 - Important"/>
    <n v="354"/>
    <n v="0"/>
    <n v="354"/>
    <n v="0"/>
    <n v="0"/>
    <n v="354"/>
    <n v="0"/>
    <s v="No query"/>
    <n v="0"/>
    <n v="0"/>
    <s v="No query"/>
    <n v="0"/>
    <n v="0"/>
    <n v="0"/>
    <n v="0"/>
    <s v="y"/>
    <n v="0"/>
    <n v="0"/>
    <n v="0"/>
  </r>
  <r>
    <x v="208"/>
    <n v="2356"/>
    <n v="1016.4"/>
    <n v="20"/>
    <n v="25286"/>
    <n v="0"/>
    <m/>
    <n v="811"/>
    <s v="CSPB - A"/>
    <s v="RCC"/>
    <s v="Support Vehicle. Whenever Jezebel travels a long distance we take a support vehicle. It is very important that a vehicle can go for extra parts and consumables in the event of a mechanical failure. We also use it to carry all of our camping kit. There is no hire charge as we use a members vehicle. Fuel to the various summer shows including the Isle of Wight Ã‚Â£150."/>
    <s v="Travel Expenditure"/>
    <s v="3 - Average Importance"/>
    <n v="150"/>
    <n v="0"/>
    <n v="0"/>
    <n v="0"/>
    <n v="0"/>
    <n v="0"/>
    <n v="0"/>
    <s v="Should be CSPB-C?"/>
    <n v="2"/>
    <n v="2"/>
    <s v="Agree with MG"/>
    <n v="2"/>
    <n v="2"/>
    <n v="0"/>
    <n v="0"/>
    <s v="y"/>
    <n v="0"/>
    <n v="0"/>
    <n v="0"/>
  </r>
  <r>
    <x v="209"/>
    <n v="750.68999999999994"/>
    <n v="889.08"/>
    <n v="35"/>
    <n v="26271"/>
    <n v="0"/>
    <m/>
    <n v="811"/>
    <s v="CSPB - A"/>
    <s v="RCC"/>
    <s v="The core part of our club is getting beginners to learn how to skate and train our inline hockey team (IC Stormtroopers). This requires having a safe environment to learn to skate and train. This is trickier to do during the winter months, where the ground can be slippery and we have had to cancel our sessions on the morning due to the unreliability of the weather. This has caused attendance at sessions to decrease. We want to continue to attract a core membership within the club during this winter period and hence want to propose indoor Wednesday sessions, which according to our constitution should be free. We would like to propose using an indoor venue during December â€“ February (10 weeks)._x000a_We are currently looking for a Sport Centre in the area to host us. Using our previous venue, Battersea Sports Centre, as an estimate. It had an hourly rate of Â£40, so 10 two hour sessions is Â£800."/>
    <s v="Ground Hire"/>
    <s v="1 - Most Important"/>
    <n v="800"/>
    <n v="0"/>
    <n v="800"/>
    <n v="0"/>
    <n v="0"/>
    <n v="800"/>
    <n v="0"/>
    <s v="Does this need to be 100% subsidised?_x000a_"/>
    <n v="4"/>
    <n v="5"/>
    <s v="40% subs seems reasonable"/>
    <n v="3"/>
    <n v="4"/>
    <n v="0"/>
    <n v="0"/>
    <s v="y"/>
    <n v="0"/>
    <n v="0"/>
    <n v="0"/>
  </r>
  <r>
    <x v="209"/>
    <n v="750.68999999999994"/>
    <n v="889.08"/>
    <n v="35"/>
    <n v="26272"/>
    <n v="0"/>
    <m/>
    <n v="811"/>
    <s v="CSPB - A"/>
    <s v="RCC"/>
    <s v="Each year, from wear and tear, some of the skates break and need to be replaced. Our skate stock is vital to the club, as we often lend out skates to members before they buy their own. Around a two thirds of our members currently use club skates. We would like to buy three Seba FRX skates at Â£119.95 each. _x000a_3*119.95 = Â£359.95"/>
    <s v="Equipment &amp; Repair"/>
    <s v="1 - Most Important"/>
    <n v="359.95"/>
    <n v="251.97"/>
    <n v="107.98"/>
    <n v="0"/>
    <n v="0"/>
    <n v="359.95"/>
    <n v="0"/>
    <s v="No query"/>
    <n v="0"/>
    <n v="0"/>
    <s v="No query"/>
    <n v="0"/>
    <n v="0"/>
    <n v="0"/>
    <n v="0"/>
    <s v="y"/>
    <n v="0"/>
    <n v="0"/>
    <n v="0"/>
  </r>
  <r>
    <x v="209"/>
    <n v="750.68999999999994"/>
    <n v="889.08"/>
    <n v="35"/>
    <n v="26273"/>
    <n v="0"/>
    <m/>
    <n v="811"/>
    <s v="CSPB - A"/>
    <s v="RCC"/>
    <s v="As our club's inline skates are used heavily each year they suffer from wear and tear. The skates need to be maintained and will need to updated with new wheels. This is the most cost effective way we can continue to provide skates for the increasing number of members within the society. These wheels will be purchased at Â£19.95 and we will need a 4 sets of wheels, hence it will total to 4*19.95= Â£79.80."/>
    <s v="Equipment &amp; Repair"/>
    <s v="3 - Average Importance"/>
    <n v="79.8"/>
    <n v="55.86"/>
    <n v="23.94"/>
    <n v="0"/>
    <n v="0"/>
    <n v="79.8"/>
    <n v="0"/>
    <s v="No query"/>
    <n v="0"/>
    <n v="0"/>
    <s v="No query"/>
    <n v="0"/>
    <n v="0"/>
    <n v="0"/>
    <n v="0"/>
    <s v="y"/>
    <n v="0"/>
    <n v="0"/>
    <n v="0"/>
  </r>
  <r>
    <x v="209"/>
    <n v="750.68999999999994"/>
    <n v="889.08"/>
    <n v="35"/>
    <n v="26274"/>
    <n v="0"/>
    <m/>
    <n v="811"/>
    <s v="CSPB - A"/>
    <s v="RCC"/>
    <s v="We will be entering a speed skating team in the international, annual 24hr Le Mans Roller Relay Race. The entry fee for a team of 10 is EUR580 (Â£510.4 at 0.88 exchange rate). Each team member will contribute Â£30 to this amount, so we are requesting Â£210.40. _x000a_This is our biggest event of the year and the culmination of the speed skating training throughout the year."/>
    <s v="Competitions"/>
    <s v="1 - Most Important"/>
    <n v="510.4"/>
    <n v="300"/>
    <n v="210.4"/>
    <n v="0"/>
    <n v="0"/>
    <n v="510.4"/>
    <n v="0"/>
    <s v="No query"/>
    <n v="0"/>
    <n v="0"/>
    <s v="No query"/>
    <n v="0"/>
    <n v="0"/>
    <n v="0"/>
    <n v="0"/>
    <s v="y"/>
    <n v="0"/>
    <n v="0"/>
    <n v="0"/>
  </r>
  <r>
    <x v="209"/>
    <n v="750.68999999999994"/>
    <n v="889.08"/>
    <n v="35"/>
    <n v="26275"/>
    <n v="0"/>
    <m/>
    <n v="811"/>
    <s v="CSPB - A"/>
    <s v="RCC"/>
    <s v="We will be travelling to Le Mans for the roller relay race. We will be taking the Eurostar, as it is easier to. It is currently not possible to book for July yet, so we have used the average ticket price in April, which is as far in advance as we can currently book (3 months in advance). The average ticket price is currently Â£71pp one way, hence the total travel cost will be 2*10*Â£71= Â£1420. We will ask members to contribute Â£100 each, hence we are requesting Â£420."/>
    <s v="Travel Expenditure"/>
    <s v="1 - Most Important"/>
    <n v="1420"/>
    <n v="1000"/>
    <n v="420"/>
    <n v="0"/>
    <n v="0"/>
    <n v="1420"/>
    <n v="0"/>
    <s v="No query"/>
    <n v="0"/>
    <n v="0"/>
    <s v="£42 per person subsidy for one event unreasonable. Should find cheaper transport or have members pay full cost"/>
    <n v="3"/>
    <n v="3"/>
    <n v="0"/>
    <n v="0"/>
    <s v="n"/>
    <s v="RCC/RCSU to agree correct subsidy at percentage rather than cost per head."/>
    <n v="0"/>
    <n v="0"/>
  </r>
  <r>
    <x v="210"/>
    <n v="2211.14"/>
    <e v="#N/A"/>
    <e v="#N/A"/>
    <n v="27691"/>
    <n v="0"/>
    <m/>
    <n v="811"/>
    <s v="CSPB - A"/>
    <s v="RCC"/>
    <s v="Wind Tunnel Trips_x000a_Trips to wind tunnels (which are effectively indoor skydiving simulators) in Basingstoke and Milton Keynes are available to every member of the club - whether they have never skydived before or if they are fully licensed and want to practice techniques. This activity is very inclusive as it is far cheaper than skydiving and no experience is required beforehand. These trips are also used to encourage members to begin training to get their license. So far this year, we have run 3 trips (totalling 6 hours) with roughly 30 members having attended at least once. We aim to run two more trips before the end of the year._x000a__x000a_One hourâ€™s hire of the wind tunnel costs Â£540 when booked at a discounted rate through the BCPA (with whom we are affiliated). We sell tickets to our members at Â£7.50 per minute (Â£450 per hour) representing a subsidy of Â£1.50 per minute (Â£90 per hour). This allows us to offer our members a very low price compared to non-discounted prices of Â£15 per minute. If we run 10 hours of trips next year at the same price, this will cost Â£5400 (10*Â£540) with Â£4500 of that paid through the ticket sales. These trips are fundamental to the society as they provide everyone an easy and fun initial access to skydiving, therefore we aim to subsidise each minute at Â£1.50 again, requiring a total of Â£900 to subsidise._x000a__x000a_Skydiving Licence ground training_x000a__x000a_Ground training is the first step to begin a skydiving training course to get a license (needed to jump without supervision). This training day costs Â£220 per person and includes the first jump, but is by far the largest investment at any stage of the training course (each jump after is only Â£40). This year, we offered a Â£30 subsidy to each member for the first time in recent history. Our feedback from those members who did the ground school said that this meant they felt well supported by the club and the Union, and increased their interest in the club and skydiving in general. Though membership this year has been disappointing, we are strongly of the opinion that being able to offer a subsidy will greatly help the club in future years, as without it, there is no incentive to prevent people from circumventing our society and booking directly with the dropzone, after hearing all of the relevant information via our society. If 10 people begin training next year, total cost would be Â£220*10 people = Â£2,200, the club would need Â£300 of funding to provide this 14% discount to each student. Since there is no way to avoid the costly ground school training, we feel it is very important that we encourage as many people to be able to train as possible without as large a financial burden. We have a rapidly growing number of qualified members, which allows for us to have more of an identity in competitions and we aim to continue to capitalize on this."/>
    <s v="Instructors"/>
    <s v="1 - Most Important"/>
    <n v="7600"/>
    <n v="6400"/>
    <n v="1200"/>
    <n v="0"/>
    <n v="0"/>
    <n v="7600"/>
    <n v="0"/>
    <s v="No query"/>
    <n v="0"/>
    <n v="0"/>
    <s v="No query"/>
    <n v="0"/>
    <n v="0"/>
    <n v="0"/>
    <n v="0"/>
    <s v="y"/>
    <n v="0"/>
    <n v="0"/>
    <n v="0"/>
  </r>
  <r>
    <x v="210"/>
    <n v="2211.14"/>
    <e v="#N/A"/>
    <e v="#N/A"/>
    <n v="27692"/>
    <n v="0"/>
    <m/>
    <n v="811"/>
    <s v="CSPB - A"/>
    <s v="RCC"/>
    <s v="Affiliation with BCPA_x000a_Being affiliated with the British Collegiate Parachute Association gives members the opportunity to meet skydivers from other universities and take part in nation-wide events. They also provide a 20% discount for wind tunnel trips which is what most of the societyâ€™s money is spent on, so this affiliation saves the society a huge amount of money over the year."/>
    <s v="Affiliation Fees"/>
    <s v="2 - Important"/>
    <n v="50"/>
    <n v="0"/>
    <n v="50"/>
    <n v="0"/>
    <n v="0"/>
    <n v="50"/>
    <n v="0"/>
    <s v="No query"/>
    <n v="0"/>
    <n v="0"/>
    <s v="No query"/>
    <n v="0"/>
    <n v="0"/>
    <n v="0"/>
    <n v="0"/>
    <s v="y"/>
    <n v="0"/>
    <n v="0"/>
    <n v="0"/>
  </r>
  <r>
    <x v="210"/>
    <n v="2211.14"/>
    <e v="#N/A"/>
    <e v="#N/A"/>
    <n v="27698"/>
    <n v="0"/>
    <m/>
    <n v="811"/>
    <s v="CSPB - A"/>
    <s v="RCC"/>
    <s v="Equipment Maintenance_x000a_We have a total of 3 rigs. To remain safe and legal to use, each will need to have their reserve canopy repacked every 6 months. Each repack will cost approximately Â£50, so Â£300 (6 * Â£50) will be needed. This is an unavoidable cost as the rigs cannot be used at all if they have not had their reserve repacked in the last 6 months. Statistically, there is a high chance that one of our students will land in the stream which will require an equipment part change costing ~Â£50. In total, we should expect a cost of Â£350."/>
    <s v="Equipment &amp; Repair"/>
    <s v="1 - Most Important"/>
    <n v="350"/>
    <n v="0"/>
    <n v="350"/>
    <n v="0"/>
    <n v="0"/>
    <n v="350"/>
    <n v="0"/>
    <s v="Does this need to be 100% subsidised?_x000a_"/>
    <n v="3"/>
    <n v="4"/>
    <s v="100% subsidy is high - should contribute some SGI"/>
    <n v="3"/>
    <n v="4"/>
    <n v="0"/>
    <n v="0"/>
    <s v="y"/>
    <n v="0"/>
    <n v="0"/>
    <n v="0"/>
  </r>
  <r>
    <x v="210"/>
    <n v="2211.14"/>
    <e v="#N/A"/>
    <e v="#N/A"/>
    <n v="27699"/>
    <n v="0"/>
    <m/>
    <n v="811"/>
    <s v="CSPB - A"/>
    <s v="RCC"/>
    <s v="Equipment Insurance_x000a_We have 3 rigs (complete kit that includes the main canopy, reserve canopy and a container for the canopies). The total worth of this equipment is in excess of Â£15,000, so it is vital to ensure it is covered by insurance. Each will cost Â£160.50 to insure, so a total of Â£481.50 is needed to cover the cost of insurance for all the equipment."/>
    <s v="Insurance"/>
    <s v="1 - Most Important"/>
    <n v="481.5"/>
    <n v="0"/>
    <n v="481.5"/>
    <n v="0"/>
    <n v="0"/>
    <n v="481.5"/>
    <n v="0"/>
    <s v="Does this need to be 100% subsidised?_x000a_"/>
    <n v="3"/>
    <n v="4"/>
    <s v="100% subsidy is high - should contribute some SGI"/>
    <n v="3"/>
    <n v="4"/>
    <n v="0"/>
    <n v="0"/>
    <s v="y"/>
    <n v="0"/>
    <n v="0"/>
    <n v="0"/>
  </r>
  <r>
    <x v="211"/>
    <n v="1746.81"/>
    <n v="1051.58"/>
    <n v="55"/>
    <n v="26353"/>
    <n v="0"/>
    <m/>
    <n v="811"/>
    <s v="CSPB - A"/>
    <s v="RCC"/>
    <s v="&quot;Weekly Pool Table Hire at Rileys Victoria_x000a_WHAT IT IS_x000a_Each week our pool members play 5 hours of pool at the local Rileys pool hall, during which time coaching, tournaments and casual play occurs._x000a_WHY SHOULD IT BE FUNDED_x000a_This is the heart and soul of our newly invigorated pool teams and is absolutely vital for the running of the club. Due to less members this year, weekly table hire has decreased from approximately 7 tables a week for 5 hours to approximately 4 tables a week for 4 hours, although we anticipate a higher uptake next year. Weekly play at Rileys is core to our club's objectives, with it aiding team development and the enjoyment of casual players and is one of the main attractions to joining the club._x000a__x000a_COST OF THIS_x000a_We anticipate the growth of pool at Imperial to continue with the foundations that this and the previous committee have put in place, with more than 30 of this year's members new to the club. Our name change from &quot;&quot;snooker&quot;&quot; to &quot;&quot;snooker &amp; pool&quot;&quot; saw a great increase in freshers playing pool at the club and we expect a great number of additional freshers to join us in the coming year._x000a__x000a_Table hire is at Â£7 per hour per table._x000a__x000a_Considering the same trend as this year:_x000a__x000a_Autumn term: First few weeks, there are many people coming for the weekly session. The number of people attending the weekly session gradually decreases over the term._x000a_Spring Term: First few weeks, quite many people coming to the weekly session and again slowly decreases over the term._x000a_Summer Term: We do not do any weekly session._x000a__x000a_Autumn Term: First 5 weeks per week (on average): Cost = Â£7/hour per table * 4hours * 7 tables = Â£196_x000a_Remaining 6 weeks (on average per week): Cost = Â£7/hour per table * 4hours * 5 tables = Â£140_x000a_Total Cost for Autumn Term = Â£196/week * 5 weeks + Â£140/week * 6 weeks = Â£1815_x000a__x000a_Spring Term: First 4 weeks per week (on average): Cost = Â£7/hour per table * 4hours * 4 tables = Â£112_x000a_Remaining 7 weeks (on average per week): Cost =Â£7/hour per table * 4hours * 3 tables = Â£84_x000a_Total Cost for Spring Term = Â£112/week * 4 weeks + Â£84/week * 7 weeks = Â£1036_x000a__x000a_Total Cost for Autumn and Spring Terms = Â£1036 + Â£1815 = Â£2851_x000a__x000a_INCOME FOR THIS_x000a_The balance of the ground hire costs from this activity will be paid partly out of our membership fees as this is the most central activity of our club and partly out of the grant received from the union.&quot;"/>
    <s v="Ground Hire"/>
    <s v="1 - Most Important"/>
    <n v="2851"/>
    <n v="0"/>
    <n v="1000"/>
    <n v="0"/>
    <n v="0"/>
    <n v="2851"/>
    <n v="0"/>
    <s v="No query"/>
    <s v="_x000a_"/>
    <n v="0"/>
    <s v="No query"/>
    <n v="0"/>
    <n v="0"/>
    <n v="0"/>
    <n v="0"/>
    <s v="y"/>
    <n v="0"/>
    <n v="0"/>
    <n v="0"/>
  </r>
  <r>
    <x v="211"/>
    <n v="1746.81"/>
    <n v="1051.58"/>
    <n v="55"/>
    <n v="26355"/>
    <n v="0"/>
    <m/>
    <n v="811"/>
    <s v="CSPB - A"/>
    <s v="RCC"/>
    <s v="&quot;BUCS 8-Pool Championships_x000a_Entry Fee: Â£775 per team (5 Players)_x000a_(including accommodation+travel)_x000a__x000a_WHAT IT IS_x000a_This is the largest event that we attend in the academic year. It is a yearly 8-ball pool inter-unis tournament played over 4 days in Great Yarmouth._x000a__x000a_WHY SHOULD IT BE FUNDED_x000a_We hope to send one team of 5 players to BUCS pool next academic year. It is a BUCS event, at which we have a chance to win medals over the next few years and is central to our club's stated aims._x000a_COSTS OF EVENT_x000a_The costs of this event are payable in a single lump sum to the organisers. This covers the accommodation of the players (on-site at the venue) and their entry fees into the individual and team tournaments. Below are approximations to next year's costs based on the prices paid this year._x000a_This year's entry and accommodation (per player) = Â£155_x000a_Thus, for 5 players (1 team) = Â£155 x 5 = Â£775_x000a_INCOME FROM EVENT_x000a_Players will be paying Â£50 to attend this event._x000a_For 5 players: Â£50x5 = Â£250_x000a_(Note: that this players' fee includes travel costs (see &quot;&quot;travel expenditure&quot;&quot; section) )_x000a_The remaining balance will be paid from SGI and grant.&quot;"/>
    <s v="Competitions"/>
    <s v="1 - Most Important"/>
    <n v="775"/>
    <n v="250"/>
    <n v="525"/>
    <n v="0"/>
    <n v="0"/>
    <n v="775"/>
    <n v="0"/>
    <s v="No query"/>
    <n v="0"/>
    <n v="0"/>
    <s v="No query"/>
    <n v="0"/>
    <n v="0"/>
    <n v="0"/>
    <n v="0"/>
    <s v="y"/>
    <n v="0"/>
    <n v="0"/>
    <n v="0"/>
  </r>
  <r>
    <x v="211"/>
    <n v="1746.81"/>
    <n v="1051.58"/>
    <n v="55"/>
    <n v="26368"/>
    <n v="0"/>
    <m/>
    <n v="811"/>
    <s v="CSPB - A"/>
    <s v="RCC"/>
    <s v="&quot;BUCS Snooker Championships_x000a_Entry Fee: Â£108.50 per team (5 Players)_x000a_(excluding accommodation)_x000a__x000a_WHAT IT IS_x000a_It is a 4-day inter-uni snooker tournament played in Leeds. The event is the largest of its kind._x000a_WHY IT SHOULD BE FUNDED_x000a_We shall be sending 1 team of 5 players to BUCS snooker this year. We have sent 2 teams to this event since 2007 and have won the team trophy on three occasions in the last 6 years. It is vital to us as a club as it our most successful event. _x000a_COSTS OF EVENT_x000a_The below costs are estimations based on this year's tournament._x000a_This year's entry fee: Â£108.50 per team_x000a__x000a_INCOME FROM THIS EVENT_x000a_Next year's players will be required to pay Â£45 per player to attend this event._x000a_For 5 players: Â£45x5=Â£225_x000a_(Note: that this Players' fee includes travel costs and accommodation (see &quot;&quot;travel expenditure&quot;&quot; and &quot;&quot;accommodation&quot;&quot; section))_x000a_The remaining balance will be paid from SGI and grant.&quot;"/>
    <s v="Competitions"/>
    <s v="2 - Important"/>
    <n v="410"/>
    <n v="225"/>
    <n v="185"/>
    <n v="0"/>
    <n v="0"/>
    <n v="410"/>
    <n v="0"/>
    <s v="No query"/>
    <n v="0"/>
    <n v="0"/>
    <s v="No query"/>
    <n v="0"/>
    <n v="0"/>
    <n v="0"/>
    <n v="0"/>
    <s v="y"/>
    <n v="0"/>
    <n v="0"/>
    <n v="0"/>
  </r>
  <r>
    <x v="211"/>
    <n v="1746.81"/>
    <n v="1051.58"/>
    <n v="55"/>
    <n v="26379"/>
    <n v="0"/>
    <m/>
    <n v="811"/>
    <s v="CSPB - A"/>
    <s v="RCC"/>
    <s v="&quot;UPC 9-Ball Pool Championships_x000a_WHAT THIS IS_x000a_This is the only 9-ball pool (a thriving form of pool often televised on Sky Sports but very much distinct from ordinary pool) event in the inter-university pool calendar. It is a four day event._x000a_WHY SHOULD IT BE FUNDED _x000a_The year before last, we were incredibly successfil in winning a silver medal in the individual championships. We see the event as an absolute must for the club, given the number of our players interested in competing and our success in the year before last. This event is now BUCS affiliated, making our attendance essential._x000a_COSTS OF EVENT_x000a_Costs based on this year's competition. This year we were unable to send a team of three but we are confident that we will not be doing so again next year._x000a_Entry fee including accommodation: 3 xÂ£100pp = Â£300_x000a_INCOME FROM EVENT_x000a_Also based on this year, members were charged Â£40 to attend this event. _x000a_Income= 3players x Â£40per player= Â£120_x000a_The balance will be paid from SGI and grant._x000a_(Note: that this players' fee includes travel costs (see &quot;&quot;travel expenditure&quot;&quot; section))&quot;"/>
    <s v="Competitions"/>
    <s v="3 - Average Importance"/>
    <n v="300"/>
    <n v="120"/>
    <n v="180"/>
    <n v="0"/>
    <n v="0"/>
    <n v="300"/>
    <n v="0"/>
    <s v="No query"/>
    <n v="0"/>
    <n v="0"/>
    <s v="No query"/>
    <n v="0"/>
    <n v="0"/>
    <n v="0"/>
    <n v="0"/>
    <s v="y"/>
    <n v="0"/>
    <n v="0"/>
    <n v="0"/>
  </r>
  <r>
    <x v="211"/>
    <n v="1746.81"/>
    <n v="1051.58"/>
    <n v="55"/>
    <n v="26681"/>
    <n v="0"/>
    <m/>
    <n v="811"/>
    <s v="CSPB - A"/>
    <s v="RCC"/>
    <s v="Yearly Snooker Table Recovery_x000a_WHAT IT IS_x000a_Constant usage of our snooker tables results in significant and unavoidable wear and tear. Each year we replace the cloth on one of our tables to keep playing conditions serviceable, although this year the tables were not repaired as there wasnâ€™t any significant damage. _x000a_WHY SHOULD IT BE FUNDED_x000a_Currently one table has a number of holes in its cloth, which significantly affect the quality of play. This table will be treated._x000a_COSTS FOR THIS_x000a_Recovery of table: Â£420_x000a_Parking for equipment van next to union building (5hours): Â£18_x000a__x000a_We anticipate similar costs to recover one table this year._x000a_INCOME FOR THIS_x000a_We will be renting out our lockers to 16 members. An annual Â£10 fee for cue storage will be used to pay for table repair._x000a_16 members x Â£10 per member = Â£160 per year_x000a_The balance will come from SGI."/>
    <s v="Equipment &amp; Repair"/>
    <s v="1 - Most Important"/>
    <n v="438"/>
    <n v="160"/>
    <n v="278"/>
    <n v="0"/>
    <n v="0"/>
    <n v="438"/>
    <n v="0"/>
    <s v="No query"/>
    <n v="0"/>
    <n v="0"/>
    <s v="No query"/>
    <n v="0"/>
    <n v="0"/>
    <n v="0"/>
    <n v="0"/>
    <s v="y"/>
    <n v="0"/>
    <n v="0"/>
    <n v="0"/>
  </r>
  <r>
    <x v="211"/>
    <n v="1746.81"/>
    <n v="1051.58"/>
    <n v="55"/>
    <n v="26682"/>
    <n v="0"/>
    <m/>
    <n v="811"/>
    <s v="CSPB - A"/>
    <s v="RCC"/>
    <s v="Snooker Lighting Light Bulbs_x000a_The lightbulbs above our tables require replacement roughly once a year._x000a_2tables x 4light bulbs per table x Â£7.66 x 75% rate of replacement = Â£45.96 _x000a_http://www.thelightbulbshop.co.uk/Shop/Item/Product/2506/L18930/T8LumiluxDeluxeFluorescentTube.aspx"/>
    <s v="Equipment &amp; Repair"/>
    <s v="2 - Important"/>
    <n v="45.96"/>
    <n v="0"/>
    <n v="45"/>
    <n v="0"/>
    <n v="0"/>
    <n v="45.96"/>
    <n v="0"/>
    <s v="Should this be 100% subsidised?_x000a_"/>
    <n v="3"/>
    <n v="4"/>
    <s v="No query"/>
    <n v="0"/>
    <n v="0"/>
    <n v="0"/>
    <n v="0"/>
    <s v="y"/>
    <n v="0"/>
    <n v="0"/>
    <n v="0"/>
  </r>
  <r>
    <x v="211"/>
    <n v="1746.81"/>
    <n v="1051.58"/>
    <n v="55"/>
    <n v="26683"/>
    <n v="0"/>
    <m/>
    <n v="811"/>
    <s v="CSPB - A"/>
    <s v="RCC"/>
    <s v="Replacement Club Cue Tips_x000a_We are running out of spare cue tips, vital to maintain cues, which experience wear and tear with normal usage. Â£5.10 are expected. No funding sought for this"/>
    <s v="Equipment &amp; Repair"/>
    <s v="3 - Average Importance"/>
    <n v="6"/>
    <n v="0"/>
    <n v="0"/>
    <n v="0"/>
    <n v="0"/>
    <n v="0"/>
    <n v="0"/>
    <s v="Move to CSPB-C"/>
    <n v="2"/>
    <n v="2"/>
    <s v="CSPB C"/>
    <n v="2"/>
    <n v="2"/>
    <n v="0"/>
    <n v="0"/>
    <s v="y"/>
    <n v="0"/>
    <n v="0"/>
    <n v="0"/>
  </r>
  <r>
    <x v="212"/>
    <n v="3351.2799999999997"/>
    <n v="2191.85"/>
    <n v="80"/>
    <n v="27496"/>
    <n v="0"/>
    <m/>
    <n v="811"/>
    <s v="CSPB - A"/>
    <s v="RCC"/>
    <s v="60 seater coach hire for our largest 'Freshers' trip to Newquay, and a 50 seater coach for our 'Second Freshers' trip. These two coach hires are vital to accommodate everyone who buys membership. The two 2016 coaches cost, Â£1845 to Newquay and Â£1790 to St Ives. We are budgeting for both coach hires to cost a total of Â£3700 for the coming year, Â£1900+Â£1800 = Â£3700."/>
    <s v="Travel Expenditure"/>
    <s v="1 - Most Important"/>
    <n v="3700"/>
    <n v="0"/>
    <n v="1110"/>
    <n v="0"/>
    <n v="0"/>
    <n v="3700"/>
    <n v="0"/>
    <s v="No query"/>
    <n v="0"/>
    <n v="0"/>
    <s v="No query"/>
    <n v="0"/>
    <n v="0"/>
    <n v="0"/>
    <n v="0"/>
    <s v="y"/>
    <n v="0"/>
    <n v="0"/>
    <n v="0"/>
  </r>
  <r>
    <x v="212"/>
    <n v="3351.2799999999997"/>
    <n v="2191.85"/>
    <n v="80"/>
    <n v="27497"/>
    <n v="0"/>
    <m/>
    <n v="811"/>
    <s v="CSPB - A"/>
    <s v="RCC"/>
    <s v="Freshers trip accommodation in St Christopher Inn Newquay. This trip is key to the working of our club as it is one of our biggest trip, where we can take a lot of our members surfing. We will be taking 60 people and each bed cost Â£15 per person per night, for 2 nights. Total, 60*Â£15*2=Â£1800."/>
    <s v="Ground Hire"/>
    <s v="2 - Important"/>
    <n v="1800"/>
    <n v="0"/>
    <n v="540"/>
    <n v="0"/>
    <n v="0"/>
    <n v="1800"/>
    <n v="0"/>
    <s v="No query"/>
    <n v="0"/>
    <n v="0"/>
    <s v="No query"/>
    <n v="0"/>
    <n v="0"/>
    <n v="0"/>
    <n v="0"/>
    <s v="y"/>
    <n v="0"/>
    <n v="0"/>
    <n v="0"/>
  </r>
  <r>
    <x v="212"/>
    <n v="3351.2799999999997"/>
    <n v="2191.85"/>
    <n v="80"/>
    <n v="27537"/>
    <n v="0"/>
    <m/>
    <n v="811"/>
    <s v="CSPB - A"/>
    <s v="RCC"/>
    <s v="Second Freshers Trip accommodation in Cohort Hostel St Ives, Cornwall. This trip is key to fulfil the purpose of our society as it is one of our biggest trip, where we can take a lot of our members surfing. We will be taking 50 people, with each bed Â£14 per person per night, for 2 nights. Total, 50*Â£14*2 = Â£1400."/>
    <s v="Ground Hire"/>
    <s v="3 - Average Importance"/>
    <n v="1400"/>
    <n v="0"/>
    <n v="420"/>
    <n v="0"/>
    <n v="0"/>
    <n v="1400"/>
    <n v="0"/>
    <s v="No query"/>
    <n v="0"/>
    <n v="0"/>
    <s v="No query"/>
    <n v="0"/>
    <n v="0"/>
    <n v="0"/>
    <n v="0"/>
    <s v="y"/>
    <n v="0"/>
    <n v="0"/>
    <n v="0"/>
  </r>
  <r>
    <x v="212"/>
    <n v="3351.2799999999997"/>
    <n v="2191.85"/>
    <n v="80"/>
    <n v="27546"/>
    <n v="0"/>
    <m/>
    <n v="811"/>
    <s v="CSPB - A"/>
    <s v="RCC"/>
    <s v="Freshers trip lessons in Newquay. We expect about half the people - 30 people - on the trip to take lessons for the 2 days. The lessons cost Â£20 per lesson per day at the Escape surf school. Providing affordable lessons to our members is extremely important to our club, as it allows more people to learn to surfing and makes the club more accessible. We do not have any instructors in the club, so we have to pay for qualified instructors. Total - 30*2*Â£20 = Â£1200. People pay a standard price of Â£15 per lesson on the trip so we are asking for, Â£1200 - (Â£15*2*30) = Â£300."/>
    <s v="Instructors"/>
    <s v="2 - Important"/>
    <n v="1200"/>
    <n v="900"/>
    <n v="300"/>
    <n v="0"/>
    <n v="0"/>
    <n v="1200"/>
    <n v="0"/>
    <s v="No query"/>
    <n v="0"/>
    <n v="0"/>
    <s v="No query"/>
    <n v="0"/>
    <n v="0"/>
    <n v="0"/>
    <n v="0"/>
    <s v="y"/>
    <n v="0"/>
    <n v="0"/>
    <n v="0"/>
  </r>
  <r>
    <x v="212"/>
    <n v="3351.2799999999997"/>
    <n v="2191.85"/>
    <n v="80"/>
    <n v="27552"/>
    <n v="0"/>
    <m/>
    <n v="811"/>
    <s v="CSPB - A"/>
    <s v="RCC"/>
    <s v="Second Freshers trip Lesson. We expect about half of the people - 25 people - to take lessons on both days, costing Â£20 per day at the St Ives Surf School. Providing affordable lessons to our members is extremely important to our club, as it allows more people to learn to surfing and makes the club more accessible. We do not have any instructors in the club, so we have to pay for qualified instructors. Total 2*25*Â£20 (2 days * 25 people * Â£20) = Â£1000. People pay a standard price of Â£15 per lesson on the trip so we are asking for Â£1000 - (Â£15*2*25) = Â£250."/>
    <s v="Instructors"/>
    <s v="3 - Average Importance"/>
    <n v="1000"/>
    <n v="750"/>
    <n v="250"/>
    <n v="0"/>
    <n v="0"/>
    <n v="1000"/>
    <n v="0"/>
    <s v="No query"/>
    <n v="0"/>
    <n v="0"/>
    <s v="No query"/>
    <n v="0"/>
    <n v="0"/>
    <n v="0"/>
    <n v="0"/>
    <s v="y"/>
    <n v="0"/>
    <n v="0"/>
    <n v="0"/>
  </r>
  <r>
    <x v="212"/>
    <n v="3351.2799999999997"/>
    <n v="2191.85"/>
    <n v="80"/>
    <n v="27564"/>
    <n v="0"/>
    <m/>
    <n v="811"/>
    <s v="CSPB - A"/>
    <s v="RCC"/>
    <s v="Mini Bus Hire for 5 weekend trips to Cornwall, Devon and Wales. To accommodate the large number of members in the club, we will be running 5 weekend trips throughout the year. In addition to our two coach trips and our BUCS trip, we will do: _x000a_- 15 person trip at the end of autumn term_x000a_- 30 person trip and two 15 person trip in spring term_x000a_- 15 person trip in summer term _x000a_Therefore we will need to pay for 6 bus hires, each an average cost of Â£350 (incl petrol), 6*350= Â£2100."/>
    <s v="Travel Expenditure"/>
    <s v="2 - Important"/>
    <n v="2100"/>
    <n v="0"/>
    <n v="630"/>
    <n v="0"/>
    <n v="0"/>
    <n v="2100"/>
    <n v="0"/>
    <s v="No query"/>
    <n v="0"/>
    <n v="0"/>
    <s v="No query"/>
    <n v="0"/>
    <n v="0"/>
    <n v="0"/>
    <n v="0"/>
    <s v="y"/>
    <n v="0"/>
    <n v="0"/>
    <n v="0"/>
  </r>
  <r>
    <x v="212"/>
    <n v="3351.2799999999997"/>
    <n v="2191.85"/>
    <n v="80"/>
    <n v="27569"/>
    <n v="0"/>
    <m/>
    <n v="811"/>
    <s v="CSPB - A"/>
    <s v="RCC"/>
    <s v="Accommodation for 5 weekend trips. The average cost per person per night is Â£20 (due to staying in different and smaller locations) and our trips are 2 nights, and from all five weekend trips (does not include the coach trips or BUCS trip) we are planning, will be taking a total of 90 people. These trips are the majority of our clubs activity throughout the year, and are key to our aims and objectives. Total, Â£20*2*90= Â£3600"/>
    <s v="Ground Hire"/>
    <s v="1 - Most Important"/>
    <n v="3600"/>
    <n v="0"/>
    <n v="1080"/>
    <n v="0"/>
    <n v="0"/>
    <n v="3600"/>
    <n v="0"/>
    <s v="No query"/>
    <n v="0"/>
    <n v="0"/>
    <s v="No query"/>
    <n v="0"/>
    <n v="0"/>
    <n v="0"/>
    <n v="0"/>
    <s v="y"/>
    <n v="0"/>
    <n v="0"/>
    <n v="0"/>
  </r>
  <r>
    <x v="212"/>
    <n v="3351.2799999999997"/>
    <n v="2191.85"/>
    <n v="80"/>
    <n v="27574"/>
    <n v="0"/>
    <m/>
    <n v="811"/>
    <s v="CSPB - A"/>
    <s v="RCC"/>
    <s v="Lessons for 5 weekend trips. On average the lessons at other locations cost about Â£22, a total number of 90 people will go on these 5 trips and from them we expect about 45 people to take two lessons. Total - 22*45*2= Â£1980. ***We are asking for a large % (32%) of the lessons to be subsidised because it makes the club more accessible to those people who are new to surfing and still learning, which we feel is a vital part to the clubs aims and objectives - getting more people into surfing who haven't done it before. The club charges a standard price of Â£15 per lesson on all trips, so we are asking for Â£1980- (Â£15*2*45) = Â£630."/>
    <s v="Instructors"/>
    <s v="1 - Most Important"/>
    <n v="1980"/>
    <n v="1350"/>
    <n v="630"/>
    <n v="0"/>
    <n v="0"/>
    <n v="1980"/>
    <n v="0"/>
    <s v="No query"/>
    <n v="0"/>
    <n v="0"/>
    <s v="No query"/>
    <n v="0"/>
    <n v="0"/>
    <n v="0"/>
    <n v="0"/>
    <s v="y"/>
    <n v="0"/>
    <n v="0"/>
    <n v="0"/>
  </r>
  <r>
    <x v="212"/>
    <n v="3351.2799999999997"/>
    <n v="2191.85"/>
    <n v="80"/>
    <n v="27575"/>
    <n v="0"/>
    <m/>
    <n v="811"/>
    <s v="CSPB - A"/>
    <s v="RCC"/>
    <s v="Hire for the 5 weekend trips. The hire is usually included in the lessons so there are only 45 people that could potentially need hire over these five trips. We expect only 35 people to need hire. Over these five trips on average a board and a wetsuit cost Â£15 per day to hire, and hire for 2 days. Total - 35*Â£15*2=Â£1050. *** We are asking for a large % of the lessons to be subsidised because as standard we subsidise so that to hire a board and wetsuit costs Â£10 per day for every trip, to make it more accessible to those without their own kit. Â£1050 - (Â£10*2*35) = Â£350"/>
    <s v="Equipment &amp; Repair"/>
    <s v="1 - Most Important"/>
    <n v="1050"/>
    <n v="700"/>
    <n v="350"/>
    <n v="0"/>
    <n v="0"/>
    <n v="1050"/>
    <n v="0"/>
    <s v="No query"/>
    <n v="0"/>
    <n v="0"/>
    <s v="No query"/>
    <n v="0"/>
    <n v="0"/>
    <n v="0"/>
    <n v="0"/>
    <s v="y"/>
    <n v="0"/>
    <n v="0"/>
    <n v="0"/>
  </r>
  <r>
    <x v="212"/>
    <n v="3351.2799999999997"/>
    <n v="2191.85"/>
    <n v="80"/>
    <n v="27622"/>
    <n v="0"/>
    <m/>
    <n v="811"/>
    <s v="CSPB - A"/>
    <s v="RCC"/>
    <s v="BUCS mini bus hire, essential for us to be able to compete. One minibus for 4 days, to Newquay Cornwall. Estimated cost Â£450."/>
    <s v="Travel Expenditure"/>
    <s v="3 - Average Importance"/>
    <n v="450"/>
    <n v="0"/>
    <n v="135"/>
    <n v="0"/>
    <n v="0"/>
    <n v="450"/>
    <n v="0"/>
    <s v="No query"/>
    <n v="0"/>
    <n v="0"/>
    <s v="No query"/>
    <n v="0"/>
    <n v="0"/>
    <n v="0"/>
    <n v="0"/>
    <s v="y"/>
    <n v="0"/>
    <n v="0"/>
    <n v="0"/>
  </r>
  <r>
    <x v="212"/>
    <n v="3351.2799999999997"/>
    <n v="2191.85"/>
    <n v="80"/>
    <n v="27624"/>
    <n v="0"/>
    <m/>
    <n v="811"/>
    <s v="CSPB - A"/>
    <s v="RCC"/>
    <s v="BUCS accommodation, essential for us to be able to compete. We are taking 15 people on this trip and will stay at St Christopher's Inn in Newquay, at Â£15 per person per night for 3 nights. Total - Â£15*15*3 = Â£675."/>
    <s v="Ground Hire"/>
    <s v="4 - Minimal Importance"/>
    <n v="675"/>
    <n v="0"/>
    <n v="202.5"/>
    <n v="0"/>
    <n v="0"/>
    <n v="675"/>
    <n v="0"/>
    <s v="No query"/>
    <n v="0"/>
    <n v="0"/>
    <s v="No query"/>
    <n v="0"/>
    <n v="0"/>
    <n v="0"/>
    <n v="0"/>
    <s v="y"/>
    <n v="0"/>
    <n v="0"/>
    <n v="0"/>
  </r>
  <r>
    <x v="212"/>
    <n v="3351.2799999999997"/>
    <n v="2191.85"/>
    <n v="80"/>
    <n v="27627"/>
    <n v="0"/>
    <m/>
    <n v="811"/>
    <s v="CSPB - A"/>
    <s v="RCC"/>
    <s v="BUCS Competition entries. This year we had great success in the competition, with one of our female surfs making it through to the quarter finals and and one of the male surfers making it through serval heats. This year competition entrees cost about Â£400. We will expect to enter the same number to compete in the coming year, coming to a total of Â£400. Hopefully we will do as well next year!"/>
    <s v="Competitions"/>
    <s v="1 - Most Important"/>
    <n v="400"/>
    <n v="0"/>
    <n v="120"/>
    <n v="0"/>
    <n v="0"/>
    <n v="400"/>
    <n v="0"/>
    <s v="No query"/>
    <n v="0"/>
    <n v="0"/>
    <s v="No query"/>
    <n v="0"/>
    <n v="0"/>
    <n v="0"/>
    <n v="0"/>
    <s v="y"/>
    <n v="0"/>
    <n v="0"/>
    <n v="0"/>
  </r>
  <r>
    <x v="213"/>
    <n v="1708.97"/>
    <e v="#N/A"/>
    <e v="#N/A"/>
    <n v="26605"/>
    <n v="0"/>
    <m/>
    <n v="811"/>
    <s v="CSPB - A"/>
    <s v="RCC"/>
    <s v="Need: WEEKLY POOL RENTALS, Main training - once a week 1h30 pool rental on Wednesday at Ethos during the 3 terms._x000a__x000a_Reach: Full society _x000a__x000a_Merit: The Synchro club is growing and taking part in many more activities. It has attracted s a variety of members from all over Imperial, wishing to learn a new sport or continue their passion, hosting 30 members in the past two years with 70% of them students. We have run a successful summer show last year and a great Christmas show this year, with full participation from all members. The ground hire is the most important thing for the club, allowing for these main activities to take place. The Ethos' pool is large, deep and close to the main campus, a big incentive to students. We train on Wednesdays in Ethos, which is sports day ensuring students have more free time to join. This allows the club to focus on teaching the main synchro techniques, practicing deep underwater techniques such as lifts and upside-down leg figures: essential to synchronised swimming. This ground hire is vital for the club running and absolutely indispensable. Due to the central location of the pool the price of rental is very high, making the Union subsidy essential for the running of the club. _x000a__x000a_Cost: Â£44.2/1.5 hr*31 sessions/yr= Â£1370.2. Income: 1) Term fee: Â£15 per term per member, assuming 15 members join for one term and 13 of them train all year (numbers based on year 2014-2015 and 2015-2016)= (Â£15*12 members who stay one term= Â£180) + (Â£15*13 members*3 terms= Â£585) total from members/ year = Â£765 2) SGI: membership: Â£14 (increased from Â£11 current price) 15 members join first term (numbers based on year 2014-2015 and 2015-2016) Â£14*15 members minus 20% VAT= Â£168. Subsidy required: Â£1370.2-Â£765-Â£168= Â£437.2"/>
    <s v="Ground Hire"/>
    <s v="1 - Most Important"/>
    <n v="1370.2"/>
    <n v="933"/>
    <n v="437.2"/>
    <n v="0"/>
    <n v="0"/>
    <n v="1370.2"/>
    <n v="0"/>
    <s v="No query"/>
    <n v="0"/>
    <n v="0"/>
    <s v="No query"/>
    <n v="0"/>
    <n v="0"/>
    <n v="0"/>
    <n v="0"/>
    <s v="y"/>
    <n v="0"/>
    <n v="0"/>
    <n v="0"/>
  </r>
  <r>
    <x v="213"/>
    <n v="1708.97"/>
    <e v="#N/A"/>
    <e v="#N/A"/>
    <n v="26620"/>
    <n v="0"/>
    <m/>
    <n v="811"/>
    <s v="CSPB - A"/>
    <s v="RCC"/>
    <s v="Need: WEEKLY POOL RENTALS - once a week 1.5 hr in St Mary's pool during the 2nd and 3rd term to focus on techniques, prepare for competitions and final year show._x000a__x000a_Reach: Full society_x000a__x000a_Merit: The monday trainings are becoming very popular. All competitions and the final year show occur in the spring/summer months making the twice-a-week training essential in the 2nd and 3rd term. Regualr trainings offer a stress-relief escape for students and a common goal to work towards, an incentive for all our members. The open nature of our club encourages members of all abilities to join, allows them to feel comfotable learning a new sport without the 'performance pressure'. It has greatly helped students form new friendships by bonding over the preparation for a show or a competition, improving their experience at Imperial College. This achievement would not be possible if not for the funding provided. _x000a__x000a_Cost: Â£42.5 /1.5hr*20 sessions/yr= Â£850 Income: 1) Additional term fee: Â£12/ term per member deciding to take part in those trainings (increase of Â£2 compared to this year) for term 2 and 3: Â£12*2=Â£24. Based on 13 eager members: Â£24*13 members= Â£312) SGI: membership: 10 more members expected to join in terms 2 and 3, Â£14* 10 members minus 20% VAT= Â£112. Subsidy required: Â£850-Â£312-Â£112= Â£426"/>
    <s v="Ground Hire"/>
    <s v="2 - Important"/>
    <n v="850"/>
    <n v="424"/>
    <n v="426"/>
    <n v="0"/>
    <n v="0"/>
    <n v="850"/>
    <n v="0"/>
    <s v="Why does this need to be subsidised at a higher rate than the other weekly pool rentals line?"/>
    <n v="3"/>
    <n v="4"/>
    <s v="No query"/>
    <n v="0"/>
    <n v="0"/>
    <n v="0"/>
    <n v="0"/>
    <s v="y"/>
    <n v="0"/>
    <n v="0"/>
    <n v="0"/>
  </r>
  <r>
    <x v="213"/>
    <n v="1708.97"/>
    <e v="#N/A"/>
    <e v="#N/A"/>
    <n v="26622"/>
    <n v="0"/>
    <m/>
    <n v="811"/>
    <s v="CSPB - A"/>
    <s v="RCC"/>
    <s v="Need: STEREO &amp; UNDERWATER SPEAKER, most important piece of equipment being used at every training_x000a_Reach: Full society _x000a_Merit: Synchronised swimming is based on creating patterns and figures in sync to the ryhtm of music. Without music equipment we can't perform our sport. Our current stereo is old (+than 7 years) and should be checked by a professional to prevent breakdown (much cheaper than buying a new one)._x000a_Cost: Â£130, based on repair quote from 3 years ago. Income: 1) SGI: from any additional member joining 3 terms &amp; additional trainings= Â£68 and previous years savings= Â£20. Subsidy required: Â£130-Â£68-Â£20 = Â£42"/>
    <s v="Equipment &amp; Repair"/>
    <s v="1 - Most Important"/>
    <n v="130"/>
    <n v="88"/>
    <n v="42"/>
    <n v="0"/>
    <n v="0"/>
    <n v="130"/>
    <n v="0"/>
    <s v="No query"/>
    <n v="0"/>
    <n v="0"/>
    <s v="No query"/>
    <n v="0"/>
    <n v="0"/>
    <n v="0"/>
    <n v="0"/>
    <s v="y"/>
    <n v="0"/>
    <n v="0"/>
    <n v="0"/>
  </r>
  <r>
    <x v="213"/>
    <n v="1708.97"/>
    <e v="#N/A"/>
    <e v="#N/A"/>
    <n v="26625"/>
    <n v="0"/>
    <m/>
    <n v="811"/>
    <s v="CSPB - A"/>
    <s v="RCC"/>
    <s v="Need: ASA INSTRUCTOR QUALIFICATION, qualification required for a club member to become a qualified coach for the team. _x000a_Reach: Full society_x000a_Merit: This will benefit members who wish to venture into training to become a synchronised swimming coach and act as an incentive. This also allows the coach to be insured, which is essentail for the role and all members benefits from having a qualified coach. They share their knowledge and especially if a qualified coach is a previous team member, who is willing to help the team develop and improve. _x000a_Cost: Â£700 level 2 training (prices based on iOs and ASA website information). To motivate potential new coaches the club wishes to help fund half of the training cost= Â£350. non-BUCS funding was requested for this purpose but not obtained. Subsidy required: Â£350"/>
    <s v="Instructors"/>
    <s v="2 - Important"/>
    <n v="350"/>
    <n v="0"/>
    <n v="350"/>
    <n v="0"/>
    <n v="0"/>
    <n v="350"/>
    <n v="0"/>
    <s v="Should this be subsidised at 100%?_x000a_"/>
    <n v="3"/>
    <n v="4"/>
    <s v="Not sure 100% subs needed"/>
    <n v="3"/>
    <n v="4"/>
    <n v="0"/>
    <n v="0"/>
    <s v="y"/>
    <n v="0"/>
    <n v="0"/>
    <n v="0"/>
  </r>
  <r>
    <x v="213"/>
    <n v="1708.97"/>
    <e v="#N/A"/>
    <e v="#N/A"/>
    <n v="26632"/>
    <n v="0"/>
    <m/>
    <n v="811"/>
    <s v="CSPB - A"/>
    <s v="RCC"/>
    <s v="Need: INSTRUCTOR, our coach has been with us for 3 years now, allowing for continuity and a bond forming between swimmers and coach_x000a__x000a_Reach: Full society_x000a_Merit: She allows a regular &amp; progressive training programme. Focuses on new members to teach them the basics and skills, encouraging their continuation in the club. She choreographs routines to the ability of all swimmers, corrects and follows both competitive and non-competitive members. Beginners and new members are encouraged and inspired by our qualified coach and her expertise. Her teachings have increased their incentive to stay in the club. Funding all the trainings is essential, as it motivates the coach to remain and help with the continuity of the club. _x000a_Cost: Â£20 per 1h 30 long session, 53 sessions /yr. : Â£20*53= Â£1060 Income: non-BUCS funding which is dependent on sports Imperial and not granted every year, Â£170 towards instructor (obtained this year, not guaranteed next year). Subsidy required: Â£1060-Â£170= Â£890"/>
    <s v="Instructors"/>
    <s v="1 - Most Important"/>
    <n v="1060"/>
    <n v="170"/>
    <n v="890"/>
    <n v="0"/>
    <n v="0"/>
    <n v="1060"/>
    <n v="0"/>
    <s v="Should this be subsidised at 100%?_x000a_"/>
    <n v="3"/>
    <n v="4"/>
    <s v="Subsidy very high - should be more SGI contribution"/>
    <n v="3"/>
    <n v="4"/>
    <n v="0"/>
    <n v="0"/>
    <s v="y"/>
    <n v="0"/>
    <n v="0"/>
    <n v="0"/>
  </r>
  <r>
    <x v="213"/>
    <n v="1708.97"/>
    <e v="#N/A"/>
    <e v="#N/A"/>
    <n v="26638"/>
    <n v="0"/>
    <m/>
    <n v="811"/>
    <s v="CSPB - A"/>
    <s v="RCC"/>
    <s v="Need: SUNDAY TRIPS TO BRIGHTON - Once a term trip to Brighton with other synchro clubs_x000a_Reach: All members wishing to participate (generally between 10-15)_x000a_Merit: Our members get to know another synchro teams and can swim with them in their deeper pool (essential to practice lifts) and learn from their semi-professional experience. It results in a great motivational stimuli for our swimmers. Establishing conections with other synchro clubs is vital to spread the sport which is not as known in UK as it is in other countries. _x000a_Cost: For 13 students: Return off peak group save train tricket from London Bridge to Brighton: Â£180.70*3times /yr= Â£542.1. Income: Â£6 per member coming to the trip: 13 students*Â£6*3times /yr= Â£234. Subsidy required: Â£542.1-Â£234= Â£308.1_x000a_Three Sundays in Brighton (session cost): Â£4.1/hour pool session/ person. Cost: (based on price paid this year) 13 students*Â£4.1 = Â£53.3."/>
    <s v="Travel Expenditure"/>
    <s v="3 - Average Importance"/>
    <n v="542.1"/>
    <n v="234"/>
    <n v="308.10000000000002"/>
    <n v="0"/>
    <n v="0"/>
    <n v="542.1"/>
    <n v="0"/>
    <s v="No query_x000a_"/>
    <n v="0"/>
    <n v="0"/>
    <s v="No query"/>
    <n v="0"/>
    <n v="0"/>
    <n v="0"/>
    <n v="0"/>
    <s v="y"/>
    <n v="0"/>
    <n v="0"/>
    <n v="0"/>
  </r>
  <r>
    <x v="213"/>
    <n v="1708.97"/>
    <e v="#N/A"/>
    <e v="#N/A"/>
    <n v="26639"/>
    <n v="0"/>
    <m/>
    <n v="811"/>
    <s v="CSPB - A"/>
    <s v="RCC"/>
    <s v="Need: MASTER SYNCHRO COMPETITION IN PARIS - 1 weekend, leaving later Friday evening, coming back Sunday afternoon_x000a_Reach: A team of 10 members (min. 7 students - based on this year) + a coach_x000a_Merit: The motivation to train and continue the sport is fuelled by the prospect of competitions. It helps the team members bond over an event and a common goal, developing friendships and greatly improving their experience at Imperial College. This year we have 12 students (19 members in total) wishing to participate in competitions. Combos (the category we aim to compete in) accept a maximun of 10 swimmers, therefore, next year we aim to participate in two competitions (PARIS + BRUSSELS) to allow all our members to fulfill their wish of participating in front of semi-professionals &amp; to promote Imperial College sports internationally (At least we want all students who wish to compete to do so). _x000a__x000a_Paris Master competition (transport): Assuming a whole combo team of 10 people plus a coach. Cost: Eurostar ticket to paris (based on this year) Â£85 return per person. Tube tickets in Paris: 4 per person, 5 packs of 10 (cheaper than 44 units) = 70.5â‚¬ = Â£60.73 Total: 11 members (7 students + 3 staff + 1 coach)*Â£85 train + Â£60.73 tube = Â£995.73. Income: Â£65 per student, Â£85 per staff = 7 students* Â£65 + 4 staff*Â£85 = Â£795. Subsidy required: Â£995.73.71-Â£795 = Â£200.73"/>
    <s v="Travel Expenditure"/>
    <s v="1 - Most Important"/>
    <n v="995.73"/>
    <n v="795"/>
    <n v="200.73"/>
    <n v="0"/>
    <n v="0"/>
    <n v="995.73"/>
    <n v="0"/>
    <s v="No query"/>
    <n v="0"/>
    <n v="0"/>
    <s v="No query"/>
    <n v="0"/>
    <n v="0"/>
    <n v="0"/>
    <n v="0"/>
    <s v="y"/>
    <n v="0"/>
    <n v="0"/>
    <n v="0"/>
  </r>
  <r>
    <x v="213"/>
    <n v="1708.97"/>
    <e v="#N/A"/>
    <e v="#N/A"/>
    <n v="26640"/>
    <n v="0"/>
    <m/>
    <n v="811"/>
    <s v="CSPB - A"/>
    <s v="RCC"/>
    <s v="Paris Master competition (accomodation): Assuming a whole combo team of 10 people plus a coach. Cost: Â£25 per night per person* 11 members* 2 nights = Â£550. Income: Â£12 per students per night &amp; Â£18 per staff per night taking part in the trip = Â£12 per student * 2 nights * 7 students + Â£18 per staff*2 nights*4 staff people = Â£312. Subsidy required: Â£550-Â£312 = Â£238"/>
    <s v="Accommodation"/>
    <s v="1 - Most Important"/>
    <n v="550"/>
    <n v="312"/>
    <n v="238"/>
    <n v="0"/>
    <n v="0"/>
    <n v="550"/>
    <n v="0"/>
    <s v="No query"/>
    <n v="0"/>
    <n v="0"/>
    <s v="No query"/>
    <n v="0"/>
    <n v="0"/>
    <n v="0"/>
    <n v="0"/>
    <s v="y"/>
    <n v="0"/>
    <n v="0"/>
    <n v="0"/>
  </r>
  <r>
    <x v="213"/>
    <n v="1708.97"/>
    <e v="#N/A"/>
    <e v="#N/A"/>
    <n v="26641"/>
    <n v="0"/>
    <m/>
    <n v="811"/>
    <s v="CSPB - A"/>
    <s v="RCC"/>
    <s v="Paris Master Competition (competition fee): Cost: 350 â‚¬ per 10 people combo = Â£304 (rates are variable due to Brexit). Income: Â£10 per student &amp; Â£15 per staff participating, assuming 7 students &amp; 3 staff swimmers = 7*Â£10 + 3*Â£15 = Â£115. Subsidy required: Â£304 - Â£115= Â£189"/>
    <s v="Competitions"/>
    <s v="1 - Most Important"/>
    <n v="304"/>
    <n v="115"/>
    <n v="189"/>
    <n v="0"/>
    <n v="0"/>
    <n v="304"/>
    <n v="0"/>
    <s v="No query"/>
    <n v="0"/>
    <n v="0"/>
    <s v="No query"/>
    <n v="0"/>
    <n v="0"/>
    <n v="0"/>
    <n v="0"/>
    <s v="y"/>
    <n v="0"/>
    <n v="0"/>
    <n v="0"/>
  </r>
  <r>
    <x v="213"/>
    <n v="1708.97"/>
    <e v="#N/A"/>
    <e v="#N/A"/>
    <n v="26643"/>
    <n v="0"/>
    <m/>
    <n v="811"/>
    <s v="CSPB - A"/>
    <s v="RCC"/>
    <s v="Paris Master competition (food): Assuming a whole combo team of 10 people plus a coach. Cost: Â£3 per person for breakfast and Â£9 per person per lunch or dinner. Total: 11 members*(2 days*Â£3+2 lunch*Â£9+2 dinner*Â£9)= Â£462. Income: Â£25 per person taking part in the trip = 11 members*25 = Â£275. Subsidy required: Â£462-Â£275 = Â£187"/>
    <s v="Hospitality"/>
    <s v="1 - Most Important"/>
    <n v="462"/>
    <n v="275"/>
    <n v="187"/>
    <n v="0"/>
    <n v="0"/>
    <n v="0"/>
    <n v="0"/>
    <s v="Food_x000a_"/>
    <n v="1"/>
    <n v="3"/>
    <s v="Food - not elligible"/>
    <n v="1"/>
    <n v="3"/>
    <n v="0"/>
    <n v="0"/>
    <s v="y"/>
    <s v="Food/hospitality = highly variable expenditure that cannot be thoroughly budgeted for in advance, and the incentive to partake in an activity is not the 'core activity' so should be moved to C."/>
    <n v="0"/>
    <n v="0"/>
  </r>
  <r>
    <x v="213"/>
    <n v="1708.97"/>
    <e v="#N/A"/>
    <e v="#N/A"/>
    <n v="26646"/>
    <n v="0"/>
    <m/>
    <n v="811"/>
    <s v="CSPB - A"/>
    <s v="RCC"/>
    <s v="Need: MASTER SYNCHRO COMPETITION IN BRUSSELS - 1 weekend, leaving later Friday evening, coming back Sunday afternoon_x000a_Reach: A team of 10 members (min. 6 students - based on this year) + a coach_x000a_Merit: A competition always serves as the maximun motivation for our swimmers to overcome themselves. This year we have 12 students (19 members in total) wishing to participate in a competitions. Combos (the category we aim to compete in) accept a maximun of 10 swimmers, therefore, next year we aim to participate in two competitions (PARIS + BRUSSELS) to allow al our members to fulfill their wish of participating in front of semi-professionals &amp; to promote Imperial College sports internationally (At least we want all students who wish to compete to do so)._x000a__x000a_Brussles Master competition (transport): Assuming a whole combo team of 10 people plus a coach. Cost: Eurostar ticket to Brussels (based on this year) Â£85 return per person. Tube tickets in Paris: 4 per person, 5 packs of 10 (cheaper than 44 units) = 70.5â‚¬ = Â£60.73 Total: 11 members (7 students + 3 staff + 1 coach)*Â£85 train + Â£60.73 tube = Â£995.73. Income: Â£65 per student, Â£85 per staff = 7 students* Â£65 + 4 staff*Â£85 = Â£795. Subsidy required: Â£995.73.71-Â£795 = Â£200.73"/>
    <s v="Travel Expenditure"/>
    <s v="2 - Important"/>
    <n v="995.73"/>
    <n v="795"/>
    <n v="200.73"/>
    <n v="0"/>
    <n v="0"/>
    <n v="995.73"/>
    <n v="0"/>
    <s v="No query"/>
    <n v="0"/>
    <n v="0"/>
    <s v="No query"/>
    <n v="0"/>
    <n v="0"/>
    <n v="0"/>
    <n v="0"/>
    <s v="y"/>
    <n v="0"/>
    <n v="0"/>
    <n v="0"/>
  </r>
  <r>
    <x v="213"/>
    <n v="1708.97"/>
    <e v="#N/A"/>
    <e v="#N/A"/>
    <n v="26647"/>
    <n v="0"/>
    <m/>
    <n v="811"/>
    <s v="CSPB - A"/>
    <s v="RCC"/>
    <s v="Brussles Master competition (accomodation): Assuming a whole combo team of 10 people plus a coach. Cost: Â£25 per night per person* 11 members* 2 nights = Â£550. Income: Â£12 per students per night &amp; Â£18 per staff per night taking part in the trip = Â£12 per student * 2 nights * 7 students + Â£18 per staff*2 nights*4 staff people = Â£312. Subsidy required: Â£550-Â£312 = Â£238"/>
    <s v="Accommodation"/>
    <s v="2 - Important"/>
    <n v="550"/>
    <n v="312"/>
    <n v="238"/>
    <n v="0"/>
    <n v="0"/>
    <n v="550"/>
    <n v="0"/>
    <s v="No query"/>
    <n v="0"/>
    <n v="0"/>
    <s v="No query"/>
    <n v="0"/>
    <n v="0"/>
    <n v="0"/>
    <n v="0"/>
    <s v="y"/>
    <n v="0"/>
    <n v="0"/>
    <n v="0"/>
  </r>
  <r>
    <x v="213"/>
    <n v="1708.97"/>
    <e v="#N/A"/>
    <e v="#N/A"/>
    <n v="26650"/>
    <n v="0"/>
    <m/>
    <n v="811"/>
    <s v="CSPB - A"/>
    <s v="RCC"/>
    <s v="Brussels Master Competition (competition fee): Cost: 350 â‚¬ per 10 people combo = Â£304 (rates are variable due to Brexit). Income: Â£10 per student &amp; Â£15 per staff participating, assuming 7 students &amp; 3 staff swimmers = 7*Â£10 + 3*Â£15 = Â£115. Subsidy required: Â£304 - Â£115= Â£189"/>
    <s v="Competitions"/>
    <s v="2 - Important"/>
    <n v="304"/>
    <n v="115"/>
    <n v="189"/>
    <n v="0"/>
    <n v="0"/>
    <n v="304"/>
    <n v="0"/>
    <s v="No query"/>
    <n v="0"/>
    <n v="0"/>
    <s v="No query"/>
    <n v="0"/>
    <n v="0"/>
    <n v="0"/>
    <n v="0"/>
    <s v="y"/>
    <n v="0"/>
    <n v="0"/>
    <n v="0"/>
  </r>
  <r>
    <x v="213"/>
    <n v="1708.97"/>
    <e v="#N/A"/>
    <e v="#N/A"/>
    <n v="26651"/>
    <n v="0"/>
    <m/>
    <n v="811"/>
    <s v="CSPB - A"/>
    <s v="RCC"/>
    <s v="Brussels Master competition (food): Assuming a whole combo team of 10 people plus a coach. Cost: Â£3 per peson for breakfast and Â£9 per person per lunch or diner. Total: 11members*(2days*Â£3+2lunch*Â£9+2dinner*Â£9)= Â£462. Income: Â£25 per person taking part in the trip = 11members*25 = Â£275. Subsidy required: Â£462-Â£275 = Â£187"/>
    <s v="Hospitality"/>
    <s v="2 - Important"/>
    <n v="462"/>
    <n v="275"/>
    <n v="187"/>
    <n v="0"/>
    <n v="0"/>
    <n v="0"/>
    <n v="0"/>
    <s v="Food_x000a_"/>
    <n v="1"/>
    <n v="3"/>
    <s v="Food - not elligible"/>
    <n v="1"/>
    <n v="3"/>
    <n v="0"/>
    <n v="0"/>
    <s v="y"/>
    <s v="Food/hospitality = highly variable expenditure that cannot be thoroughly budgeted for in advance, and the incentive to partake in an activity is not the 'core activity' so should be moved to C."/>
    <n v="0"/>
    <n v="0"/>
  </r>
  <r>
    <x v="214"/>
    <n v="71.180000000000007"/>
    <e v="#N/A"/>
    <e v="#N/A"/>
    <n v="25920"/>
    <n v="0"/>
    <m/>
    <n v="811"/>
    <s v="CSPB - A"/>
    <s v="RCC"/>
    <s v="Board games purchases - Costs of games we expect to purchase can vary depending on the size and popularity, but Â£270 (the non-subsidised half of which will be payed by SGI) is the approximate amount required to maintain our collection of board games by replacing damaged items and games loaned to the society by graduating members. This number is higher than previous years as this year we have a high number of members, meaning more use of games and more requests for newer games."/>
    <s v="Equipment &amp; Repair"/>
    <s v="1 - Most Important"/>
    <n v="270"/>
    <n v="0"/>
    <n v="135"/>
    <n v="0"/>
    <n v="0"/>
    <n v="270"/>
    <n v="0"/>
    <s v="No query"/>
    <n v="0"/>
    <n v="0"/>
    <n v="0"/>
    <n v="0"/>
    <n v="0"/>
    <n v="0"/>
    <n v="0"/>
    <s v="y"/>
    <n v="0"/>
    <n v="0"/>
    <n v="0"/>
  </r>
  <r>
    <x v="214"/>
    <n v="71.180000000000007"/>
    <e v="#N/A"/>
    <e v="#N/A"/>
    <n v="25925"/>
    <n v="0"/>
    <m/>
    <n v="811"/>
    <s v="CSPB - A"/>
    <s v="RCC"/>
    <s v="Roleplaying Game Materials - The society runs multiple ongoing roleplaying game campaigns at a time, and a particularly successful weekly oneshot evening, catering to members who want to try out new systems or cannot take part in longer running campaigns. With more and more players turning up to these sessions, we would like to buy more material and rulebooks for players of different skill. 3 rulebooks at Â£20 each, half paid from SGI."/>
    <s v="Equipment &amp; Repair"/>
    <s v="2 - Important"/>
    <n v="60"/>
    <n v="0"/>
    <n v="30"/>
    <n v="0"/>
    <n v="0"/>
    <n v="60"/>
    <n v="0"/>
    <s v="No query"/>
    <n v="0"/>
    <n v="0"/>
    <n v="0"/>
    <n v="0"/>
    <n v="0"/>
    <n v="0"/>
    <n v="0"/>
    <s v="y"/>
    <n v="0"/>
    <n v="0"/>
    <n v="0"/>
  </r>
  <r>
    <x v="215"/>
    <n v="10165.369999999999"/>
    <n v="14173.090000000002"/>
    <n v="50"/>
    <n v="25603"/>
    <n v="0"/>
    <m/>
    <n v="811"/>
    <s v="CSPB - A"/>
    <s v="RCC"/>
    <s v="Every year a Diving Officers conference is held, and it is where the National Diving Committee report to all clubs about the activities of the year. They announce new aspects of diver training, analyse incidents of the year, and give information on how to improve safety to avoid them happening again. It is an important event for the club Diving Officer to attend. The remainder of this cost is paid for from SGI. 20% subsidy, Â£30*20%=Â£6 subsidy requested."/>
    <s v="Conferences"/>
    <s v="1 - Most Important"/>
    <n v="30"/>
    <n v="0"/>
    <n v="6"/>
    <n v="0"/>
    <n v="0"/>
    <n v="30"/>
    <n v="0"/>
    <s v="No query"/>
    <n v="0"/>
    <n v="0"/>
    <s v="Pointless subsidy - you will only get £1"/>
    <s v="£1 can be funded from fees"/>
    <s v="Move to C"/>
    <n v="0"/>
    <n v="0"/>
    <s v="y"/>
    <n v="0"/>
    <n v="0"/>
    <n v="0"/>
  </r>
  <r>
    <x v="215"/>
    <n v="10165.369999999999"/>
    <n v="14173.090000000002"/>
    <n v="50"/>
    <n v="25610"/>
    <n v="0"/>
    <m/>
    <n v="811"/>
    <s v="CSPB - A"/>
    <s v="RCC"/>
    <s v="Boat fuel. The club owns 3 boats. One of them is a large Rigid-hulled Inflatable Boat (RIB) and the other two boats are smaller, portable inflatables. The boats are used to reach offshore dive sites, and the majority of club trips involve boats. We estimate running 12 weekend trips next year where a boat would be needed. We also run a six-day Easter training trip each year, to which we intend to take our two inflatables, and another six-day summer trip (in total equivalent to another 9 single-boat weekends) . On a typical weekend diving trip, depending on sea conditions and distance to offshore sites, we use on average around Â£100-Â£110 worth of boat fuel. For calculating this subsidy request, we have assumed Â£105 per weekend; Â£105*(12+9)=Â£2205. The rest of the cost will be footed by members by being rolled into the cost of going on the trip adding to this cost ~ Â£12 per person on a trip (assuming 6 divers and a subsidy level of 35% (65% of Â£105 per trip/6 people ~ Â£12). 35% subsidy, Â£2205*35%=Â£771.75 subsidy requested."/>
    <s v="Travel Expenditure"/>
    <s v="3 - Average Importance"/>
    <n v="2205"/>
    <n v="1512"/>
    <n v="771.75"/>
    <n v="0"/>
    <n v="0"/>
    <n v="2205"/>
    <n v="0"/>
    <s v="No query"/>
    <n v="0"/>
    <n v="0"/>
    <n v="0"/>
    <n v="0"/>
    <n v="0"/>
    <n v="0"/>
    <n v="0"/>
    <s v="y"/>
    <n v="0"/>
    <n v="0"/>
    <n v="0"/>
  </r>
  <r>
    <x v="215"/>
    <n v="10165.369999999999"/>
    <n v="14173.090000000002"/>
    <n v="50"/>
    <n v="25617"/>
    <n v="0"/>
    <m/>
    <n v="811"/>
    <s v="CSPB - A"/>
    <s v="RCC"/>
    <s v="Nitrox fills. Nitrox is a breathing gas mix with added oxygen that allows longer dive times and significantly increased levels of safety compared with breathing compressed air. Nitrox causes less harm to the body due to reduced nitrogen absorption and so reduces the risk of suffering from decompression illness ('the bends'). This is particularly important for our dive instructors, who have to spend large amounts of time underwater teaching students. However, a Nitrox fill costs approx Â£9 compared to the Â£4 for an air fill. To encourage our members to use Nitrox, we aim to subsidise the extra cost compared to an air fill. So on the basis of 12 divers on a weekend trip and the normal 4 dives each diver does on a weekend trip: 12*4=48 dives in a weekend. We expect, as we have done for the past few years, to run 12 weekend trips and 2 six-day trips next year (with each equivalent to another 6 weekends): 48*18=864 dives per year. As in previous years, we request subsidy to enable us to continue encouraging this internationally recommended method of increasing dive safety in the club. 35% subsidy on the excess cost (Â£5 per fill), 864*Â£5*35%=Â£1512"/>
    <s v="Consumables"/>
    <s v="1 - Most Important"/>
    <n v="4320"/>
    <n v="2808"/>
    <n v="1512"/>
    <n v="0"/>
    <n v="0"/>
    <n v="4320"/>
    <n v="0"/>
    <s v="No query"/>
    <n v="0"/>
    <n v="0"/>
    <n v="0"/>
    <n v="0"/>
    <n v="0"/>
    <n v="0"/>
    <n v="0"/>
    <s v="y"/>
    <n v="0"/>
    <n v="0"/>
    <n v="0"/>
  </r>
  <r>
    <x v="215"/>
    <n v="10165.369999999999"/>
    <n v="14173.090000000002"/>
    <n v="50"/>
    <n v="25618"/>
    <n v="0"/>
    <m/>
    <n v="811"/>
    <s v="CSPB - A"/>
    <s v="RCC"/>
    <s v="Medical oxygen. As first aid against decompression sickness ('the bends'), the club carries at least one (and often 2) cylinder(s) of pure oxygen on each dive trip. This is essential equipment on all our dive trips and it is an international safety requirement for all diving that we have this. We rent medical grade oxygen cylinders from BOC allowing us to get them refilled and serviced easily. We have 4 cylinders of oxygen and we are charged Â£14.64 a month for hire of all 4 cylinders Â£14.64*12=Â£175.68 We are also charged Â£4 per refill, with each cylinder being refilled around 3 times annually: 4*3*Â£4=Â£48. Combined Totalling Â£2123.68 in costs. The reason for 4 cylinders is that on some weekends we have two dive trips happening, and by having 4 club cylinders each trip can take the recommended 2 cylinders of oxygen with them. Each of our cylinders is also stored in a different style emergency box. This allows our members to train to become familiar with a wide range of oxygen emergency sets and so ensure, wherever they are in the world and with whatever organisation they are diving, that if a diving incident happens they will be better prepared to aid in administering emergency oxygen. The remainder of this cost is paid for from SGI. 35% subsidy, Â£23.68*35%=Â£78.30 subsidy requested."/>
    <s v="Consumables"/>
    <s v="2 - Important"/>
    <n v="223.68"/>
    <n v="0"/>
    <n v="78.3"/>
    <n v="0"/>
    <n v="0"/>
    <n v="223.68"/>
    <n v="0"/>
    <s v="No query"/>
    <n v="0"/>
    <n v="0"/>
    <n v="0"/>
    <n v="0"/>
    <n v="0"/>
    <n v="0"/>
    <n v="0"/>
    <s v="y"/>
    <n v="0"/>
    <n v="0"/>
    <n v="0"/>
  </r>
  <r>
    <x v="215"/>
    <n v="10165.369999999999"/>
    <n v="14173.090000000002"/>
    <n v="50"/>
    <n v="25623"/>
    <n v="0"/>
    <m/>
    <n v="811"/>
    <s v="CSPB - A"/>
    <s v="RCC"/>
    <s v="Marine information: Marine Almanac - published yearly, essential to all sea-going craft as it gives tidal and port data around the UK. It is also required by the British Sub-Aqua Club (BSAC) for dive training. It costs Â£45. New marine charts are also vital to keep the clubs portfolio up-to-date since in busy shipping areas, navigational marks can often change every couple of years. This means it is essential that we have the most up-to-date information so we know where is safe to put divers in the water and avoid any risk of divers drifing into dangerous areas e.g. shipping lanes or dangerously fast currents. The south of England has some of the busiest shipping lanes in the world, and as a result we often end up diving in areas bordering these shipping lanes. Charts cost a range of prices depending on the type of chart and the size. Prices range from Â£15-Â£35 for the types of chart we use normally for boat navigation in the club. (For budgeting we have assumed 2 charts at Â£25: 2*Â£25=Â£50). Total for Marine Information: Â£45+Â£50=Â£95. The remainder of this cost is paid for from SGI. 30% subsidy, Â£95*30%=Â£28.50 subsidy requested."/>
    <s v="Copyright Materials"/>
    <s v="1 - Most Important"/>
    <n v="95"/>
    <n v="0"/>
    <n v="28.5"/>
    <n v="0"/>
    <n v="0"/>
    <n v="95"/>
    <n v="0"/>
    <s v="No query"/>
    <n v="0"/>
    <n v="0"/>
    <n v="0"/>
    <n v="0"/>
    <n v="0"/>
    <n v="0"/>
    <n v="0"/>
    <s v="y"/>
    <n v="0"/>
    <n v="0"/>
    <n v="0"/>
  </r>
  <r>
    <x v="215"/>
    <n v="10165.369999999999"/>
    <n v="14173.090000000002"/>
    <n v="50"/>
    <n v="25626"/>
    <n v="0"/>
    <m/>
    <n v="811"/>
    <s v="CSPB - A"/>
    <s v="RCC"/>
    <s v="Pool hire - Ethos swimming pool. Required for running BSAC Ocean Diver and BSAC Sports Diver courses in autumn and spring terms. Each year we train around 20 students who have never dived before in the BSAC Ocean and Sports Diver courses. We also train around 10 students who have an entry level dive qualification, providing them with the BSAC Sports Diver course to further their training and teach them additional diving safety and rescue techniques that are not covered in entry level dive courses. The pool is needed for 44 hours (2 hours a week through the first two terms). Assuming Â£38 per hour, 44*Â£36=Â£1672. Cost is met from grant and the rest passed to trainees. The cost of pool sessions for a new diver add Â£57 to the cost of training (Assuming 4 trainees in the pool per session needing 6 pool sessions each 38/4*6). The remainder of this cost is paid for by the members undertaking training (approx Â£42 each). 35% subsidy, Â£1672*35%=Â£585.20 subsidy requested."/>
    <s v="Ground Hire"/>
    <s v="1 - Most Important"/>
    <n v="1672"/>
    <n v="1086.8"/>
    <n v="585.20000000000005"/>
    <n v="0"/>
    <n v="0"/>
    <n v="1672"/>
    <n v="0"/>
    <s v="No query"/>
    <n v="0"/>
    <n v="0"/>
    <n v="0"/>
    <n v="0"/>
    <n v="0"/>
    <n v="0"/>
    <n v="0"/>
    <s v="y"/>
    <n v="0"/>
    <n v="0"/>
    <n v="0"/>
  </r>
  <r>
    <x v="215"/>
    <n v="10165.369999999999"/>
    <n v="14173.090000000002"/>
    <n v="50"/>
    <n v="25627"/>
    <n v="0"/>
    <m/>
    <n v="811"/>
    <s v="CSPB - A"/>
    <s v="RCC"/>
    <s v="Boat mooring. Our 6.6m RIB (Rigid-hulled Inflatable Boat) is stored on the south coast during the summer months (1st April - 31st October). We stored our RIB in Portland in a new 'dry-stack' facility this year costing Â£2522.32, assuming a modest increase this will be Â£2650 next year. This year's arrangement has also included winter storage, allowing us to continue to run dive trips throughout the winter months. We require coastal storage for the RIB because we are not able to routinely tow it around, due to the license restrictions on towing large loads changing for people who passed their driving test after 1997. Our two smaller boats, which we can tow, are kept in the boat shed at Harlington and so require no storage subsidy. While the storage costs for this are greater than our previous 'store and launch' arrangement, they cause much less (very) expensive wear on our boat trailer which has recently had to receive major (and costly) repairs due to extensive use launching and retrieving of this heavy boat. The remainder of this cost is paid for from SGI. Â£2650 *35%=Â£927.5 subsidy requested."/>
    <s v="Ground Hire"/>
    <s v="2 - Important"/>
    <n v="2650"/>
    <n v="1722.5"/>
    <n v="927.5"/>
    <n v="0"/>
    <n v="0"/>
    <n v="2650"/>
    <n v="0"/>
    <s v="No query"/>
    <n v="0"/>
    <n v="0"/>
    <n v="0"/>
    <n v="0"/>
    <n v="0"/>
    <n v="0"/>
    <n v="0"/>
    <s v="y"/>
    <n v="0"/>
    <n v="0"/>
    <n v="0"/>
  </r>
  <r>
    <x v="215"/>
    <n v="10165.369999999999"/>
    <n v="14173.090000000002"/>
    <n v="50"/>
    <n v="25630"/>
    <n v="0"/>
    <m/>
    <n v="811"/>
    <s v="CSPB - A"/>
    <s v="RCC"/>
    <s v="Instructor training. In order for the club to meet its primary objective, training new divers, we require a constant flow of new members qualifying as British Sub-Aqua Club (BSAC) instructors. Each year we train around 20 new people who have never dived before and we further train 10 people who already have some limited dive training. All of our BSAC instructors do not receive any payment for any of the teaching they do - they are all volunteers. As the instructor courses cost money to do, we subsidise these as much as possible to encourage members to do them, ensuring that we have enough instructors in the club for future years. In order to become a BSAC instructor there are four progressive courses/exams that must be completed; Instructor Foundation Course (Â£155), Theory Instructor Exam (Â£39), Open Water Instructor Course (Â£69) and the Practical Instructor Exam (Â£61). We are working on the basis of 10 IFCs, 4 TIEs, 4 OWICs, and 4 PIEs (approximately the same as this year). 10*Â£155+4*Â£39+4*Â£66+4*Â£61=Â£2214 Cost are split being paid 50% by the club and 50% by the instructor for each instructor course. The remainder of this costs is paid for by the members undertaking training (Â£77 for an IFC trainee, Â£83 for an OWI trainee). This is a critical cost for the club, and we are one of Imperial's only clubs to offer a nationally recognized qualification without external instructors being needed. As such, we are asking for 50% subsidy, Â£2214*50%=Â£1107 subsidy requested."/>
    <s v="Instructors"/>
    <s v="1 - Most Important"/>
    <n v="2214"/>
    <n v="1107"/>
    <n v="1107"/>
    <n v="0"/>
    <n v="0"/>
    <n v="2214"/>
    <n v="0"/>
    <s v="No query"/>
    <n v="0"/>
    <n v="0"/>
    <n v="0"/>
    <n v="0"/>
    <n v="0"/>
    <n v="0"/>
    <n v="0"/>
    <s v="y"/>
    <n v="0"/>
    <n v="0"/>
    <n v="0"/>
  </r>
  <r>
    <x v="215"/>
    <n v="10165.369999999999"/>
    <n v="14173.090000000002"/>
    <n v="50"/>
    <n v="25631"/>
    <n v="0"/>
    <m/>
    <n v="811"/>
    <s v="CSPB - A"/>
    <s v="RCC"/>
    <s v="Boat Handling and VHF radio training. The club has 3 boats and each time any of them are operated for diving, 2 qualified boat handlers and 2 qualified VHF radio operators are required (often one person is qualified at both). It is a legal requirement that radio operators on boats have had formal training on the RYA VHF Radio Course, and it is a requirement of our insurance that our boat handlers have had formal boat handling training/assessment. Since the boat handling course requires qualified instructors and the use of boats for two days, it generally costs around Â£300 per person. The VHF course costs approx. Â£120 per person. We have worked on the basis of 6 boat handlers and 6 VHF courses. Cost: 6*Â£120+6*Â£300=Â£2,520. Costs for courses are split 50% club 50% (Â£210) by the individual doing the course. 50% subsidy, Â£2520*50%=Â£1260 subsidy requested."/>
    <s v="Instructors"/>
    <s v="2 - Important"/>
    <n v="2520"/>
    <n v="1260"/>
    <n v="1260"/>
    <n v="0"/>
    <n v="0"/>
    <n v="2520"/>
    <n v="0"/>
    <s v="No query"/>
    <n v="0"/>
    <n v="0"/>
    <n v="0"/>
    <n v="0"/>
    <n v="0"/>
    <n v="0"/>
    <n v="0"/>
    <s v="y"/>
    <n v="0"/>
    <n v="0"/>
    <n v="0"/>
  </r>
  <r>
    <x v="215"/>
    <n v="10165.369999999999"/>
    <n v="14173.090000000002"/>
    <n v="50"/>
    <n v="25632"/>
    <n v="0"/>
    <m/>
    <n v="811"/>
    <s v="CSPB - A"/>
    <s v="RCC"/>
    <s v="Boat insurance. The club has 3 boats, one RIB and two inflatables. Our boats are used on the majority of our diving trips to take divers offshore. We need insurance to cover our boats, both for when in use on the sea and for when in storage. Icy Diver (RIB) - approx Â£700, Icicle (inflatable) - approx Â£320, Ice Cube (inflatable) - approx Â£255. Total: Â£700+Â£320+Â£255=Â£1275. It is also worth noting that no transactions for this will show at this point in the year, as the insurance is charged in March. The remainder of this cost is paid for from SGI. 70% subsidy, Â£1275*70%=Â£892.50 subsidy requested."/>
    <s v="Insurance"/>
    <s v="1 - Most Important"/>
    <n v="1275"/>
    <n v="0"/>
    <n v="892.5"/>
    <n v="0"/>
    <n v="0"/>
    <n v="1275"/>
    <n v="0"/>
    <s v="No query"/>
    <n v="0"/>
    <n v="0"/>
    <n v="0"/>
    <n v="0"/>
    <n v="0"/>
    <n v="0"/>
    <n v="0"/>
    <s v="y"/>
    <n v="0"/>
    <n v="0"/>
    <n v="0"/>
  </r>
  <r>
    <x v="215"/>
    <n v="10165.369999999999"/>
    <n v="14173.090000000002"/>
    <n v="50"/>
    <n v="25633"/>
    <n v="0"/>
    <m/>
    <n v="811"/>
    <s v="CSPB - A"/>
    <s v="RCC"/>
    <s v="Travel - We estimate running a week long Easter trip where our intake of new divers complete their training, as well as 5 shorter (weekend or sometimes day) trips for training for members unable to attend the Easter Trip. Training new divers is one of the club's primary activities. We will also run 10 fun weekend trips to various sites round the UK, as well as another week long trip. Each of the 15 weekend trips will require a minibus; the union currently charges Â£285 to hire a minibus for a weekend. For our Easter trip, we require two 15 seat minibuses, along with another 9 seat minibus to transport the required diving equipment and tow a boat to Cornwall. To rent these for the 8-day trip comes to Â£1,595 (based on a week + 1 day). Our other week trip has the same minibus requirements. We also require the 9-seat minibus as an addition vehicle for several trips to tow inflatable boats (assuming 6 trips require an additional towing vehicle): 6*Â£250=Â£1,500. In the course of the year, we require a lot of equipment servicing for which we use minibuses. There are normally 5 journeys a year to take equipment in for servicing, and it normally falls into the 4-6hour rental category from the union: 5*Â£56=Â£280. We also have to tow our RIB to and from both its summer mooring in Portland and its servicing location in Yeovil each year, using UZX. This requires UZX for a further 4 weekends; 4*Â£250=Â£1,000. Total: 15*Â£285 + 2*Â£1,595 + Â£1,500 + Â£280 + Â£1,000 = Â£10,245 The costs not covered by grant (assuming 30% subsidy) are to be met by the individuals on the trip. This adds approximately Â£13 to the cost of an individual for the cost of a weekend (285*.7/15=13.07) and Â£32 added to the cost of easter trip (1,695/35*.7 = 33.90). 35% subsidy, Â£10245*35%=Â£2585.75 subsidy requested"/>
    <s v="Travel Expenditure"/>
    <s v="1 - Most Important"/>
    <n v="10245"/>
    <n v="6659.25"/>
    <n v="3585.75"/>
    <n v="0"/>
    <n v="0"/>
    <n v="0"/>
    <n v="0"/>
    <s v="Tour"/>
    <n v="1"/>
    <n v="3"/>
    <n v="0"/>
    <s v="Tour Funding"/>
    <s v="Apply through Tour Funding"/>
    <n v="0"/>
    <n v="0"/>
    <s v="y"/>
    <n v="0"/>
    <n v="0"/>
    <n v="0"/>
  </r>
  <r>
    <x v="215"/>
    <n v="10165.369999999999"/>
    <n v="14173.090000000002"/>
    <n v="50"/>
    <n v="25636"/>
    <n v="0"/>
    <m/>
    <n v="811"/>
    <s v="CSPB - A"/>
    <s v="RCC"/>
    <s v="Equipment servicing. Diving has essential safety considerations and guidelines. All regulators and breathing apparatus must be serviced annually, air cylinders must by law be serviced at least every 30 months and Nitrox EANx cylinders must be serviced every 15 months to ensure the equipment is safe for use. We generally have 17 cylinders annually requiring testing (Â£38 each), with 8 of those requiring additional servicing for use as Nitrox cylinders (Â£27 each): 17*Â£38+8*Â£27=Â£862. We also own 48 sets of diving regulators, for which servicing and parts replacement costs Â£90 on average: 48*Â£90=Â£4320. Â£4320+Â£862=Â£5182. The remainder of this cost is paid for from SGI. 40% subsidy, Â£5182*40%=Â£2072.80 subsidy requested."/>
    <s v="Equipment &amp; Repair"/>
    <s v="1 - Most Important"/>
    <n v="5182"/>
    <n v="3109.2"/>
    <n v="2072.8000000000002"/>
    <n v="0"/>
    <n v="0"/>
    <n v="5182"/>
    <n v="0"/>
    <s v="No query"/>
    <n v="0"/>
    <n v="0"/>
    <n v="0"/>
    <n v="0"/>
    <n v="0"/>
    <n v="0"/>
    <n v="0"/>
    <s v="y"/>
    <n v="0"/>
    <n v="0"/>
    <n v="0"/>
  </r>
  <r>
    <x v="215"/>
    <n v="10165.369999999999"/>
    <n v="14173.090000000002"/>
    <n v="50"/>
    <n v="25637"/>
    <n v="0"/>
    <m/>
    <n v="811"/>
    <s v="CSPB - A"/>
    <s v="RCC"/>
    <s v="Compressor service. The club's air compressor must be inspected and serviced annually to comply with legislation and ensure it is delivering air which is safe to breathe. The service includes full pressure tests of the filter jackets. For the last two years it was serviced by Central Compressors Ltd. We do expect a cost increase on last year and have budgeted Â£1300. The remainder of this cost is paid for from SGI. 40% subsidy, Â£1300*40%=Â£520 subsidy requested."/>
    <s v="Equipment &amp; Repair"/>
    <s v="2 - Important"/>
    <n v="1300"/>
    <n v="780"/>
    <n v="520"/>
    <n v="0"/>
    <n v="0"/>
    <n v="1300"/>
    <n v="0"/>
    <s v="No query"/>
    <n v="0"/>
    <n v="0"/>
    <n v="0"/>
    <n v="0"/>
    <n v="0"/>
    <n v="0"/>
    <n v="0"/>
    <s v="y"/>
    <n v="0"/>
    <n v="0"/>
    <n v="0"/>
  </r>
  <r>
    <x v="215"/>
    <n v="10165.369999999999"/>
    <n v="14173.090000000002"/>
    <n v="50"/>
    <n v="25639"/>
    <n v="0"/>
    <m/>
    <n v="811"/>
    <s v="CSPB - A"/>
    <s v="RCC"/>
    <s v="Boat servicing. To ensure that the club RIB and inflatable boats remain seaworthy, we have professional servicing done annually on the engines. The main RIB also has servicing done on the hull, tubes, and onboard electronics. Without this being done, we could not ensure that the boats remained safe to use and dive from. The remainder of this cost is paid for from SGI. 40% subsidy, Â£1400*40%=Â£560 subsidy requested."/>
    <s v="Equipment &amp; Repair"/>
    <s v="3 - Average Importance"/>
    <n v="1400"/>
    <n v="840"/>
    <n v="560"/>
    <n v="0"/>
    <n v="0"/>
    <n v="1400"/>
    <n v="0"/>
    <s v="No query"/>
    <n v="0"/>
    <n v="0"/>
    <n v="0"/>
    <n v="0"/>
    <n v="0"/>
    <n v="0"/>
    <n v="0"/>
    <s v="y"/>
    <n v="0"/>
    <n v="0"/>
    <n v="0"/>
  </r>
  <r>
    <x v="215"/>
    <n v="10165.369999999999"/>
    <n v="14173.090000000002"/>
    <n v="50"/>
    <n v="25650"/>
    <n v="0"/>
    <m/>
    <n v="811"/>
    <s v="CSPB - A"/>
    <s v="RCC"/>
    <s v="Equipment rolling replacement. The club equipment is used very regularly, often more than once a week, for the entire year. It is subjected to various conditions, salt water in the sea, chlorine in the pool water and other fresh water localities such as dense silt in some of the UK training lakes. These harsh conditions lead to the gradual deterioration of regulators, buoyancy control devices (BCDs), weight belts, masks, snorkels, cylinders and fins. It is essential that each year we regularly replace several of our regulators, cylinders and buoyancy control devices (as well as smaller items) so that as items ceast to be dive-worthy, we have enough equipment to continue diving. Budgeting for 2 new cylinders (Â£220 each), 2 regulators (Â£480 each), 2 BCDs (Â£350 each), 3 masks (Â£30 each), and 3 pairs of fins (Â£35 each) on average annually, so that our equipment stocks are slowly updated, the cost is: Â£440+Â£960+Â£700+Â£90+Â£105=Â£2295. This equipment replacement schedule only accounts for expected deterioration due to prolonged use however and not accidental damage or unexpected breakage, and expects very long (approx. 15 - 20 year) lifespans of the equipment. This year, we have had to replace 12 of our regulators at a cost of Â£2500, with another 10 expected to be replaced later this year. The remainder of this cost is paid for from SGI. At 40% subsidy, (Â£2295+Â£2500)*40%=Â£1918 subsidy requested."/>
    <s v="Equipment &amp; Repair"/>
    <s v="4 - Minimal Importance"/>
    <n v="4795"/>
    <n v="2877"/>
    <n v="1918"/>
    <n v="0"/>
    <n v="0"/>
    <n v="4795"/>
    <n v="0"/>
    <s v="No query"/>
    <n v="0"/>
    <n v="0"/>
    <n v="0"/>
    <s v="Mimimal Importance - Also can apply through Harlington"/>
    <s v="Move to B"/>
    <n v="0"/>
    <n v="0"/>
    <s v="y"/>
    <n v="0"/>
    <n v="0"/>
    <n v="0"/>
  </r>
  <r>
    <x v="216"/>
    <n v="177.64999999999998"/>
    <n v="334.37"/>
    <n v="50"/>
    <n v="25107"/>
    <n v="0"/>
    <m/>
    <n v="811"/>
    <s v="CSPB - A"/>
    <s v="RCC"/>
    <s v="Welcome to VegSoc event : beginning of the year, a great opportunity to attract new members, a chance for everyone to speak to committee and meet everyone in the society. This year we had Franco Manca Pizza, partially sponsored by them. 240 cost for all the pizzas and garlic bread provided by Franco Manca."/>
    <s v="Consumables"/>
    <s v="1 - Most Important"/>
    <n v="240"/>
    <n v="0"/>
    <n v="120"/>
    <n v="0"/>
    <n v="0"/>
    <n v="0"/>
    <n v="0"/>
    <s v="Food - I know they are a society which has food based aims, but this is still just a free pizza evening and isn't part of their core aims"/>
    <n v="1"/>
    <n v="3"/>
    <n v="0"/>
    <n v="0"/>
    <n v="0"/>
    <n v="0"/>
    <n v="0"/>
    <s v="y"/>
    <n v="0"/>
    <n v="0"/>
    <n v="0"/>
  </r>
  <r>
    <x v="216"/>
    <n v="177.64999999999998"/>
    <n v="334.37"/>
    <n v="50"/>
    <n v="25108"/>
    <n v="0"/>
    <m/>
    <n v="811"/>
    <s v="CSPB - A"/>
    <s v="RCC"/>
    <s v="Visits to Festivals/Events related to the club (eg. VegFest, happening every year in October). Last year we bought 20 tickets (10 pounds each) and subsidised to 5 pounds."/>
    <s v="Cultural Activities"/>
    <s v="2 - Important"/>
    <n v="200"/>
    <n v="0"/>
    <n v="100"/>
    <n v="0"/>
    <n v="0"/>
    <n v="200"/>
    <n v="0"/>
    <s v="The description is a little vague - they have budgeted as though they are only going to VegFest but it sounds like the plan on going to more events. Am happy to subsidise at ~30% though"/>
    <n v="0"/>
    <n v="0"/>
    <n v="0"/>
    <n v="0"/>
    <n v="0"/>
    <n v="0"/>
    <n v="0"/>
    <s v="y"/>
    <n v="0"/>
    <n v="0"/>
    <n v="0"/>
  </r>
  <r>
    <x v="216"/>
    <n v="177.64999999999998"/>
    <n v="334.37"/>
    <n v="50"/>
    <n v="25109"/>
    <n v="0"/>
    <m/>
    <n v="811"/>
    <s v="CSPB - A"/>
    <s v="RCC"/>
    <s v="Other Food-sharing events (eg Bake-off, smoothies, picnics, happening throughout the year). Normally spend about 25pound/event to buy veggie food, have about 4 per year."/>
    <s v="Consumables"/>
    <s v="2 - Important"/>
    <n v="100"/>
    <n v="0"/>
    <n v="50"/>
    <n v="0"/>
    <n v="0"/>
    <n v="100"/>
    <n v="0"/>
    <s v="No query"/>
    <n v="0"/>
    <n v="0"/>
    <n v="0"/>
    <n v="0"/>
    <n v="0"/>
    <n v="0"/>
    <n v="0"/>
    <s v="y"/>
    <n v="0"/>
    <n v="0"/>
    <n v="0"/>
  </r>
  <r>
    <x v="216"/>
    <n v="177.64999999999998"/>
    <n v="334.37"/>
    <n v="50"/>
    <n v="25111"/>
    <n v="0"/>
    <m/>
    <n v="811"/>
    <s v="CSPB - A"/>
    <s v="RCC"/>
    <s v="Monthly Dinner (7/year) Subsidised monthly dinners to vegan/veggie restaurants. 20 people/dinner, subsidised 3pounds/person every dinner"/>
    <s v="Cultural Activities"/>
    <s v="1 - Most Important"/>
    <n v="420"/>
    <n v="0"/>
    <n v="210"/>
    <n v="0"/>
    <n v="0"/>
    <n v="420"/>
    <n v="0"/>
    <s v="No query"/>
    <n v="0"/>
    <n v="0"/>
    <n v="0"/>
    <n v="0"/>
    <n v="0"/>
    <n v="0"/>
    <n v="0"/>
    <s v="y"/>
    <n v="0"/>
    <n v="0"/>
    <n v="0"/>
  </r>
  <r>
    <x v="217"/>
    <n v="2020"/>
    <n v="-718.33"/>
    <n v="10"/>
    <n v="25829"/>
    <n v="0"/>
    <m/>
    <n v="811"/>
    <s v="CSPB - A"/>
    <s v="RCC"/>
    <s v="Entry fee for 2017 London to Brighton Veteran Car Run, fee for 2016 was Â£372 and expected to remain the same."/>
    <s v="Competitions"/>
    <s v="1 - Most Important"/>
    <n v="372"/>
    <n v="0"/>
    <n v="372"/>
    <n v="0"/>
    <n v="0"/>
    <n v="372"/>
    <n v="0"/>
    <s v="No query"/>
    <n v="0"/>
    <n v="0"/>
    <n v="0"/>
    <n v="0"/>
    <n v="0"/>
    <n v="0"/>
    <n v="0"/>
    <s v="y"/>
    <n v="0"/>
    <n v="0"/>
    <n v="0"/>
  </r>
  <r>
    <x v="217"/>
    <n v="2020"/>
    <n v="-718.33"/>
    <n v="10"/>
    <n v="25830"/>
    <n v="0"/>
    <m/>
    <n v="811"/>
    <s v="CSPB - A"/>
    <s v="RCC"/>
    <s v="Minibus Hire for Brighton run weekend. Minibus is used as both a support and towing vehicle to get Bo' back from Brighton."/>
    <s v="Travel Expenditure"/>
    <s v="1 - Most Important"/>
    <n v="250"/>
    <n v="0"/>
    <n v="250"/>
    <n v="0"/>
    <n v="0"/>
    <n v="250"/>
    <n v="0"/>
    <s v="No query"/>
    <n v="0"/>
    <n v="0"/>
    <n v="0"/>
    <n v="0"/>
    <n v="0"/>
    <n v="0"/>
    <n v="0"/>
    <s v="y"/>
    <n v="0"/>
    <n v="0"/>
    <n v="0"/>
  </r>
  <r>
    <x v="217"/>
    <n v="2020"/>
    <n v="-718.33"/>
    <n v="10"/>
    <n v="25831"/>
    <n v="0"/>
    <m/>
    <n v="811"/>
    <s v="CSPB - A"/>
    <s v="RCC"/>
    <s v="Minibus Fuel for Brighton weekend, usually around Â£60."/>
    <s v="Travel Expenditure"/>
    <s v="2 - Important"/>
    <n v="60"/>
    <n v="0"/>
    <n v="60"/>
    <n v="0"/>
    <n v="0"/>
    <n v="60"/>
    <n v="0"/>
    <s v="No query"/>
    <n v="0"/>
    <n v="0"/>
    <n v="0"/>
    <n v="0"/>
    <n v="0"/>
    <n v="0"/>
    <n v="0"/>
    <s v="y"/>
    <n v="0"/>
    <n v="0"/>
    <n v="0"/>
  </r>
  <r>
    <x v="217"/>
    <n v="2020"/>
    <n v="-718.33"/>
    <n v="10"/>
    <n v="25832"/>
    <n v="0"/>
    <m/>
    <n v="811"/>
    <s v="CSPB - A"/>
    <s v="RCC"/>
    <s v="Resetting of rear springs. Bo recently received new rear springs after his originals broke irrepairably. The new springs are the correct size but need re setting to match Bos originals."/>
    <s v="Equipment &amp; Repair"/>
    <s v="1 - Most Important"/>
    <n v="150"/>
    <n v="0"/>
    <n v="150"/>
    <n v="0"/>
    <n v="0"/>
    <n v="150"/>
    <n v="0"/>
    <s v="No query"/>
    <n v="0"/>
    <n v="0"/>
    <n v="0"/>
    <n v="0"/>
    <n v="0"/>
    <n v="0"/>
    <n v="0"/>
    <s v="y"/>
    <n v="0"/>
    <n v="0"/>
    <n v="0"/>
  </r>
  <r>
    <x v="217"/>
    <n v="2020"/>
    <n v="-718.33"/>
    <n v="10"/>
    <n v="25833"/>
    <n v="0"/>
    <m/>
    <n v="811"/>
    <s v="CSPB - A"/>
    <s v="RCC"/>
    <s v="Specialist work on Bo's front wheels. Due to the age of Bo the front wheels have become quite loose and sloppy. These will need to be repaired in the coming years and are not possible to be fixed in house. These repairs need to be done by a specialist due to the skill and tools required."/>
    <s v="Equipment &amp; Repair"/>
    <s v="2 - Important"/>
    <n v="600"/>
    <n v="0"/>
    <n v="600"/>
    <n v="0"/>
    <n v="0"/>
    <n v="600"/>
    <n v="0"/>
    <s v="No query"/>
    <n v="0"/>
    <n v="0"/>
    <n v="0"/>
    <n v="0"/>
    <n v="0"/>
    <n v="0"/>
    <n v="0"/>
    <s v="y"/>
    <n v="0"/>
    <n v="0"/>
    <n v="0"/>
  </r>
  <r>
    <x v="217"/>
    <n v="2020"/>
    <n v="-718.33"/>
    <n v="10"/>
    <n v="25834"/>
    <n v="0"/>
    <m/>
    <n v="811"/>
    <s v="CSPB - A"/>
    <s v="RCC"/>
    <s v="Both Bo and Derrek require some spare inner tubes as they become punctured on a regular basis."/>
    <s v="Equipment &amp; Repair"/>
    <s v="3 - Average Importance"/>
    <n v="85"/>
    <n v="0"/>
    <n v="85"/>
    <n v="0"/>
    <n v="0"/>
    <n v="85"/>
    <n v="0"/>
    <s v="No query"/>
    <n v="0"/>
    <n v="0"/>
    <n v="0"/>
    <n v="0"/>
    <s v="Move to B"/>
    <n v="0"/>
    <n v="0"/>
    <s v="y"/>
    <n v="0"/>
    <n v="0"/>
    <n v="0"/>
  </r>
  <r>
    <x v="217"/>
    <n v="2020"/>
    <n v="-718.33"/>
    <n v="10"/>
    <n v="25835"/>
    <n v="0"/>
    <m/>
    <n v="811"/>
    <s v="CSPB - A"/>
    <s v="RCC"/>
    <s v="Various oils. Both vehciles reqire large quantities of oil, the bulk of the cost, approximately Â£240 per annum, is spent on SAE 40 oil, used for lubricating Bo's gearbox and engine."/>
    <s v="Consumables"/>
    <s v="1 - Most Important"/>
    <n v="300"/>
    <n v="0"/>
    <n v="300"/>
    <n v="0"/>
    <n v="0"/>
    <n v="300"/>
    <n v="0"/>
    <s v="No query"/>
    <n v="0"/>
    <n v="0"/>
    <n v="0"/>
    <n v="0"/>
    <n v="0"/>
    <n v="0"/>
    <n v="0"/>
    <s v="y"/>
    <n v="0"/>
    <n v="0"/>
    <n v="0"/>
  </r>
  <r>
    <x v="217"/>
    <n v="2020"/>
    <n v="-718.33"/>
    <n v="10"/>
    <n v="25837"/>
    <n v="0"/>
    <m/>
    <n v="811"/>
    <s v="CSPB - A"/>
    <s v="RCC"/>
    <s v="Health and Safety Equipment Over the years our health and safety kit is worn out and we need to replace vital protective equipment."/>
    <s v="Equipment &amp; Repair"/>
    <s v="4 - Minimal Importance"/>
    <n v="50"/>
    <n v="0"/>
    <n v="50"/>
    <n v="0"/>
    <n v="0"/>
    <n v="50"/>
    <n v="0"/>
    <s v="No query"/>
    <n v="0"/>
    <n v="0"/>
    <n v="0"/>
    <n v="0"/>
    <n v="0"/>
    <n v="0"/>
    <n v="0"/>
    <s v="y"/>
    <n v="0"/>
    <n v="0"/>
    <n v="0"/>
  </r>
  <r>
    <x v="217"/>
    <n v="2020"/>
    <n v="-718.33"/>
    <n v="10"/>
    <n v="25838"/>
    <n v="0"/>
    <m/>
    <n v="811"/>
    <s v="CSPB - A"/>
    <s v="RCC"/>
    <s v="Lathe tools. We need a fully capable lathe in order to manufacture spares for Bo' and ours requires new tools."/>
    <s v="Equipment &amp; Repair"/>
    <s v="5 - Least Important"/>
    <n v="250"/>
    <n v="0"/>
    <n v="250"/>
    <n v="0"/>
    <n v="0"/>
    <n v="250"/>
    <n v="0"/>
    <s v="No query"/>
    <n v="0"/>
    <n v="0"/>
    <n v="0"/>
    <n v="0"/>
    <n v="0"/>
    <n v="0"/>
    <n v="0"/>
    <s v="y"/>
    <n v="0"/>
    <n v="0"/>
    <n v="0"/>
  </r>
  <r>
    <x v="217"/>
    <n v="2020"/>
    <n v="-718.33"/>
    <n v="10"/>
    <n v="25839"/>
    <n v="0"/>
    <m/>
    <n v="811"/>
    <s v="CSPB - A"/>
    <s v="RCC"/>
    <s v="Nuts, bolts and washers. Both vehicles require replacement nuts, bolts and washers as part of regular maintenance. We also have to get some specially made due to the uniqueness of the vehicle."/>
    <s v="Consumables"/>
    <s v="2 - Important"/>
    <n v="50"/>
    <n v="0"/>
    <n v="50"/>
    <n v="0"/>
    <n v="0"/>
    <n v="50"/>
    <n v="0"/>
    <s v="No query"/>
    <n v="0"/>
    <n v="0"/>
    <n v="0"/>
    <n v="0"/>
    <n v="0"/>
    <n v="0"/>
    <n v="0"/>
    <s v="y"/>
    <n v="0"/>
    <n v="0"/>
    <n v="0"/>
  </r>
  <r>
    <x v="217"/>
    <n v="2020"/>
    <n v="-718.33"/>
    <n v="10"/>
    <n v="25840"/>
    <n v="0"/>
    <m/>
    <n v="811"/>
    <s v="CSPB - A"/>
    <s v="RCC"/>
    <s v="Derrick Insurance"/>
    <s v="Insurance"/>
    <s v="2 - Important"/>
    <n v="275"/>
    <n v="0"/>
    <n v="275"/>
    <n v="0"/>
    <n v="0"/>
    <n v="275"/>
    <n v="0"/>
    <s v="No query"/>
    <n v="0"/>
    <n v="0"/>
    <n v="0"/>
    <n v="0"/>
    <n v="0"/>
    <n v="0"/>
    <n v="0"/>
    <s v="y"/>
    <n v="0"/>
    <n v="0"/>
    <n v="0"/>
  </r>
  <r>
    <x v="217"/>
    <n v="2020"/>
    <n v="-718.33"/>
    <n v="10"/>
    <n v="25841"/>
    <n v="0"/>
    <m/>
    <n v="811"/>
    <s v="CSPB - A"/>
    <s v="RCC"/>
    <s v="Bo Insurance"/>
    <s v="Insurance"/>
    <s v="1 - Most Important"/>
    <n v="150"/>
    <n v="0"/>
    <n v="150"/>
    <n v="0"/>
    <n v="0"/>
    <n v="150"/>
    <n v="0"/>
    <s v="No query"/>
    <n v="0"/>
    <n v="0"/>
    <n v="0"/>
    <n v="0"/>
    <n v="0"/>
    <n v="0"/>
    <n v="0"/>
    <s v="y"/>
    <n v="0"/>
    <n v="0"/>
    <n v="0"/>
  </r>
  <r>
    <x v="218"/>
    <n v="1667.06"/>
    <n v="457.98"/>
    <n v="30"/>
    <n v="27191"/>
    <n v="0"/>
    <m/>
    <n v="811"/>
    <s v="CSPB - A"/>
    <s v="RCC"/>
    <s v="Minibus rental for regular Wednesday and Sunday sessions. Given the last 2 years of trip attendance, the record membership highs of this year and current attendance data in conjunction with the trend for increased attendance in the warmer months we have estimated an average attendance of 8 sessions per member. Charging our members Â£5 transport cost, with 40 members our total income is Â£1600. We need one minibus a week and two minibuses per trip in October and March where attendance is higher (28 Minibuses in total). Minibus rental = Â£79 and fuel cost= Â£16. (28*(79+16))=2660. 2660 - 1600 = Â£1060 subsidy."/>
    <s v="Travel Expenditure"/>
    <s v="1 - Most Important"/>
    <n v="2660"/>
    <n v="1600"/>
    <n v="1060"/>
    <n v="0"/>
    <n v="0"/>
    <n v="2660"/>
    <n v="0"/>
    <s v="8 members per session perhaps? No query"/>
    <n v="0"/>
    <n v="0"/>
    <n v="0"/>
    <n v="0"/>
    <n v="0"/>
    <n v="0"/>
    <n v="0"/>
    <s v="y"/>
    <n v="0"/>
    <n v="0"/>
    <n v="0"/>
  </r>
  <r>
    <x v="218"/>
    <n v="1667.06"/>
    <n v="457.98"/>
    <n v="30"/>
    <n v="27195"/>
    <n v="0"/>
    <m/>
    <n v="811"/>
    <s v="CSPB - A"/>
    <s v="RCC"/>
    <s v="For trips when we have been unable to book union minibuses we used personal transport (carshared) and private rental (Zipcar). This has occured 5 times per term, so an expected total of 15 times per year. Cost rental for 5 hours is Â£48 (including petrol and insurance). Total annual cost = 15xÂ£48 = Â£720. For each trip we charged passengers Â£5, and we had 5 passengers per trip. Total Annual income = 15x5xÂ£5 = Â£375"/>
    <s v="Travel Expenditure"/>
    <s v="2 - Important"/>
    <n v="720"/>
    <n v="375"/>
    <n v="345"/>
    <n v="0"/>
    <n v="0"/>
    <n v="0"/>
    <n v="0"/>
    <s v="Budgetting the same thing twice_x000a_"/>
    <n v="0"/>
    <n v="3"/>
    <s v="Then why are you claiming full amount for minibuses if you predict you won't ascertain them?"/>
    <s v="Can charge members or fund out of your minibus claim"/>
    <s v="Move to C"/>
    <n v="0"/>
    <n v="0"/>
    <s v="y"/>
    <n v="0"/>
    <n v="0"/>
    <n v="0"/>
  </r>
  <r>
    <x v="218"/>
    <n v="1667.06"/>
    <n v="457.98"/>
    <n v="30"/>
    <n v="27197"/>
    <n v="0"/>
    <m/>
    <n v="811"/>
    <s v="CSPB - A"/>
    <s v="RCC"/>
    <s v="Freshers Party transport hire. This amounts to all members transport to the wakepark in a single day. In 2015/16 the cost of coach hire was large. In 2014/15 three union minibuses were hired. This year we hired two minibuses, and shuttled them to save on cost. This cost was Â£100 per minibus [10am-8pm, Sunday], and Â£45 fuel costs. Total = Â£145. We anticipate similar costs next year unless our membership increases above 45 members."/>
    <s v="Travel Expenditure"/>
    <s v="3 - Average Importance"/>
    <n v="145"/>
    <n v="80"/>
    <n v="65"/>
    <n v="0"/>
    <n v="0"/>
    <n v="145"/>
    <n v="0"/>
    <s v="No query"/>
    <n v="0"/>
    <n v="0"/>
    <n v="0"/>
    <n v="0"/>
    <n v="0"/>
    <n v="0"/>
    <n v="0"/>
    <s v="y"/>
    <n v="0"/>
    <n v="0"/>
    <n v="0"/>
  </r>
  <r>
    <x v="218"/>
    <n v="1667.06"/>
    <n v="457.98"/>
    <n v="30"/>
    <n v="27202"/>
    <n v="0"/>
    <m/>
    <n v="811"/>
    <s v="CSPB - A"/>
    <s v="RCC"/>
    <s v="Club Affiliation: This is a vital expense that needs to be paid at the beginning of the year so that we may start to operate. It forms the bedrock of our clubs' activity, allowing members to use wakeboard facilities throughout the academic year at the discounted price of Â£8 per session as opposed to Â£50 . Our ability to finance this student deal is key to being able to fulfill our core aim as a society. The price of affiliation to the cable park is Â£500."/>
    <s v="Affiliation Fees"/>
    <s v="1 - Most Important"/>
    <n v="500"/>
    <n v="200"/>
    <n v="300"/>
    <n v="0"/>
    <n v="0"/>
    <n v="500"/>
    <n v="0"/>
    <s v="No query"/>
    <n v="0"/>
    <n v="0"/>
    <n v="0"/>
    <n v="0"/>
    <n v="0"/>
    <n v="0"/>
    <n v="0"/>
    <s v="y"/>
    <n v="0"/>
    <n v="0"/>
    <n v="0"/>
  </r>
  <r>
    <x v="218"/>
    <n v="1667.06"/>
    <n v="457.98"/>
    <n v="30"/>
    <n v="27209"/>
    <n v="0"/>
    <m/>
    <n v="811"/>
    <s v="CSPB - A"/>
    <s v="RCC"/>
    <s v="Each member must pay a charge to use the cable per session after affiliation costs. This includes a cable pass and safety equipment (life jacket, helmet and wetsuit). This cost increased from Â£7 to Â£8 per member per session. We responded to feedback from members, and based on last year's subsidy, we hope to continue to subsidise this by Â£3 to bring the up front cost to a member wanting to participate to Â£5 per session. Based on a membership next year of 40 (we currently have 38) and an average number of sessions per member per year at 8. We strongly believe that our large increase in membership this year (from 25 to 38) was as a result of these changes. With a predicted membership of 40 members. Total annual cost = 40 x 8 x Â£8 = Â£2560. Annual income 40 x 8 x Â£5 = Â£1600."/>
    <s v="Ground Hire"/>
    <s v="1 - Most Important"/>
    <n v="2560"/>
    <n v="1600"/>
    <n v="960"/>
    <n v="0"/>
    <n v="0"/>
    <n v="2560"/>
    <n v="0"/>
    <s v="No query"/>
    <n v="0"/>
    <n v="0"/>
    <n v="0"/>
    <n v="0"/>
    <n v="0"/>
    <n v="0"/>
    <n v="0"/>
    <s v="y"/>
    <n v="0"/>
    <n v="0"/>
    <n v="0"/>
  </r>
  <r>
    <x v="218"/>
    <n v="1667.06"/>
    <n v="457.98"/>
    <n v="30"/>
    <n v="27212"/>
    <n v="0"/>
    <m/>
    <n v="811"/>
    <s v="CSPB - A"/>
    <s v="RCC"/>
    <s v="One of the boards has recently sustained heavy damage and is dangerous to use, it is in need of professional care. Some of the club equipment and many of the boards are beyond their life expectancy. We expect more repairs to be needed in the coming year especially due to the increased number of members and so higher risk of damage. Such repairs include replacing broken parts: missing bolts, broken fins, bindings and laces. For the heavy damage, the boards require professional repair which we have been quoted costing between Â£50-80."/>
    <s v="Equipment &amp; Repair"/>
    <s v="3 - Average Importance"/>
    <n v="120"/>
    <n v="70"/>
    <n v="50"/>
    <n v="0"/>
    <n v="0"/>
    <n v="120"/>
    <n v="0"/>
    <s v="No query"/>
    <n v="0"/>
    <n v="0"/>
    <n v="0"/>
    <n v="0"/>
    <n v="0"/>
    <n v="0"/>
    <n v="0"/>
    <s v="y"/>
    <n v="0"/>
    <n v="0"/>
    <n v="0"/>
  </r>
  <r>
    <x v="218"/>
    <n v="1667.06"/>
    <n v="457.98"/>
    <n v="30"/>
    <n v="27213"/>
    <n v="0"/>
    <m/>
    <n v="811"/>
    <s v="CSPB - A"/>
    <s v="RCC"/>
    <s v="Members have expressed concern over the quality and availability of rental helmets. Sometimes there are not enough rental helmets available, preventing members from participating in the activity due to safety concerns. We therefore seek to purchase some club helmets to make up for this shortfall and make sure all members can get a chance to wakeboard safely. Price per helmet would equate to Â£30 each. We would hope to purchase 4. Total Â£120."/>
    <s v="Equipment &amp; Repair"/>
    <s v="1 - Most Important"/>
    <n v="120"/>
    <n v="60"/>
    <n v="60"/>
    <n v="0"/>
    <n v="0"/>
    <n v="0"/>
    <n v="0"/>
    <s v="Possibly Harlington?"/>
    <n v="0"/>
    <n v="0"/>
    <n v="0"/>
    <n v="0"/>
    <n v="0"/>
    <n v="0"/>
    <n v="0"/>
    <s v="y"/>
    <n v="0"/>
    <n v="0"/>
    <n v="0"/>
  </r>
  <r>
    <x v="218"/>
    <n v="1667.06"/>
    <n v="457.98"/>
    <n v="30"/>
    <n v="27223"/>
    <n v="0"/>
    <m/>
    <n v="811"/>
    <s v="CSPB - A"/>
    <s v="RCC"/>
    <s v="Special Note on Membership fees. Previously we charged an Â£11 membership fee to join Wakeboarding. However this, with a Â£14 cable membership last year went to the cable where we wakeboard, and hence does not provide income. This Â£25 is necessary for the members in order to gain the full benefit of the affiliation. [This is additional to the Â£500 we pay to JBSki cable park as a fixed annual fee.] In previous years [2015/16 and previously], this has been incorporated into membership with the club, and hence membership fees have not provided a source of income. This year [2016/17] we have asked members to pay this up front, directly to the cable park. Our members have expressed that this is a large to pay on their first repeat participation after our freshers party session. We hope to subsidise this by a small fraction in future years. Members would pay 80% of this. Number of members anticipated = 40. Annual Cost 40 x Â£25 = Â£1000. Annual Income = 40 x 80% x Â£25 = Â£800"/>
    <s v="Affiliation Fees"/>
    <s v="2 - Important"/>
    <n v="1000"/>
    <n v="800"/>
    <n v="200"/>
    <n v="0"/>
    <n v="0"/>
    <n v="1000"/>
    <n v="0"/>
    <n v="0"/>
    <n v="0"/>
    <n v="0"/>
    <s v="I don't understand"/>
    <n v="0"/>
    <s v="Move to C?? Please check"/>
    <n v="0"/>
    <n v="0"/>
    <s v="n"/>
    <s v="Membership fees have increased, they are looking for a £200 subsidy to mitigate rising costs. All CSPs are entitled to apply for A-line funding to reduce barriers to activity participation, the 80/20 split will need justifying."/>
    <n v="0"/>
    <n v="0"/>
  </r>
  <r>
    <x v="219"/>
    <n v="2299.3200000000002"/>
    <n v="4126.88"/>
    <n v="140"/>
    <n v="24964"/>
    <n v="0"/>
    <m/>
    <n v="811"/>
    <s v="CSPB - A"/>
    <s v="RCC"/>
    <s v="Yoga/Pilates/Meditation Instructors - All Yoga/Pilates/Meditation lessons are conducted by trained instructors thus they are a core requirement for all our yoga lessons. We run 7 classes per week for 33 weeks over the academic year. The Pilates class is Â£65 per class, amounting to Â£2145.00. The Hatha yoga class is Â£42 per class, amounting to Â£1386.00. The Vinyasa Flow yoga class is Â£55 per class, amounting to Â£1815.00. The advanced yoga class is Â£55 per class, amounting to Â£1815.00. The Meditation class is Â£10 per class, amounting to Â£330.00. The Power Yoga class is Â£30 per class, amounting to Â£990.00. The Vinyasa/Ashtanga class (different from Vinyasa flow) is Â£30 per class, amounting to Â£990.00. Total cost is Â£10,045.00._x000a__x000a_Members are charged Â£3.50 per class, non-members are charged Â£7.00 per class. However the club also sell 10's cards to members at Â£20.00 and Â£40.00 for non-members, which gives them access to 10 classes. Most people who come to classes are members and pay using their 10s cards. On average, 10 people are present at each class, giving us a Â£20 income on average._x000a__x000a_We are requesting a bit more subsidy for this from the union than what we have received in previous years. This is because we are providing more classes and expect that instructor fees will increase next year, despite us not increasing our cost to members. Furthermore, this is the only activity which we require funding from the union, and is core to our club's aim and objectives."/>
    <s v="Instructors"/>
    <s v="1 - Most Important"/>
    <n v="10045"/>
    <n v="4620"/>
    <n v="5425"/>
    <n v="0"/>
    <n v="0"/>
    <n v="0"/>
    <n v="0"/>
    <s v="No query"/>
    <n v="0"/>
    <n v="0"/>
    <n v="0"/>
    <n v="0"/>
    <n v="0"/>
    <n v="0"/>
    <n v="0"/>
    <s v="y"/>
    <n v="0"/>
    <n v="0"/>
    <n v="0"/>
  </r>
  <r>
    <x v="219"/>
    <n v="2299.3200000000002"/>
    <n v="4126.88"/>
    <n v="140"/>
    <n v="24965"/>
    <n v="0"/>
    <m/>
    <n v="811"/>
    <s v="CSPB - A"/>
    <s v="RCC"/>
    <s v="Suitcases to transport yoga mats - RCC Yoga currently owns 40 mats. We need at least 2 new suitcases to transport the mats to and from each session as the old ones have broken. To purchase good quality suitcases, the cost will be 2 x Â£34.15 = Â£68.30. There is also a cost associated with maintaining the mats, including cleaning and occasional purchase of new mats to replace old ones. This would be roughly Â£15.00 + 5*Â£12 (unit cost of a new yoga mat) = Â£75.00."/>
    <s v="Equipment &amp; Repair"/>
    <s v="1 - Most Important"/>
    <n v="75"/>
    <n v="0"/>
    <n v="75"/>
    <n v="0"/>
    <n v="0"/>
    <n v="75"/>
    <n v="0"/>
    <s v="This is two lines it looks like - they do not want subsidy for buying the suitcaes (CSPC-C) but do want subsidy for maintaining the mats (but at 100% subsidy?) I suggest reducing subsidy to 30% and if they did mean to put the cost of the new suitcases in they can apply to a different board_x000a_"/>
    <n v="0"/>
    <n v="0"/>
    <n v="0"/>
    <n v="0"/>
    <n v="0"/>
    <n v="0"/>
    <n v="0"/>
    <s v="y"/>
    <n v="0"/>
    <n v="0"/>
    <n v="0"/>
  </r>
  <r>
    <x v="219"/>
    <n v="2299.3200000000002"/>
    <n v="4126.88"/>
    <n v="140"/>
    <n v="24966"/>
    <n v="0"/>
    <m/>
    <n v="811"/>
    <s v="CSPB - A"/>
    <s v="RCC"/>
    <s v="Printing costs incur for printing membership cards, 10's lesson cards (wallet sized cards), and fresher's fair flyers for promotion of yoga club._x000a_This printing cost is budgeted at around Â£90.00."/>
    <s v="Printing Costs"/>
    <s v="2 - Important"/>
    <n v="90"/>
    <n v="0"/>
    <n v="90"/>
    <n v="0"/>
    <n v="0"/>
    <n v="90"/>
    <n v="0"/>
    <s v="No query"/>
    <n v="0"/>
    <n v="0"/>
    <n v="0"/>
    <n v="0"/>
    <n v="0"/>
    <n v="0"/>
    <n v="0"/>
    <s v="y"/>
    <n v="0"/>
    <n v="0"/>
    <n v="0"/>
  </r>
  <r>
    <x v="219"/>
    <n v="2299.3200000000002"/>
    <n v="4126.88"/>
    <n v="140"/>
    <n v="24967"/>
    <n v="0"/>
    <m/>
    <n v="811"/>
    <s v="CSPB - A"/>
    <s v="RCC"/>
    <s v="Year long club promotion - We plan to sell t-shirts for Â£3 each with the Yoga Club logo for our members. The cost is budgeted at around 50xÂ£6=Â£300 for the t-shirts. Thus, the subsidy needed for the t-shirts will be Â£300 - 50*Â£3 = Â£150."/>
    <s v="Publicity"/>
    <s v="2 - Important"/>
    <n v="350"/>
    <n v="150"/>
    <n v="200"/>
    <n v="0"/>
    <n v="0"/>
    <n v="350"/>
    <n v="0"/>
    <s v="No query"/>
    <n v="0"/>
    <n v="0"/>
    <n v="0"/>
    <n v="0"/>
    <n v="0"/>
    <n v="0"/>
    <n v="0"/>
    <s v="y"/>
    <n v="0"/>
    <n v="0"/>
    <n v="0"/>
  </r>
  <r>
    <x v="26"/>
    <n v="414.91"/>
    <n v="1426.78"/>
    <n v="400"/>
    <n v="25673"/>
    <n v="0"/>
    <m/>
    <n v="822"/>
    <s v="CSPB - A"/>
    <s v="RCSU"/>
    <s v="Referring to the academic speakers - We also expect to provide refreshments for events with academic speakers for both guests and students, which is expected to reach Â£100 per event. = Â£800. This is vital in ensuring substantial attendance to the events and food provides a good platform for networking, therefore, expanding our members interactions with potential recruiters - which is key feature that a department society should supply. The majority of this cost of food and drink will be covered by SGI, but we would also request 25% from the Union, totally Â£200."/>
    <s v="Hospitality"/>
    <s v="3 - Average Importance"/>
    <n v="800"/>
    <n v="0"/>
    <n v="200"/>
    <n v="800"/>
    <n v="200"/>
    <n v="0"/>
    <n v="0"/>
    <s v="Acknowledge this is food, but talks are fundamental to DepSoc A&amp;Os, and food is important to good attendance. Proportionally small subsidy requested."/>
    <n v="0"/>
    <n v="0"/>
    <n v="0"/>
    <s v="Ineligible"/>
    <s v="Move to C"/>
    <n v="0"/>
    <n v="0"/>
    <s v="n"/>
    <s v="Food/hospitality = highly variable expenditure that cannot be thoroughly budgeted for in advance, and the incentive to partake in an activity is not the 'core activity' so should be moved to C."/>
    <n v="0"/>
    <n v="0"/>
  </r>
  <r>
    <x v="26"/>
    <n v="414.91"/>
    <n v="1426.78"/>
    <n v="400"/>
    <n v="25672"/>
    <n v="0"/>
    <m/>
    <n v="822"/>
    <s v="CSPB - A"/>
    <s v="RCSU"/>
    <s v="Guest Speakers = We will have 8 academic guest speakers (4 in the spring term and 4 in the autumn term) and will compensate them with Â£80 each for travel (based on the price of a return journey cost from Cambridge to London, plus the addition costs of a Taxi to and from Liverpool Street station to Imperial College), excluding event hospitality. The response from the students is that key speaker events would be extremely popular, as the opportunity to engage with a variety of topics in extra detail beyond the scope of their course would be highly valued. There has been very good attendance at our academic events that we organised last term and will continue with these having already booked lectures from KPMG, KCL guest speaker and speakers from Cancer Research plus a Noble prize winning scientist Sir Martin Evans. Furthermore, as Imperial Biochemistry does not cover much neuroscience topics in the course, we have planned to have a guest speaker from UCL to talk about the subject as they have a much more substantial department in this field of research. This event would act as a collaboration between the three London Uni's which have previously been undertaken and were very successful events._x000a__x000a_So far this term we have hosted 4 academic events within the society so have surpassed what was predicted in our last budget submission, which was only 2 per term._x000a__x000a_Total: The overall total cost of speakers would, therefore be Â£640. We aim to cover part of this in SGI but ask for a total of 50% subsidy as these lectures are a key aim of the society - Â£320 subsidy. The remaining costs shall be covered by our sponsorship funds as we feel these events are vital for the education of students and travel costs are necessary to attract the best speakers_x000a_We estimate that there would be 130 people attending these events on average for each lecture_x000a__x000a_This event is related to our core aims and objectives, which is why it is in CPSB-A, as providing Academic speakers gives students context to their degrees and enables the to see the potential employability streams that are available, as well as inspiring the next generation."/>
    <s v="Speakers"/>
    <s v="1 - Most Important"/>
    <n v="640"/>
    <n v="0"/>
    <n v="320"/>
    <n v="640"/>
    <n v="320"/>
    <n v="640"/>
    <n v="0"/>
    <n v="0"/>
    <n v="0"/>
    <n v="0"/>
    <n v="0"/>
    <n v="0"/>
    <n v="0"/>
    <n v="0"/>
    <n v="0"/>
    <s v="y"/>
    <n v="0"/>
    <n v="0"/>
    <n v="0"/>
  </r>
  <r>
    <x v="26"/>
    <n v="414.91"/>
    <n v="1426.78"/>
    <n v="400"/>
    <n v="25674"/>
    <n v="0"/>
    <m/>
    <n v="822"/>
    <s v="CSPB - A"/>
    <s v="RCSU"/>
    <s v="Later this year we are visiting the Diamond Synchrotron facility for a private tour in our final term, utilizing the Travel Expenditure money that was given last year. This is an excellent opportunity for students to see the applications of their studies and learn about potential career prospects, and something which should also take place next year, which is why we are requesting the same subsidy. The cheapest quote to hire a 49-seater coach to visit the Synchrotron is Â£550. We would like to request 50% subsidy for this annual trip, which would be Â£275. The remaining cost shall be made up from SGI and by student payments_x000a_In previous years we have arranged an industrial visit to the Wellcome Trust Sanger Institute in Cambridge to visit the genome sequencing labs, with the expansion of the society we feel that it would be possible to host another trip next year and this will be the destination. The coach costings would be very similar to as mentioned above for the 49-seater coach. Total cost Â£550 for that trip which we would also request 50% subsidiary = Â£275_x000a__x000a_We will charge students Â£5 per trip, so that it is accessible for all who want to attend._x000a__x000a_Thus in total these trips would enable 98 students can see the practical application of their studies and meet people in their career path._x000a_Exposing students to current research is part of our core-aims and objectives which is why it is part of our core-aims and objectives."/>
    <s v="Travel Expenditure"/>
    <s v="1 - Most Important"/>
    <n v="1100"/>
    <n v="490"/>
    <n v="550"/>
    <n v="1100"/>
    <n v="550"/>
    <n v="1100"/>
    <n v="0"/>
    <n v="0"/>
    <n v="0"/>
    <n v="0"/>
    <n v="0"/>
    <n v="0"/>
    <n v="0"/>
    <n v="0"/>
    <n v="0"/>
    <s v="y"/>
    <n v="0"/>
    <n v="0"/>
    <n v="0"/>
  </r>
  <r>
    <x v="26"/>
    <n v="414.91"/>
    <n v="1426.78"/>
    <n v="400"/>
    <n v="25699"/>
    <n v="0"/>
    <m/>
    <n v="822"/>
    <s v="CSPB - A"/>
    <s v="RCSU"/>
    <s v="Our Webmaster has produced the Biochemsitry Society website this year. For the production of a good website, which would improve publicity and professional status in attracting potential sponsors we are put aside Â£32 for the subscription to a good website manufacturing program. A Â£20 subsidy would aid in this process."/>
    <s v="Publicity"/>
    <s v="2 - Important"/>
    <n v="32"/>
    <n v="0"/>
    <n v="20"/>
    <n v="32"/>
    <n v="20"/>
    <n v="32"/>
    <n v="0"/>
    <n v="0"/>
    <n v="0"/>
    <n v="0"/>
    <n v="0"/>
    <n v="0"/>
    <n v="0"/>
    <n v="0"/>
    <n v="0"/>
    <s v="y"/>
    <n v="0"/>
    <n v="0"/>
    <n v="0"/>
  </r>
  <r>
    <x v="27"/>
    <n v="87.56"/>
    <n v="1139.44"/>
    <n v="350"/>
    <n v="27610"/>
    <n v="0"/>
    <m/>
    <n v="822"/>
    <s v="CSPB - A"/>
    <s v="RCSU"/>
    <s v="Exam Advice Session:_x000a_This is a key event that will focus exclusively on providing tips for students about upcoming exams. Students will have the opportunity to converse with older years that have obtained 2:1s/1st and ask any questions that desire be it revision methods, revision resources and even essay technique. This event fulfils our core aims such that it provides social, but more importantly academic events for biologists as well as promoting the interest of biologists that being their success in their degree. Refreshments will be provided in order to incentivize advice delivery and also a token of gratitude. It is though events such as this that the entire Biology cohort may succeed. _x000a_Calculations: All years are predicted to attend hence an average of 400 people which will divided into the relevant groups. Not all of these people need to be fed however as the key focus of the event is advise but as mention â€“ food is an incentive and payment â€“ so we can aim to feed 150. _x000a_Food: Single pizza for one individual costs 7.50. Hence: 150*7.50 = 1125_x000a_Drinks: Single 2L soft drink average cost = 1.50. Hence. 100*1.50 = 150_x000a_Utensils: 200 Napkins = 2.49 / 150 plates = 6.49 / 150 cups = 5.49: Total = 2+6.49+5.49 = 14.47_x000a_Total = 1125+150+14.47 = 1289.47 and we are requesting 45% of this amount as a subsidy_x000a_&quot;"/>
    <s v="Conferences"/>
    <s v="1 - Most Important"/>
    <n v="1289.47"/>
    <n v="0"/>
    <n v="580.26"/>
    <n v="500"/>
    <n v="225"/>
    <n v="500"/>
    <n v="0"/>
    <s v="I recognise the importance of this event in delivering aims and objectives and believe it should be subsidised. However, £9 per person for food and drink for this kind of event is high. I also have concerns about expecting 400 people to attend this session. Feeding a more reasonable expected attendance of 200 with snack food in my experiences costs no more than £500. Subsidy should be reduced in proportion."/>
    <n v="3"/>
    <n v="4"/>
    <s v="As welfare-based event should be funded"/>
    <s v="Agree with MG"/>
    <s v="Reduce funding by 50%"/>
    <n v="0"/>
    <n v="0"/>
    <s v="y"/>
    <n v="0"/>
    <n v="0"/>
    <n v="0"/>
  </r>
  <r>
    <x v="27"/>
    <n v="87.56"/>
    <n v="1139.44"/>
    <n v="350"/>
    <n v="27601"/>
    <n v="0"/>
    <m/>
    <n v="822"/>
    <s v="CSPB - A"/>
    <s v="RCSU"/>
    <s v="Printing: _x000a_This is a vital component to the appropriate functioning of the society as it ensures that all members are aware of the events that are occurring. This will enable a satisfactory turn out to events which will ensure maximum socialising hence fulfilling core aims in being the social hub of the department and this will ensure that the events (aimed exclusively at promoting the wellbeing of our members) are a success. _x000a_Calculations: _x000a_Coloured printing = 12p per sheet_x000a_Events schedule this year = 13 events _x000a_Posters per event (20-25 placed on poster boards and distributed to appropriate lectures) = 75 _x000a_Hence = (0.12*13* 75) = 117 and we are requesting 50% of this amount as a subsidy"/>
    <s v="Printing Costs"/>
    <s v="1 - Most Important"/>
    <n v="117"/>
    <n v="0"/>
    <n v="58.5"/>
    <n v="117"/>
    <n v="58.5"/>
    <n v="117"/>
    <n v="0"/>
    <n v="0"/>
    <n v="0"/>
    <n v="0"/>
    <n v="0"/>
    <n v="0"/>
    <n v="0"/>
    <n v="0"/>
    <n v="0"/>
    <s v="y"/>
    <n v="0"/>
    <n v="0"/>
    <n v="0"/>
  </r>
  <r>
    <x v="28"/>
    <n v="756.1400000000001"/>
    <n v="2371.2199999999998"/>
    <n v="500"/>
    <n v="27745"/>
    <n v="0"/>
    <m/>
    <n v="822"/>
    <s v="CSPB - A"/>
    <s v="RCSU"/>
    <s v="&quot;Advertising Events_x000a__x000a_Core to our ability to attract a large numbers of students to seminars, careers fairs and social events is our capability to advertise these events. With an increasing amount of information on peoples Facebook, a critical platform for the advertising of our events, we have introduced advertising ChemSoc events through the FB 'sponsored' advertising. This funding would allow us to be at the top of the FB timeline for ChemSoc students and be able to continue reach a greater number of students at Imperial. We calculate that each link costs Â£6 pounds to advertise and with approx 25 events planned thorughout the year, we request funding of Â£100.&quot;"/>
    <s v="Publicity"/>
    <s v="2 - Important"/>
    <n v="150"/>
    <n v="0"/>
    <n v="150"/>
    <n v="150"/>
    <n v="150"/>
    <n v="0"/>
    <n v="0"/>
    <n v="0"/>
    <n v="0"/>
    <n v="0"/>
    <s v="Clearly not A-dependent"/>
    <n v="0"/>
    <s v="Move to B"/>
    <n v="0"/>
    <n v="0"/>
    <s v="y"/>
    <n v="0"/>
    <n v="0"/>
    <n v="0"/>
  </r>
  <r>
    <x v="28"/>
    <n v="756.1400000000001"/>
    <n v="2371.2199999999998"/>
    <n v="500"/>
    <n v="27746"/>
    <n v="0"/>
    <m/>
    <n v="822"/>
    <s v="CSPB - A"/>
    <s v="RCSU"/>
    <s v="&quot;Printing Costs_x000a__x000a_It is a requirement that we print off posters, quiz sheets and flyers for freshers fair to name but a few. In addition, the freshers booklet that we provide to each freshers student on the first day is a key form of communication with them until they become familiar with the college e-mail system. This year the activity cost ChemSoc Â£100; we predict this cost to be constant for the year ahead, in line with the college printing costs. Based on colour paper advertising costs for 25 events, we spend an estimated Ã‚Â£50 per year on posters alone. Total expected costs are to be Â£50. These printings provide vital publicity for ChemSoc and its events as well as allow the society to operate smoothly.&quot;"/>
    <s v="Publicity"/>
    <s v="1 - Most Important"/>
    <n v="150"/>
    <n v="0"/>
    <n v="150"/>
    <n v="150"/>
    <n v="150"/>
    <n v="0"/>
    <n v="0"/>
    <n v="0"/>
    <n v="0"/>
    <n v="0"/>
    <n v="0"/>
    <n v="0"/>
    <n v="0"/>
    <n v="0"/>
    <n v="0"/>
    <s v="y"/>
    <n v="0"/>
    <n v="0"/>
    <n v="0"/>
  </r>
  <r>
    <x v="28"/>
    <n v="756.1400000000001"/>
    <n v="2371.2199999999998"/>
    <n v="500"/>
    <n v="27725"/>
    <n v="0"/>
    <m/>
    <n v="822"/>
    <s v="CSPB - A"/>
    <s v="RCSU"/>
    <s v="&quot;Chemsoc Seminar Series - Hosting and Travel_x000a__x000a_Our seminar series is integral to the events we host throughout the year, in which we host some of the best academics and influential speakers from around the world. One of the highlights from 16-17 was the Nobel Laureate, Sir John Walker seminar is expected to be attended by 320 UGs, PGs and staff, including from other departments. Confirmed speakers for next term include Nick Long and are currently in dicussions with the Green Institue in York for another speaker; these seminars which are expected to have the same success. This series provides a key academic insight into potential further education career paths for our members, helps us meet our aim of providing exposure to a wide range of careers available to Imperial Chemists and to provide educational experiences beyond the scope of a chemistry degree to highlight the role of scientists in the wider world. These events are paramount in meeting our educational aim. We have established the series as one of the most influential on campus, and will run 6 seminars across the year. Each seminar raises transport and hosting costs uniquely, thus as an approximations: 6 seminars *Â£50 = Ã‚Â£300.As a result of the importance of these seminars in our calendar, we are requesting a full subsidy of Ã‚Â£300.&quot;"/>
    <s v="Speakers"/>
    <s v="1 - Most Important"/>
    <n v="300"/>
    <n v="0"/>
    <n v="300"/>
    <n v="300"/>
    <n v="300"/>
    <n v="300"/>
    <n v="0"/>
    <n v="0"/>
    <n v="0"/>
    <n v="0"/>
    <s v="What are hosting costs?"/>
    <n v="0"/>
    <s v="Reduce to 50% Funding"/>
    <n v="0"/>
    <n v="0"/>
    <s v="n"/>
    <s v="Hosting costs' need to be defined. Disagree with 50% funding reduction, percentages will be decided later so leave the full subsidy."/>
    <n v="0"/>
    <n v="0"/>
  </r>
  <r>
    <x v="28"/>
    <n v="756.1400000000001"/>
    <n v="2371.2199999999998"/>
    <n v="500"/>
    <n v="27741"/>
    <n v="0"/>
    <m/>
    <n v="822"/>
    <s v="CSPB - A"/>
    <s v="RCSU"/>
    <s v="&quot;Educational and Outreach_x000a__x000a_A key objective of Chemsoc is to demonstrate to our members the wide range of careers and experiences available to them during their degree, and when they have graduated. To facilitate this aim, we have built our links with a Chemistry alumni network, and have held two events this term: a CV clinic where two alumni spoke to 40 students about finance and consulting CVs and a networking event attended by 50 current students with 14 alumni (consumables were provided for this event at a cost of Â£230). This a key event in helping our student members find internships and graduate opportunities for life after Imperial._x000a__x000a_In addition, this year ChemSoc has initiated Outreach activities, namely a stand at the Imperial Fringe and a stand at the Science Museum Lates, both on the theme of Criminal &amp; Forensic Science. Materials for this included posters for the display board and chemicals for experiments. The Fringe event cost Â£75 which was covered by Outreach. The Science Museum covered the full costs of Â£40 for the event at the Science Museum Lates._x000a__x000a_We are requesting a subsidy of 50% of the alumni event costs since this is a key event to cover our core aims and objectives and the advertising of Imperial College. This totals a cost of Â£230 * 0.5 = Â£115 for consumables&quot;"/>
    <s v="Cultural Activities"/>
    <s v="1 - Most Important"/>
    <n v="345"/>
    <n v="0"/>
    <n v="115"/>
    <n v="345"/>
    <n v="115"/>
    <n v="345"/>
    <n v="0"/>
    <n v="0"/>
    <n v="0"/>
    <n v="0"/>
    <n v="0"/>
    <n v="0"/>
    <n v="0"/>
    <n v="0"/>
    <n v="0"/>
    <s v="y"/>
    <n v="0"/>
    <n v="0"/>
    <n v="0"/>
  </r>
  <r>
    <x v="28"/>
    <n v="756.1400000000001"/>
    <n v="2371.2199999999998"/>
    <n v="500"/>
    <n v="27749"/>
    <n v="0"/>
    <m/>
    <n v="822"/>
    <s v="CSPB - A"/>
    <s v="RCSU"/>
    <s v="&quot;ChemSoc Annual Careers Fair_x000a__x000a_This event addresses our key aims of bringing external companies to our student members. This is a critical event in our calender as it is one of the first opportunites for our members to have contact with companies that are interested in hiring chemistry students for summer internships and graduate roles._x000a__x000a_Usually, this event comes at a charge to each company that has a stand, but to encourage a greater participation of companies, this was removed in 2016. ChemSoc requires funding to continue to provide this event for free. We request 50% of the costs that we accured in 2016 (we expect the same amount to be spent at the next event), which totalled Â£300; requesting Â£150 funding.&quot;"/>
    <s v="Ground Hire"/>
    <s v="2 - Important"/>
    <n v="300"/>
    <n v="0"/>
    <n v="150"/>
    <n v="150"/>
    <n v="0"/>
    <n v="0"/>
    <n v="0"/>
    <s v="Unclear what subsidy is for - refreshments? If so, no welfare benefit so no subsidy."/>
    <n v="4"/>
    <n v="3"/>
    <s v="Agree with MG"/>
    <s v="Ineligible"/>
    <s v="Move to C"/>
    <n v="0"/>
    <n v="0"/>
    <s v="y"/>
    <n v="0"/>
    <n v="0"/>
    <n v="0"/>
  </r>
  <r>
    <x v="220"/>
    <n v="1687.95"/>
    <e v="#N/A"/>
    <e v="#N/A"/>
    <n v="26053"/>
    <n v="0"/>
    <m/>
    <n v="822"/>
    <s v="CSPB - A"/>
    <s v="RCSU"/>
    <s v="Core Printing - This encompasses printing for freshers fair flyers as well as maps for some of our trips (ie printing eligible for subsidy). At Freshers Fair, the RCSU produces a large quantity of doubls-sided A5 flyers to give to members (500/2 * 3p*2 = Â£15). The RCSU also prints off maps and instructions on how to return home from events such as our pub crawl. These are vital to the safety of students and also contain emergency contact numbers to ensure the evening goes smoothly and everyone returns home safely. These are again double sided A5 flyers (300/2 * 3p*2 = Â£9). These cannot be printed using the office printer due to the sheer quantity required (making college printing the cheaper option and freeing up the printer for its intended uses - the office printer is not a commercial one!). 100% subsidy (Â£24) requested in line with policy"/>
    <s v="Printing Costs"/>
    <s v="3 - Average Importance"/>
    <n v="24"/>
    <n v="0"/>
    <n v="24"/>
    <n v="24"/>
    <n v="24"/>
    <n v="24"/>
    <n v="0"/>
    <n v="0"/>
    <n v="0"/>
    <n v="0"/>
    <n v="0"/>
    <n v="0"/>
    <n v="0"/>
    <n v="0"/>
    <n v="0"/>
    <s v="y"/>
    <n v="0"/>
    <n v="0"/>
    <n v="0"/>
  </r>
  <r>
    <x v="220"/>
    <n v="1687.95"/>
    <e v="#N/A"/>
    <e v="#N/A"/>
    <n v="26037"/>
    <n v="0"/>
    <m/>
    <n v="822"/>
    <s v="CSPB - A"/>
    <s v="RCSU"/>
    <s v="Published Material - Freshers' Handbook - Every year the RCSU produces a Handbook/Guide for all the incoming FoNS freshers. This Handbook includes information on the RCSU, the Union, planned events during Freshers Fortnight, details about the various Departmental Societies and Academic and Welfare Network and other useful tips. To us this is a very important aspect of our interaction with freshers as it is our opportunity to help arm them for their coming time at University and helps to put them at ease while providing them with useful information. This year we received grant for what we consider an important item within our budget, and we would like to ask for grant again this year towards this (Â£280, 40%) as it has deemed to be a very successful and useful item for incoming freshers. We feel that an electronic copy wouldn't be as accessible to Freshers compared to hard copies (which hopefully this year will be distributed to halls). The estimated cost for enough copies of the handbook for all incoming freshers next year is Â£700, Â£50 higher than last year's cost as we are expected a similar increase in freshers."/>
    <s v="Handbook"/>
    <s v="1 - Most Important"/>
    <n v="700"/>
    <n v="0"/>
    <n v="280"/>
    <n v="700"/>
    <n v="280"/>
    <n v="700"/>
    <n v="0"/>
    <n v="0"/>
    <n v="0"/>
    <n v="0"/>
    <n v="0"/>
    <n v="0"/>
    <n v="0"/>
    <n v="0"/>
    <n v="0"/>
    <s v="y"/>
    <n v="0"/>
    <n v="0"/>
    <n v="0"/>
  </r>
  <r>
    <x v="220"/>
    <n v="1687.95"/>
    <e v="#N/A"/>
    <e v="#N/A"/>
    <n v="26038"/>
    <n v="0"/>
    <m/>
    <n v="822"/>
    <s v="CSPB - A"/>
    <s v="RCSU"/>
    <s v="Published Material - Broadsheet - Broadsheet is the RCSU's in-house termly publication, released at the end of each term. Our broadsheet magazine this year has been very well received, with many keen writers. The Broadsheet is one of our key ways of reaching students of FoNS, encouraging both interest and letting them know who we are. We also have recently sourced a new (and cheaper) supplier &quot;AllThingPrint&quot; who have proven to be efficient and reasonably priced. At present, we are spending Â£400 per issue this year, which allows us to purchase 400 20-page issues. We anticipate this staying the same due to the current quality of our supplier. This leads to a total of Â£400*3=Â£1200 per year. A subsidy for this of 50% has been requested, with the remainder to be paid by a combination of Sponsors, advertising and FoNS Grant."/>
    <s v="Newspapers &amp; Magazines"/>
    <s v="1 - Most Important"/>
    <n v="1200"/>
    <n v="0"/>
    <n v="600"/>
    <n v="1200"/>
    <n v="600"/>
    <n v="1200"/>
    <n v="0"/>
    <n v="0"/>
    <n v="0"/>
    <n v="0"/>
    <n v="0"/>
    <n v="0"/>
    <n v="0"/>
    <n v="0"/>
    <n v="0"/>
    <s v="y"/>
    <n v="0"/>
    <n v="0"/>
    <n v="0"/>
  </r>
  <r>
    <x v="220"/>
    <n v="1687.95"/>
    <e v="#N/A"/>
    <e v="#N/A"/>
    <n v="26070"/>
    <n v="0"/>
    <m/>
    <n v="822"/>
    <s v="CSPB - A"/>
    <s v="RCSU"/>
    <s v="Science Challenge - Judges' Travel - Each year we seek four high profile judges to judge the three essay questions and one video question, as well as having Lord Winston, who chooses the overall winner. These judges in the past have come to the Launch and Final from all over the country and, in one or two cases, from abroad, and in return for their time we pay for their travel. Estimate is based on two judges travelling a relatively short distance (Â£40 each per trip, two trips = Â£160) and two from further afield (Â£85 each per trip, two trips = Â£340). Lord Winston is based in London, so his travel costs are negligible. (= Â£500 total) As this is again important to the event, grant has been requested, with the reminder covered by Sponsorship/FoNS Grant."/>
    <s v="Speakers"/>
    <s v="1 - Most Important"/>
    <n v="500"/>
    <n v="0"/>
    <n v="300"/>
    <n v="500"/>
    <n v="300"/>
    <n v="500"/>
    <n v="0"/>
    <n v="0"/>
    <n v="0"/>
    <n v="0"/>
    <n v="0"/>
    <n v="0"/>
    <n v="0"/>
    <n v="0"/>
    <n v="0"/>
    <s v="y"/>
    <n v="0"/>
    <n v="0"/>
    <n v="0"/>
  </r>
  <r>
    <x v="220"/>
    <n v="1687.95"/>
    <e v="#N/A"/>
    <e v="#N/A"/>
    <n v="26085"/>
    <n v="0"/>
    <m/>
    <n v="822"/>
    <s v="CSPB - A"/>
    <s v="RCSU"/>
    <s v="Science Challenge - Final Venue Hire - Hire of a high profile location to hold the Science Challenge Final; an event that marks the culmination of our national essay writing competition and brings all finalists, judges and high profile guests to one location to announce the winners of the year's competition. Previous venues have included the Churchill War Rooms, the Ritz Hotel and the IoD, varying in price from Â£5k to Â£20k+. This year's final will be held at the stunning Old Royal Naval College in March. The large expenditure this year is due to the special occasion of this being the 10th year anniversary of the event. We anticipate a smaller expenditure next year, of Â£5000. This includes food and security for the event, as well as the venue hire. As this is a large part of our aims an objectives and our largest non-social event of the year, we are requesting grant for this event, with the rest being funded by sponsorship."/>
    <s v="Ground Hire"/>
    <s v="1 - Most Important"/>
    <n v="5000"/>
    <n v="0"/>
    <n v="2000"/>
    <n v="5000"/>
    <n v="2000"/>
    <n v="5000"/>
    <n v="0"/>
    <n v="0"/>
    <n v="0"/>
    <n v="0"/>
    <n v="0"/>
    <n v="0"/>
    <n v="0"/>
    <n v="0"/>
    <n v="0"/>
    <s v="y"/>
    <n v="0"/>
    <n v="0"/>
    <n v="0"/>
  </r>
  <r>
    <x v="29"/>
    <n v="122.04"/>
    <n v="2740.86"/>
    <n v="1400"/>
    <n v="25856"/>
    <n v="0"/>
    <m/>
    <n v="822"/>
    <s v="CSPB - A"/>
    <s v="RCSU"/>
    <s v="Inspirational Lectures Speakers' Travel Expense_x000a__x000a_A new and important aspect of MathSoc since 2016, we work in conjunction with the Undergraduate Colloquium and invite world-class researchers to give talks to inspire the new generation of mathematicians. Previous speakers have included ISI Highly Cited Researcher Martin Liebeck, Fields Medallist Simon Donaldson, Kevin Buzzard and Fellow of Trinity College Cambridge Imre Leader. Usually taking place during the Spring and Summer Term, these talks take place every half a month and are good opportunities to know something outside the syllabus. Usually well attended, with a whole lecture theatre packed for our last talk in January 2017. Travel subsidies for speakers, based on a modest estimate for each speaker:_x000a_1) Cambridge to London Train Ticket = Â£23.60_x000a_2) Tube/Bus Tickets = Â£4.8_x000a_3) London to Cambridge Train Ticket = Â£23.60_x000a_Total = Â£52*5 = Â£260(5 speakers)"/>
    <s v="Speakers"/>
    <s v="1 - Most Important"/>
    <n v="260"/>
    <n v="0"/>
    <n v="260"/>
    <n v="260"/>
    <n v="260"/>
    <n v="260"/>
    <n v="0"/>
    <n v="0"/>
    <n v="0"/>
    <n v="0"/>
    <n v="0"/>
    <n v="0"/>
    <n v="0"/>
    <n v="0"/>
    <n v="0"/>
    <s v="y"/>
    <n v="0"/>
    <n v="0"/>
    <n v="0"/>
  </r>
  <r>
    <x v="221"/>
    <n v="221.48000000000002"/>
    <e v="#N/A"/>
    <e v="#N/A"/>
    <n v="25825"/>
    <n v="0"/>
    <m/>
    <n v="822"/>
    <s v="CSPB - A"/>
    <s v="RCSU"/>
    <s v="JET Research Facility Tour - Annual trip to the Joint European Torus research facility in Culham. It gives Physics students an opportunity to experience cutting edge research and informs their future career decisions. Approx 30 students, Â£100 from ticket sales. Cost of travel Â£200, Â£100 subsidy from grant"/>
    <s v="Travel Expenditure"/>
    <s v="2 - Important"/>
    <n v="200"/>
    <n v="200"/>
    <n v="100"/>
    <n v="200"/>
    <n v="100"/>
    <n v="200"/>
    <n v="0"/>
    <n v="0"/>
    <n v="0"/>
    <n v="0"/>
    <n v="0"/>
    <n v="0"/>
    <n v="0"/>
    <n v="0"/>
    <n v="0"/>
    <s v="y"/>
    <n v="0"/>
    <n v="0"/>
    <n v="0"/>
  </r>
  <r>
    <x v="30"/>
    <e v="#N/A"/>
    <n v="140.63"/>
    <n v="40"/>
    <n v="25428"/>
    <n v="0"/>
    <m/>
    <n v="822"/>
    <s v="CSPB - A"/>
    <s v="RCSU"/>
    <s v="SynBIC Seminar Series: _x000a_As part of SynBIC's core aims and objectives, the Seminar series consists of 8 short lectures aimed to introduce undergraduate students to the basic concepts and exciting areas of focus in synthetic biology. Scheduled to run from November 2017 to March 2018. Targeted at undergraduates and postgraduates new to synthetic biology. Expect ~40 people a week._x000a_We try to minimise any costs by inviting internal speakers from Imperial College so that travel and fees are not applied. The only cost for these sessions is food and soft drinks, which have proven crucial to attract attendance to the sessions. We hold the sessions on a Tuesday and get to cut costs by purchasing the 2 for 1 at Domino's (Â£56.25 per session, Â£450 total) and 2L soft drinks (Â£12.5 per session, Â£100 total)"/>
    <s v="Hospitality"/>
    <s v="1 - Most Important"/>
    <n v="550"/>
    <n v="0"/>
    <n v="550"/>
    <n v="550"/>
    <n v="550"/>
    <n v="0"/>
    <n v="0"/>
    <s v="Subsidy per event per attendee seems reasonable"/>
    <n v="0"/>
    <n v="0"/>
    <s v="No - its food"/>
    <s v="Ineligible"/>
    <s v="Move to C"/>
    <n v="0"/>
    <n v="0"/>
    <s v="n"/>
    <s v="Food/hospitality = highly variable expenditure that cannot be thoroughly budgeted for in advance, and the incentive to partake in an activity is not the 'core activity' so should be moved to C."/>
    <n v="0"/>
    <n v="0"/>
  </r>
  <r>
    <x v="30"/>
    <e v="#N/A"/>
    <n v="140.63"/>
    <n v="40"/>
    <n v="25434"/>
    <n v="0"/>
    <m/>
    <n v="822"/>
    <s v="CSPB - A"/>
    <s v="RCSU"/>
    <s v="Journal club: Enables communication between researchers and students from different fields, the sharing of tips, advice and advancements, and practicing a range of useful skils, such as presentation, communication and critical thinking. This promotes synthetic biology as part of our core aims and objectives. Every other Tuesday (alternating with lecture series). Presentation of cutting edge research publication followed by a group discussion. Costs are for tea and biscuits (Â£5 per session for tea and biscuits, 8 sessions, Â£40 total), which are crucial to engage the audience and attract new attendees. This is the only necessary cost for running these sessions."/>
    <s v="Hospitality"/>
    <s v="3 - Average Importance"/>
    <n v="40"/>
    <n v="0"/>
    <n v="40"/>
    <n v="40"/>
    <n v="40"/>
    <n v="0"/>
    <n v="0"/>
    <n v="0"/>
    <n v="0"/>
    <n v="0"/>
    <s v="No - its food"/>
    <s v="Ineligible"/>
    <s v="Move to C"/>
    <n v="0"/>
    <n v="0"/>
    <s v="n"/>
    <s v="Food/hospitality = highly variable expenditure that cannot be thoroughly budgeted for in advance, and the incentive to partake in an activity is not the 'core activity' so should be moved to C."/>
    <n v="0"/>
    <n v="0"/>
  </r>
  <r>
    <x v="30"/>
    <e v="#N/A"/>
    <n v="140.63"/>
    <n v="40"/>
    <n v="25451"/>
    <n v="0"/>
    <m/>
    <n v="822"/>
    <s v="CSPB - A"/>
    <s v="RCSU"/>
    <s v="End of Year Panel event. A free event for members involving a panel discussion, a networking event and a small awards ceremony. This event is highly insightful and educational - we bring in high profile speakers/researchers and have an open discussion and Q&amp;A session, thus fulfilling our core aims and objectives. We expect 40 people to attend. This cost relates to catering (through Imperial College), which is partly covered by our SGI (Â£200)"/>
    <s v="Hospitality"/>
    <s v="2 - Important"/>
    <n v="300"/>
    <n v="200"/>
    <n v="100"/>
    <n v="300"/>
    <n v="100"/>
    <n v="0"/>
    <n v="0"/>
    <n v="0"/>
    <n v="0"/>
    <n v="0"/>
    <s v="No - its food"/>
    <s v="Ineligible"/>
    <s v="Move to C"/>
    <n v="0"/>
    <n v="0"/>
    <s v="n"/>
    <s v="Food/hospitality = highly variable expenditure that cannot be thoroughly budgeted for in advance, and the incentive to partake in an activity is not the 'core activity' so should be moved to C."/>
    <n v="0"/>
    <n v="0"/>
  </r>
  <r>
    <x v="30"/>
    <e v="#N/A"/>
    <n v="140.63"/>
    <n v="40"/>
    <n v="25429"/>
    <n v="0"/>
    <m/>
    <n v="822"/>
    <s v="CSPB - A"/>
    <s v="RCSU"/>
    <s v="SynBIC Seminar Series: Sometimes we do not manage to confirm the attendance of any internal speakers and may need to seek for speakers from other institutions. In such case, speaker fee + transport costs may be incurred. We expect the speakers to be from within London or Oxford/Cambridge, and transport costs are Â£25 for return train tickets from these destinations. We expect that at least 4 speakers will be external next year, requiring a total of Â£100."/>
    <s v="Speakers"/>
    <s v="1 - Most Important"/>
    <n v="100"/>
    <n v="0"/>
    <n v="100"/>
    <n v="100"/>
    <n v="100"/>
    <n v="100"/>
    <n v="0"/>
    <n v="0"/>
    <n v="0"/>
    <n v="0"/>
    <n v="0"/>
    <n v="0"/>
    <n v="0"/>
    <n v="0"/>
    <n v="0"/>
    <s v="y"/>
    <n v="0"/>
    <n v="0"/>
    <n v="0"/>
  </r>
  <r>
    <x v="30"/>
    <e v="#N/A"/>
    <n v="140.63"/>
    <n v="40"/>
    <n v="25439"/>
    <n v="0"/>
    <m/>
    <n v="822"/>
    <s v="CSPB - A"/>
    <s v="RCSU"/>
    <s v="SynBioBeta:_x000a_We advertise this leading synthetic biology summit to our members as it is a highly valuable networking and educational experience. SynBIC also has a stall at the conference every year. It is very useful to our society to build our name, make new contacts and find industrial and research opportunities for students, which is a key core aim of the society. The main cost is getting promotional material, which has been calculated based on online estimates: _x000a_tshirts - Â£10/shirt, 8 committee members, Â£80 total)_x000a_Business cards: Â£6/design, 8 personalised designs, Â£48 total_x000a_Banner: Â£52.50 _x000a_Flyers: Â£21 per 100 copies, Â£84 total"/>
    <s v="Conferences"/>
    <s v="2 - Important"/>
    <n v="264"/>
    <n v="0"/>
    <n v="180"/>
    <n v="264"/>
    <n v="180"/>
    <n v="264"/>
    <n v="0"/>
    <n v="0"/>
    <n v="0"/>
    <n v="0"/>
    <n v="0"/>
    <n v="0"/>
    <n v="0"/>
    <n v="0"/>
    <n v="0"/>
    <s v="y"/>
    <n v="0"/>
    <n v="0"/>
    <n v="0"/>
  </r>
  <r>
    <x v="222"/>
    <n v="138.93"/>
    <n v="317.77"/>
    <n v="25"/>
    <n v="25391"/>
    <n v="0"/>
    <m/>
    <n v="819"/>
    <s v="CSPB - A"/>
    <s v="RSM"/>
    <s v="Court hire for weekly training sessions:_x000a_3 courts per week @ Â£11.50 = Â£34.50 pw._x000a_11 weeks per semester = Â£379.50._x000a_2 semesters = Â£759_x000a_We predict 10 members per session on average, with each person paying Â£1 per training session, with 3 sessions pw = Â£30pw._x000a_For 11 weeks this is Â£330._x000a_Courts are currently crowded (10-12 people on one court) and this is impacting on our ability to expand as a club and run sessions how we would like to. Further court space is therefore crucial."/>
    <s v="Ground Hire"/>
    <s v="1 - Most Important"/>
    <n v="759"/>
    <n v="330"/>
    <n v="429"/>
    <n v="759"/>
    <n v="429"/>
    <n v="759"/>
    <n v="0"/>
    <n v="0"/>
    <n v="0"/>
    <n v="0"/>
    <n v="0"/>
    <n v="0"/>
    <n v="0"/>
    <n v="0"/>
    <n v="0"/>
    <s v="y"/>
    <n v="0"/>
    <n v="0"/>
    <n v="0"/>
  </r>
  <r>
    <x v="222"/>
    <n v="138.93"/>
    <n v="317.77"/>
    <n v="25"/>
    <n v="25395"/>
    <n v="0"/>
    <m/>
    <n v="819"/>
    <s v="CSPB - A"/>
    <s v="RSM"/>
    <s v="Transport to Bottle Match 2018. Badminton players will need to travel to the competition early, along with the squash team, which will require public transport one way. For 6 players, this will cost around Â£285, according to the union price for weekend use of a minibus. The return journey will be done on the coaches with the rest of the players and supporters. The subsidy of Â£60 is due to a Â£10 ticket price reduction for players compared to supporter tickets."/>
    <s v="Travel Expenditure"/>
    <s v="2 - Important"/>
    <n v="285"/>
    <n v="0"/>
    <n v="60"/>
    <n v="0"/>
    <n v="0"/>
    <n v="0"/>
    <n v="0"/>
    <s v="We don't know this as BM is planned by the away side next year. Also this is paid by RSM Exec anyway."/>
    <s v="Shouldn't be in budget"/>
    <s v="Move A to C"/>
    <n v="0"/>
    <n v="0"/>
    <s v="Move to C then!"/>
    <n v="0"/>
    <n v="0"/>
    <s v="y"/>
    <s v="Move to C."/>
    <n v="0"/>
    <n v="0"/>
  </r>
  <r>
    <x v="222"/>
    <n v="138.93"/>
    <n v="317.77"/>
    <n v="25"/>
    <n v="25398"/>
    <n v="0"/>
    <m/>
    <n v="819"/>
    <s v="CSPB - A"/>
    <s v="RSM"/>
    <s v="Shuttlecocks for training and matches - 0.5 tubes per session, 30 sessions per term, 2 terms - 0.5 x 30 x 2 =30 tubes._x000a_Tubes cost ~Â£15 each =&gt; 30 x Â£15 = Â£450."/>
    <s v="Equipment &amp; Repair"/>
    <s v="1 - Most Important"/>
    <n v="450"/>
    <n v="0"/>
    <n v="450"/>
    <n v="450"/>
    <n v="450"/>
    <n v="450"/>
    <n v="0"/>
    <s v="Absolutly nessesary to train."/>
    <n v="0"/>
    <n v="0"/>
    <n v="0"/>
    <n v="0"/>
    <n v="0"/>
    <n v="0"/>
    <n v="0"/>
    <s v="y"/>
    <n v="0"/>
    <n v="0"/>
    <n v="0"/>
  </r>
  <r>
    <x v="223"/>
    <n v="1020.8100000000001"/>
    <e v="#N/A"/>
    <e v="#N/A"/>
    <n v="27560"/>
    <n v="0"/>
    <m/>
    <n v="819"/>
    <s v="CSPB - A"/>
    <s v="RSM"/>
    <s v="Transport costs for the 2 planned UK-based weekend geological field trips (Autumn and Spring term). 45 people per trip. Minibus hire Â£285 per weekend * 3 (three minibuses per trip) * 2 (two trips per year) = Â£1710 Average fuel costs per trip (Based on previous trips and taking in to account price inflation): Â£170 per minibus, * 3 (three buses per trip) * 2 (two trips per year) = Â£1020. =&gt; Â£1710 + Â£1020 = Â£2730. MG CHAIR SHOULD READ: 30 people on one trip, 45 on another, £285*2 + £285*3 + £170*2 + £170*3 = 2275"/>
    <s v="Travel Expenditure"/>
    <s v="1 - Most Important"/>
    <n v="3030"/>
    <n v="0"/>
    <n v="1710"/>
    <n v="2275"/>
    <n v="1425"/>
    <n v="2275"/>
    <n v="0"/>
    <s v="I asked if they had delibratly said 45 people not 30 but they didn't it was a mistake. This is a core activity, you cannot engage in geology without fieldwork. More comparable to outdoor club activites than depsocs."/>
    <s v="Wrong amount"/>
    <s v="change to MG suggested amount"/>
    <s v="Ok..."/>
    <n v="0"/>
    <n v="0"/>
    <n v="0"/>
    <n v="0"/>
    <s v="n_x000a_"/>
    <s v="As per MG allocation."/>
    <n v="0"/>
    <n v="0"/>
  </r>
  <r>
    <x v="223"/>
    <n v="1020.8100000000001"/>
    <e v="#N/A"/>
    <e v="#N/A"/>
    <n v="27561"/>
    <n v="0"/>
    <m/>
    <n v="819"/>
    <s v="CSPB - A"/>
    <s v="RSM"/>
    <s v="Accommodation costs for 2 planned UK-based weekend geological fieldtrips (Autumn and Winter Term). Trip capacity: 44 student 1 lecturer, proportion of event ticket allocated for accommodation average Â£15 per person (based on past events). Average accommodation costs (Based on three 45 person trips 2015-2016): Â£1000. Therefore Â£1000*2 (trips) for 44 paid tickets = Â£2000. same mistake"/>
    <s v="Accommodation"/>
    <s v="1 - Most Important"/>
    <n v="2000"/>
    <n v="0"/>
    <n v="680"/>
    <n v="2000"/>
    <n v="875"/>
    <n v="2000"/>
    <n v="0"/>
    <s v="Same mistake"/>
    <s v="Wrong amount of ticket income predicted"/>
    <s v="change subsidy amount to replect lower ticket income"/>
    <n v="0"/>
    <n v="0"/>
    <n v="0"/>
    <n v="0"/>
    <n v="0"/>
    <s v="y"/>
    <n v="0"/>
    <n v="0"/>
    <n v="0"/>
  </r>
  <r>
    <x v="223"/>
    <n v="1020.8100000000001"/>
    <e v="#N/A"/>
    <e v="#N/A"/>
    <n v="27562"/>
    <n v="0"/>
    <m/>
    <n v="819"/>
    <s v="CSPB - A"/>
    <s v="RSM"/>
    <s v="Symposium and Speakers. The DLB hosts a number of talks from external speakers, both as part of the Symposium and during the Autumn and Spring terms. 5-6 speakers present at the symposium and there are 3 talks per term, so we potentially reimburse up to 12 speakers for their transport/accommodation as necessary, in a year. Unable to cover by ticket sales as events are free and vital in promoting interest in geology and the department for both Royal School of Mines students and other students and staff across the Imperial campus and other universities in the UK. Potential cost of speakers for both transport and accommodation averaged from pervious years ~Â£25 (provided not all require to stay in London). =&gt; 12 speakers in the year x Â£25 = Â£300."/>
    <s v="Speakers"/>
    <s v="1 - Most Important"/>
    <n v="300"/>
    <n v="0"/>
    <n v="300"/>
    <n v="300"/>
    <n v="300"/>
    <n v="300"/>
    <n v="0"/>
    <s v="Core"/>
    <n v="0"/>
    <n v="0"/>
    <n v="0"/>
    <n v="0"/>
    <n v="0"/>
    <n v="0"/>
    <n v="0"/>
    <s v="y"/>
    <n v="0"/>
    <n v="0"/>
    <n v="0"/>
  </r>
  <r>
    <x v="224"/>
    <n v="547.14"/>
    <e v="#N/A"/>
    <e v="#N/A"/>
    <n v="25035"/>
    <n v="0"/>
    <m/>
    <n v="819"/>
    <s v="CSPB - A"/>
    <s v="RSM"/>
    <s v="Fresher's Week: A key time for ensuring great attendances for the remainder of the RSM Calendar. One very successful expenditure is on promotional material for this period. The RSM produces a range of posters, flyers and branded promotional items to greatly increase awareness of the RSM and the events it holds. These are of significant importance during Freshers Week and at the Freshers Fair as they help to cement the physical presence of the RSM. This year it was not possible to produce such items as were funding discrepancies from the previous year, however in past years these have cost ~Â£100. The RSM Open was run for the first time this year and was a great success with tickets being subsidised â€“ cost Â£80. In addition to this the 'RSM Olympics' has been staged for the fifth year running, and has grown in attendance over the years. ~Â£20 is spent on equipment and prizes for this event, leaving a shortfall total of ~Â£200 for activities that provide no income."/>
    <s v="Freshers"/>
    <s v="2 - Important"/>
    <n v="200"/>
    <n v="0"/>
    <n v="200"/>
    <n v="180"/>
    <n v="180"/>
    <n v="180"/>
    <n v="0"/>
    <s v="Grant cannot be spent on prize? One part of this line."/>
    <s v="Part cannot be awarded grant"/>
    <s v="Adjust amount to MG Chair suggestion"/>
    <n v="0"/>
    <n v="0"/>
    <n v="0"/>
    <n v="0"/>
    <n v="0"/>
    <s v="y"/>
    <n v="0"/>
    <n v="0"/>
    <n v="0"/>
  </r>
  <r>
    <x v="224"/>
    <n v="547.14"/>
    <e v="#N/A"/>
    <e v="#N/A"/>
    <n v="25047"/>
    <n v="0"/>
    <m/>
    <n v="819"/>
    <s v="CSPB - A"/>
    <s v="RSM"/>
    <s v="BOTTLE MATCH: Coaches: The Bottle Match is the highlight of the RSM calendar for many students. For the RSM sports teams this is the pinnacle of their year, the opportunity to both represent and support the RSM is valued very highly by our students. The next Bottle Match (Feb 2018) will be hosted in Cambourne, Cornwall , for which we will provide transport, accommodation and T-shirts for RSM players and supporters as part of the ticket cost. Transport will be provided to Cornwall on the Friday evening, return to London on Sunday and between sport venues on Saturday. Based on the figures for the last away Bottle Match, with attendance at ~150, we require at least 3 coaches at Â£2475 each, total = Â£7425. We also use a minibus for transporting students who need to be in Cornwall on the Friday afternoon for squash games and to other sports e.g. tennis. Minibus hire for the last away Bottle Match was Â£285 with a further ~Â£130 for fuel (Total: ~Â£415)"/>
    <s v="Travel Expenditure"/>
    <s v="1 - Most Important"/>
    <n v="7840"/>
    <n v="5000"/>
    <n v="2840"/>
    <n v="7840"/>
    <n v="2840"/>
    <n v="7840"/>
    <n v="0"/>
    <n v="0"/>
    <n v="0"/>
    <n v="0"/>
    <n v="0"/>
    <n v="0"/>
    <n v="0"/>
    <n v="0"/>
    <n v="0"/>
    <s v="y"/>
    <n v="0"/>
    <n v="0"/>
    <n v="0"/>
  </r>
  <r>
    <x v="225"/>
    <n v="387.18"/>
    <n v="-1826.53"/>
    <n v="20"/>
    <n v="25726"/>
    <n v="0"/>
    <m/>
    <n v="819"/>
    <s v="CSPB - A"/>
    <s v="RSM"/>
    <s v="Amateur Football Alliance (AFA) affiliation fees: compulsory payment for all football clubs."/>
    <s v="Affiliation Fees"/>
    <s v="1 - Most Important"/>
    <n v="152.88999999999999"/>
    <n v="0"/>
    <n v="152.88999999999999"/>
    <n v="152.88999999999999"/>
    <n v="152.88999999999999"/>
    <n v="152.88999999999999"/>
    <n v="0"/>
    <n v="0"/>
    <n v="0"/>
    <n v="0"/>
    <n v="0"/>
    <n v="0"/>
    <n v="0"/>
    <n v="0"/>
    <n v="0"/>
    <s v="y"/>
    <n v="0"/>
    <n v="0"/>
    <n v="0"/>
  </r>
  <r>
    <x v="225"/>
    <n v="387.18"/>
    <n v="-1826.53"/>
    <n v="20"/>
    <n v="25727"/>
    <n v="0"/>
    <m/>
    <n v="819"/>
    <s v="CSPB - A"/>
    <s v="RSM"/>
    <s v="Footballs have to be replaced each season, a minimum of 3 are required. In addition, other equipment sometimes has to be replaced such as goalie gloves, training cones and training bibs. Footballs generally cost around Â£15 and goalie gloves are about Â£15."/>
    <s v="Equipment &amp; Repair"/>
    <s v="2 - Important"/>
    <n v="60"/>
    <n v="0"/>
    <n v="60"/>
    <n v="60"/>
    <n v="60"/>
    <n v="60"/>
    <n v="0"/>
    <n v="0"/>
    <n v="0"/>
    <n v="0"/>
    <n v="0"/>
    <n v="0"/>
    <n v="0"/>
    <n v="0"/>
    <n v="0"/>
    <s v="y"/>
    <n v="0"/>
    <n v="0"/>
    <n v="0"/>
  </r>
  <r>
    <x v="225"/>
    <n v="387.18"/>
    <n v="-1826.53"/>
    <n v="20"/>
    <n v="25860"/>
    <n v="0"/>
    <m/>
    <n v="819"/>
    <s v="CSPB - A"/>
    <s v="RSM"/>
    <s v="Match travel expenses: RSM football are scheduled to play 21 cup games per year (excluding up to 5 cup games). Minibus rental (15 seater) from the union is Â£79.00 and public transport to home games equate to Â£9.00 roundtrip. We normally do not subsidise public transport due to the logistics, however, we do aim to get a minibus for every game. This is especially important as some away fixtures are unaccessible through public transport and away fixtures make up the majority of our games played (14)."/>
    <s v="Travel Expenditure"/>
    <s v="1 - Most Important"/>
    <n v="1700"/>
    <n v="500"/>
    <n v="1200"/>
    <n v="1659"/>
    <n v="1659"/>
    <n v="1659"/>
    <n v="0"/>
    <s v="Rounded price up unessesarilly."/>
    <s v="Wrong amount"/>
    <s v="Ajust to MC Chair suggested amount"/>
    <n v="0"/>
    <n v="0"/>
    <n v="0"/>
    <n v="0"/>
    <n v="0"/>
    <s v="y"/>
    <n v="0"/>
    <n v="0"/>
    <n v="0"/>
  </r>
  <r>
    <x v="225"/>
    <n v="387.18"/>
    <n v="-1826.53"/>
    <n v="20"/>
    <n v="26481"/>
    <n v="0"/>
    <m/>
    <n v="819"/>
    <s v="CSPB - A"/>
    <s v="RSM"/>
    <s v="Team Kit - Match tops and socks are deteriorating at a faster rate than initially anticipated. As a result they will need to be for the upcoming season. Replacing socks will cumulatively cost Â£100 and tops Â£450. Shorts, however, are still in good condition and so do not need replacement."/>
    <s v="Equipment &amp; Repair"/>
    <s v="1 - Most Important"/>
    <n v="550"/>
    <n v="0"/>
    <n v="550"/>
    <n v="550"/>
    <n v="550"/>
    <n v="550"/>
    <n v="0"/>
    <s v="The team has one kit, kit not owned/bought by individuals."/>
    <n v="0"/>
    <n v="0"/>
    <n v="0"/>
    <n v="0"/>
    <n v="0"/>
    <n v="0"/>
    <n v="0"/>
    <s v="y"/>
    <n v="0"/>
    <n v="0"/>
    <n v="0"/>
  </r>
  <r>
    <x v="225"/>
    <n v="387.18"/>
    <n v="-1826.53"/>
    <n v="20"/>
    <n v="26482"/>
    <n v="0"/>
    <m/>
    <n v="819"/>
    <s v="CSPB - A"/>
    <s v="RSM"/>
    <s v="Insurance - In order to have AFA club approval Player liability insurance is required in the event of injury during the games."/>
    <s v="Insurance"/>
    <s v="1 - Most Important"/>
    <n v="30"/>
    <n v="0"/>
    <n v="30"/>
    <n v="30"/>
    <n v="30"/>
    <n v="30"/>
    <n v="0"/>
    <n v="0"/>
    <n v="0"/>
    <n v="0"/>
    <n v="0"/>
    <n v="0"/>
    <n v="0"/>
    <n v="0"/>
    <n v="0"/>
    <s v="y"/>
    <n v="0"/>
    <n v="0"/>
    <n v="0"/>
  </r>
  <r>
    <x v="226"/>
    <n v="39.549999999999997"/>
    <n v="-4843.58"/>
    <n v="30"/>
    <n v="26597"/>
    <n v="0"/>
    <m/>
    <n v="819"/>
    <s v="CSPB - A"/>
    <s v="RSM"/>
    <s v="Bowling - a social to introduce the _x000a_freshers to older members of the society and encourage them to get involved in society events Bowling tickets cost about Â£10 each and we usually get ~30 people in attendance and ask for a contribution to the tickets of Â£7.50 each."/>
    <s v="Freshers"/>
    <s v="2 - Important"/>
    <n v="300"/>
    <n v="225"/>
    <n v="75"/>
    <n v="300"/>
    <n v="75"/>
    <n v="0"/>
    <n v="0"/>
    <n v="0"/>
    <n v="0"/>
    <n v="0"/>
    <n v="0"/>
    <n v="0"/>
    <n v="0"/>
    <n v="0"/>
    <n v="0"/>
    <s v="y"/>
    <n v="0"/>
    <n v="0"/>
    <n v="0"/>
  </r>
  <r>
    <x v="226"/>
    <n v="39.549999999999997"/>
    <n v="-4843.58"/>
    <n v="30"/>
    <n v="26430"/>
    <n v="0"/>
    <m/>
    <n v="819"/>
    <s v="CSPB - A"/>
    <s v="RSM"/>
    <s v="Travel expenses for guest speakers visiting from industry, covering train fare or petrol cost,eg. off peak return fare from Southampton to London Â£37.50"/>
    <s v="Speakers"/>
    <s v="1 - Most Important"/>
    <n v="110"/>
    <n v="0"/>
    <n v="85"/>
    <n v="110"/>
    <n v="0"/>
    <n v="110"/>
    <n v="0"/>
    <s v="I think they have missunderstood the use of the subsidy box. Asuming this is for 3 guest soeakers, not specified in budget."/>
    <n v="0"/>
    <n v="0"/>
    <n v="0"/>
    <n v="0"/>
    <n v="0"/>
    <n v="0"/>
    <n v="0"/>
    <s v="y"/>
    <n v="0"/>
    <n v="0"/>
    <n v="0"/>
  </r>
  <r>
    <x v="226"/>
    <n v="39.549999999999997"/>
    <n v="-4843.58"/>
    <n v="30"/>
    <n v="26431"/>
    <n v="0"/>
    <m/>
    <n v="819"/>
    <s v="CSPB - A"/>
    <s v="RSM"/>
    <s v="Printing costs - To advertisement for talks and Tour it is necessary to print colour posters"/>
    <s v="Printing Costs"/>
    <s v="5 - Least Important"/>
    <n v="15"/>
    <n v="0"/>
    <n v="15"/>
    <n v="15"/>
    <n v="15"/>
    <n v="15"/>
    <n v="0"/>
    <s v="What are we doing with printing?"/>
    <n v="0"/>
    <s v="Move to C"/>
    <n v="0"/>
    <n v="0"/>
    <n v="0"/>
    <n v="0"/>
    <n v="0"/>
    <s v="y"/>
    <s v="Printing put in C-lines and we will have to ring-fence."/>
    <n v="0"/>
    <n v="0"/>
  </r>
  <r>
    <x v="226"/>
    <n v="39.549999999999997"/>
    <n v="-4843.58"/>
    <n v="30"/>
    <n v="26600"/>
    <n v="0"/>
    <m/>
    <n v="819"/>
    <s v="CSPB - A"/>
    <s v="RSM"/>
    <s v="P"/>
    <s v="Accommodation"/>
    <s v="9 - Spare"/>
    <n v="0"/>
    <n v="0"/>
    <n v="0"/>
    <n v="0"/>
    <n v="0"/>
    <n v="0"/>
    <n v="0"/>
    <n v="0"/>
    <s v="Not a line?"/>
    <s v="Checked: was mean to be a blank line. Ignore"/>
    <n v="0"/>
    <n v="0"/>
    <n v="0"/>
    <n v="0"/>
    <n v="0"/>
    <s v="y"/>
    <n v="0"/>
    <n v="0"/>
    <n v="0"/>
  </r>
  <r>
    <x v="227"/>
    <n v="1666.08"/>
    <n v="475.79"/>
    <n v="32"/>
    <n v="25164"/>
    <n v="0"/>
    <m/>
    <n v="819"/>
    <s v="CSPB - A"/>
    <s v="RSM"/>
    <s v="Minibuses for 19 training sessions through out the year in addition to 34 matches played in total by the three competitive teams. MGH: Need more detail."/>
    <s v="Travel Expenditure"/>
    <s v="1 - Most Important"/>
    <n v="5700"/>
    <n v="1596"/>
    <n v="4100"/>
    <n v="0"/>
    <n v="4100"/>
    <n v="5700"/>
    <n v="0"/>
    <s v="Full break down recived from treasurer. Is well within what is reasonable for the club in terms of number of people expected at training and matches/ Leave in A line."/>
    <n v="0"/>
    <n v="0"/>
    <n v="0"/>
    <n v="0"/>
    <n v="0"/>
    <n v="0"/>
    <n v="0"/>
    <s v="y"/>
    <s v="MG to provide more context."/>
    <n v="0"/>
    <n v="0"/>
  </r>
  <r>
    <x v="227"/>
    <n v="1666.08"/>
    <n v="475.79"/>
    <n v="32"/>
    <n v="25165"/>
    <n v="0"/>
    <m/>
    <n v="819"/>
    <s v="CSPB - A"/>
    <s v="RSM"/>
    <s v="Umpires for 17 home matches played in addition to Umpiring Association administration fee"/>
    <s v="Referees"/>
    <s v="1 - Most Important"/>
    <n v="510"/>
    <n v="0"/>
    <n v="510"/>
    <n v="0"/>
    <n v="510"/>
    <n v="510"/>
    <n v="0"/>
    <n v="0"/>
    <n v="0"/>
    <n v="0"/>
    <n v="0"/>
    <n v="0"/>
    <n v="0"/>
    <n v="0"/>
    <n v="0"/>
    <s v="y"/>
    <n v="0"/>
    <n v="0"/>
    <n v="0"/>
  </r>
  <r>
    <x v="227"/>
    <n v="1666.08"/>
    <n v="475.79"/>
    <n v="32"/>
    <n v="25184"/>
    <n v="0"/>
    <m/>
    <n v="819"/>
    <s v="CSPB - A"/>
    <s v="RSM"/>
    <s v="LUSL entry fee"/>
    <s v="Affiliation Fees"/>
    <s v="1 - Most Important"/>
    <n v="180"/>
    <n v="0"/>
    <n v="180"/>
    <n v="0"/>
    <n v="180"/>
    <n v="180"/>
    <n v="0"/>
    <n v="0"/>
    <n v="0"/>
    <n v="0"/>
    <n v="0"/>
    <n v="0"/>
    <n v="0"/>
    <n v="0"/>
    <n v="0"/>
    <s v="y"/>
    <n v="0"/>
    <n v="0"/>
    <n v="0"/>
  </r>
  <r>
    <x v="31"/>
    <n v="335.03999999999996"/>
    <n v="1623.24"/>
    <n v="400"/>
    <n v="26820"/>
    <n v="0"/>
    <m/>
    <n v="819"/>
    <s v="CSPB - A"/>
    <s v="RSM"/>
    <s v="Industrial Visits - one per term with capacity for one coachload on each. Coach cost is Â£520. Builds industrial links and encourages interest for the 3rd year summer internship scheme. Students purchase subsidised tickets for Â£7"/>
    <s v="Travel Expenditure"/>
    <s v="1 - Most Important"/>
    <n v="1040"/>
    <n v="600"/>
    <n v="440"/>
    <n v="1040"/>
    <n v="440"/>
    <n v="1040"/>
    <n v="0"/>
    <n v="0"/>
    <n v="0"/>
    <n v="0"/>
    <n v="0"/>
    <n v="0"/>
    <n v="0"/>
    <n v="0"/>
    <n v="0"/>
    <s v="y"/>
    <n v="0"/>
    <n v="0"/>
    <n v="0"/>
  </r>
  <r>
    <x v="31"/>
    <n v="335.03999999999996"/>
    <n v="1623.24"/>
    <n v="400"/>
    <n v="26838"/>
    <n v="0"/>
    <m/>
    <n v="819"/>
    <s v="CSPB - A"/>
    <s v="RSM"/>
    <s v="Materials Academic Magazine - to advertise the work of students and academics within the department, as well as to cover student industry placements to be published twice annually for the students, industry partners and to sixth formers with an interest in Materials Science"/>
    <s v="Newspapers &amp; Magazines"/>
    <s v="1 - Most Important"/>
    <n v="1000"/>
    <n v="0"/>
    <n v="1000"/>
    <n v="0"/>
    <n v="0"/>
    <n v="0"/>
    <n v="0"/>
    <s v="New thing this year, could go for ADF"/>
    <s v="Not core activity"/>
    <s v="Move from A to B"/>
    <n v="0"/>
    <n v="0"/>
    <n v="0"/>
    <n v="0"/>
    <n v="0"/>
    <s v="y"/>
    <n v="0"/>
    <n v="0"/>
    <n v="0"/>
  </r>
  <r>
    <x v="31"/>
    <n v="335.03999999999996"/>
    <n v="1623.24"/>
    <n v="400"/>
    <n v="26850"/>
    <n v="0"/>
    <m/>
    <n v="819"/>
    <s v="CSPB - A"/>
    <s v="RSM"/>
    <s v="Termly meals out to encourage integration between Materials Students(60 students per term at Â£15.00)"/>
    <s v="Cultural Activities"/>
    <s v="2 - Important"/>
    <n v="1800"/>
    <n v="1200"/>
    <n v="600"/>
    <n v="0"/>
    <n v="0"/>
    <n v="0"/>
    <n v="0"/>
    <n v="0"/>
    <s v="Not core activity"/>
    <s v="Move from A to C"/>
    <s v="Ineligible for Subsidy"/>
    <s v="Ineligible"/>
    <s v="Move from A to C"/>
    <n v="0"/>
    <n v="0"/>
    <s v="y"/>
    <s v="Move to C-line."/>
    <n v="0"/>
    <n v="0"/>
  </r>
  <r>
    <x v="31"/>
    <n v="335.03999999999996"/>
    <n v="1623.24"/>
    <n v="400"/>
    <n v="26861"/>
    <n v="0"/>
    <m/>
    <n v="819"/>
    <s v="CSPB - A"/>
    <s v="RSM"/>
    <s v="Academic Inter Year Help sessions - funding covers printing costs of work booklets"/>
    <s v="Printing Costs"/>
    <s v="1 - Most Important"/>
    <n v="300"/>
    <n v="0"/>
    <n v="300"/>
    <n v="300"/>
    <n v="300"/>
    <n v="300"/>
    <n v="0"/>
    <n v="0"/>
    <n v="0"/>
    <n v="0"/>
    <n v="0"/>
    <n v="0"/>
    <n v="0"/>
    <n v="0"/>
    <n v="0"/>
    <s v="y"/>
    <n v="0"/>
    <n v="0"/>
    <n v="0"/>
  </r>
  <r>
    <x v="228"/>
    <n v="90.750000000000014"/>
    <n v="90.87"/>
    <n v="25"/>
    <n v="26001"/>
    <n v="0"/>
    <m/>
    <n v="819"/>
    <s v="CSPB - A"/>
    <s v="RSM"/>
    <s v="Rental of South Park netball courts for Saturday morning training in 2 x10 week blocks to qualify for VAT exemption discount"/>
    <s v="Ground Hire"/>
    <s v="1 - Most Important"/>
    <n v="329.6"/>
    <n v="0"/>
    <n v="200"/>
    <n v="329"/>
    <n v="329"/>
    <n v="329"/>
    <n v="0"/>
    <n v="0"/>
    <n v="0"/>
    <n v="0"/>
    <n v="0"/>
    <n v="0"/>
    <n v="0"/>
    <n v="0"/>
    <n v="0"/>
    <s v="y"/>
    <n v="0"/>
    <n v="0"/>
    <n v="0"/>
  </r>
  <r>
    <x v="228"/>
    <n v="90.750000000000014"/>
    <n v="90.87"/>
    <n v="25"/>
    <n v="26002"/>
    <n v="0"/>
    <m/>
    <n v="819"/>
    <s v="CSPB - A"/>
    <s v="RSM"/>
    <s v="Umpire fees. Hosting home matches requires 2 C award or above umpires, each typically charge Â£20 per match. Anticipated hosting 6 home matches out of 13 total in season"/>
    <s v="Referees"/>
    <s v="1 - Most Important"/>
    <n v="240"/>
    <n v="0"/>
    <n v="100"/>
    <n v="240"/>
    <n v="240"/>
    <n v="240"/>
    <n v="0"/>
    <n v="0"/>
    <n v="0"/>
    <n v="0"/>
    <n v="0"/>
    <n v="0"/>
    <n v="0"/>
    <n v="0"/>
    <n v="0"/>
    <s v="y"/>
    <n v="0"/>
    <n v="0"/>
    <n v="0"/>
  </r>
  <r>
    <x v="228"/>
    <n v="90.750000000000014"/>
    <n v="90.87"/>
    <n v="25"/>
    <n v="26007"/>
    <n v="0"/>
    <m/>
    <n v="819"/>
    <s v="CSPB - A"/>
    <s v="RSM"/>
    <s v="Match court hire fees. Host home matches at Acton for Â£27p/h (2hrs required), or host for free at Heston, but incur minibus costs to get there (Â£52)"/>
    <s v="Ground Hire"/>
    <s v="2 - Important"/>
    <n v="312"/>
    <n v="0"/>
    <n v="150"/>
    <n v="312"/>
    <n v="312"/>
    <n v="312"/>
    <n v="0"/>
    <n v="0"/>
    <n v="0"/>
    <n v="0"/>
    <n v="0"/>
    <n v="0"/>
    <n v="0"/>
    <n v="0"/>
    <n v="0"/>
    <s v="y"/>
    <n v="0"/>
    <n v="0"/>
    <n v="0"/>
  </r>
  <r>
    <x v="32"/>
    <n v="259.18"/>
    <n v="869.18"/>
    <n v="50"/>
    <n v="25390"/>
    <n v="0"/>
    <m/>
    <n v="812"/>
    <s v="CSPB - A"/>
    <s v="SCC"/>
    <s v="London ABACUS Football League - competition entrance fee is Â£250 which includes pitch hire. This is in line with our core aims to continue to expand on sporting activities for members within London ABACUS. As a sport more popular in the British Culture than in the Chinese Culture, it has been a great opportunity to introduce members to this sport. After the big success of our team this season, next year we will be once again entering our members to the London ABACUS Football League."/>
    <s v="Competitions"/>
    <s v="2 - Important"/>
    <n v="250"/>
    <n v="0"/>
    <n v="250"/>
    <n v="250"/>
    <n v="250"/>
    <n v="250"/>
    <n v="0"/>
    <s v="ok_x000a_"/>
    <n v="5"/>
    <n v="0"/>
    <s v="Does this need to be 100% subsidised?_x000a_"/>
    <n v="0"/>
    <n v="0"/>
    <n v="0"/>
    <n v="0"/>
    <s v="y"/>
    <n v="0"/>
    <n v="0"/>
    <s v="y"/>
  </r>
  <r>
    <x v="229"/>
    <n v="28.25"/>
    <n v="158.84"/>
    <n v="30"/>
    <n v="23425"/>
    <n v="0"/>
    <m/>
    <n v="812"/>
    <s v="CSPB - A"/>
    <s v="SCC"/>
    <s v="Blank CDs for Mixtape Madness: _x000a__x000a_This is a key part of our weekly meetings. The chair will hold blank CDs, distribute them to members who will then use them to make mixtapes. These are swapped solely within the society and are not a means to distribute music._x000a__x000a_We also keep mixtape diaries which chronicle reviews or mixtapes and individual songs and have a loose rating system."/>
    <s v="Consumables"/>
    <s v="1 - Most Important"/>
    <n v="40"/>
    <n v="0"/>
    <n v="40"/>
    <n v="40"/>
    <n v="40"/>
    <n v="40"/>
    <n v="0"/>
    <s v="ok"/>
    <n v="0"/>
    <n v="0"/>
    <s v="Still required considering online music?"/>
    <n v="0"/>
    <n v="0"/>
    <s v="Agreed by QA"/>
    <n v="0"/>
    <s v="y"/>
    <s v="SCC to chase up new information."/>
    <n v="0"/>
    <n v="0"/>
  </r>
  <r>
    <x v="229"/>
    <n v="28.25"/>
    <n v="158.84"/>
    <n v="30"/>
    <n v="23424"/>
    <n v="0"/>
    <m/>
    <n v="812"/>
    <s v="CSPB - A"/>
    <s v="SCC"/>
    <s v="Subsided tickets for music events in London, outside of Imperial: _x000a__x000a_We have several music events which we frequent in London. In the past two years, there has been an attempt to find some 'bigger' events to go to, which we have found to cost more than previous years. _x000a__x000a_We have found that a ticket to a 'large' event could cost up to Â£37.50 per ticket. If 4 tickets are bought, then Â£150 is the theoretical maximum we would pay per event. _x000a_A 'small' event could cost up to Â£15 per ticket. If 4 tickets are bought, then Â£60 is the theoretical maximum we would pay per event._x000a__x000a_We would sell the tickets for approximately 15 % - 25 % saving, and the maximum price we would sell a ticket to a member for is Â£32, meaning we would make a theoretical maximum net loss of Â£22 per 'large' event. _x000a_A similar calculation finds that a smaller event's maximum net loss is Â£15 per event._x000a_(15 % saving for 'large' events ie Bon Iver, Tame Impala etc and 25 % saving for 'small' events ie Yak, Michael Kiwanuka etc)_x000a__x000a_We were not willing to subside it by much more than this but the interest is still there as a majority of the tickets we have sold out in the last two years have sold in less than 24 hours, and every single ticket sold out prior to the event. _x000a__x000a_If we did 1 big event (cost per event: Â£150, Income per event: Â£128), 3 medium events (cost: Â£100, income: Â£80) and 1 smaller event (cost: Â£60, Income: Â£45) per term for the first two terms, the total cost would be expected to be Â£1020 but we would gain Â£826, this leads to a total net cost of Â£194. Assuming Â£74 of the money can come from membership costs, we would require Â£120 in subsidies._x000a__x000a_Furthermore, these ticket sales have helped for advertising in Freshers' Week and beyond as it keeps a long-term interest in the society, which can be seen by the steady increase in members, particularly when the tickets go on sale or the deadline for raffles for free events. Furthermore, our membership has increased significantly in the last two years; it has been told to us, by members, that their main reason for joining as a member due to our subsided concert tickets._x000a__x000a_Members may not get more than one ticket per term and we have had an average of 5 concerts, with usually 4 tickets, per term since January 2015. This means there are usually 40 tickets sold to different people per year."/>
    <s v="Cultural Activities"/>
    <s v="1 - Most Important"/>
    <n v="1020"/>
    <n v="826"/>
    <n v="120"/>
    <n v="1020"/>
    <n v="120"/>
    <n v="1020"/>
    <n v="0"/>
    <s v="ok"/>
    <n v="0"/>
    <n v="0"/>
    <s v="No query"/>
    <n v="0"/>
    <n v="0"/>
    <n v="0"/>
    <n v="0"/>
    <s v="n"/>
    <n v="0"/>
    <n v="0"/>
    <s v="y"/>
  </r>
  <r>
    <x v="229"/>
    <n v="28.25"/>
    <n v="158.84"/>
    <n v="30"/>
    <n v="23426"/>
    <n v="0"/>
    <m/>
    <n v="812"/>
    <s v="CSPB - A"/>
    <s v="SCC"/>
    <s v="Museum Events:_x000a__x000a_We want to visit a mixture of free and ticketed museum exhibitions based on music. Our Bjork museum visit in October 2016 was for 4 people and cost us Â£41.67 for the event, but we made back Â£33.33 as we sold subsided tickets. _x000a__x000a_For each subsided ticket event, it would cost the society around Â£40 but we would make back around Â£30._x000a_If we did this kind of event twice a term for the first two terms for 4 people each time, it would cost the society Â£160 but we would make back Â£120 and hence it would cost us a net amount of around Â£40. We would be willing to provide Â£10 towards this from membership funds. Hence we ask for a subsidy of Â£30."/>
    <s v="Cultural Activities"/>
    <s v="2 - Important"/>
    <n v="160"/>
    <n v="120"/>
    <n v="30"/>
    <n v="160"/>
    <n v="30"/>
    <n v="160"/>
    <n v="0"/>
    <s v="ok"/>
    <n v="0"/>
    <n v="0"/>
    <s v="No query_x000a_"/>
    <n v="0"/>
    <n v="0"/>
    <n v="0"/>
    <n v="0"/>
    <s v="y"/>
    <n v="0"/>
    <n v="0"/>
    <n v="0"/>
  </r>
  <r>
    <x v="230"/>
    <n v="12.7"/>
    <n v="168.68"/>
    <n v="25"/>
    <n v="25511"/>
    <n v="0"/>
    <m/>
    <n v="812"/>
    <s v="CSPB - A"/>
    <s v="SCC"/>
    <s v="Travel costs (bus rental, petrol costs) for attending off-campus campaign events and volunteer work at animal charities (E.g. Battersea Cats &amp; Dogs, Friends Farm Animal Rescue)."/>
    <s v="Travel Expenditure"/>
    <s v="2 - Important"/>
    <n v="100"/>
    <n v="0"/>
    <n v="80"/>
    <n v="100"/>
    <n v="80"/>
    <n v="100"/>
    <n v="0"/>
    <s v="ok"/>
    <n v="0"/>
    <n v="0"/>
    <s v="Not itemised"/>
    <n v="3"/>
    <n v="0"/>
    <n v="0"/>
    <n v="0"/>
    <s v="n"/>
    <s v="Travel costs not itemised, SCC needs to ask for breakdown."/>
    <n v="0"/>
    <n v="0"/>
  </r>
  <r>
    <x v="230"/>
    <n v="12.7"/>
    <n v="168.68"/>
    <n v="25"/>
    <n v="25519"/>
    <n v="0"/>
    <m/>
    <n v="812"/>
    <s v="CSPB - A"/>
    <s v="SCC"/>
    <s v="Subsidising travel expenses of external speakers that speak at our talks. We plan to invite approximately 6 external speakers next year, with each estimated to have a travel cost of 20 pounds per speaker."/>
    <s v="Travel Expenditure"/>
    <s v="1 - Most Important"/>
    <n v="120"/>
    <n v="0"/>
    <n v="90"/>
    <n v="120"/>
    <n v="90"/>
    <n v="120"/>
    <n v="0"/>
    <s v="ok"/>
    <n v="0"/>
    <n v="0"/>
    <s v="No query_x000a_"/>
    <n v="0"/>
    <n v="0"/>
    <n v="0"/>
    <n v="0"/>
    <s v="y"/>
    <n v="0"/>
    <n v="0"/>
    <n v="0"/>
  </r>
  <r>
    <x v="231"/>
    <n v="45.260000000000005"/>
    <n v="839.94"/>
    <n v="65"/>
    <n v="27030"/>
    <n v="0"/>
    <m/>
    <n v="812"/>
    <s v="CSPB - A"/>
    <s v="SCC"/>
    <s v="MCM Expo ticket subsidy: The MCM Expo is an exhibition that happens twice annually (October and May) for Anime, Games, and Sci-Fi at the ExCel Centre in East London. It is the largest exhibition of its kind in Europe and attracts Anime and Manga fans from all over the country. For many years AnimeSoc has organised group trips to the Expo, usually attaining some small form of group discount from the organizers (Â£1 off per ticket this year). The trip to the Expo held at the end of October is regarded as the biggest social event the society holds, as it provides the new members with a chance to explore an event that most of them have never been to before. Attending such an event is regarded as vital, since it gives the members the opportunity to roam around diverse stands selling products which are hard to find otherwise and at interesting prices, such as manga, animes, anime-related posters and video games, fan arts, books, as well as participating in drawing and cosplaying competitions. Therefore, it is absolutely imperative that we maximize the number of members going to the first Expo, as this will lead to greater attendance at other social events further down the line. The second Expo at the end of May is also of particularly vital importance to the society, as it is our last big external event for the academic year, and it also gives the new committee a chance to see how event budgeting, subsidies and union shop items can be set up._x000a_We budget on 45 people attending in October and 35 people in May and tickets are typically Â£25 per person. The overall predicted cost for both expo, while assuming a Â£1-off-per-ticket discount from the Expo's organizer is thus : (45+35)*Â£(25-1) = Â£1920._x000a_We are only requesting a small subsidy from the union on each ticket, as we plan to subsidies the majority of ticket costs through the SGI. Because of exams in May less people usually turn up and to encourage more people to attend in October we wish to subsidize tickets by Â£2 in October and Â£1 in May on top of any discount we can get from the organizers. _x000a_Excluding VAT : (45*Â£2+35*Â£1)/1.2=Â£104.17. Some of this subsidy money is taken from the membership, but the rest relies upon grant.&quot;"/>
    <s v="Cultural Activities"/>
    <s v="1 - Most Important"/>
    <n v="104.17"/>
    <n v="0"/>
    <n v="34.72"/>
    <n v="104.17"/>
    <n v="34.72"/>
    <n v="104.17"/>
    <n v="0"/>
    <s v="ok_x000a_"/>
    <n v="0"/>
    <n v="0"/>
    <s v="No query_x000a_"/>
    <n v="0"/>
    <n v="0"/>
    <n v="0"/>
    <n v="0"/>
    <s v="y"/>
    <n v="0"/>
    <n v="0"/>
    <n v="0"/>
  </r>
  <r>
    <x v="231"/>
    <n v="45.260000000000005"/>
    <n v="839.94"/>
    <n v="65"/>
    <n v="27031"/>
    <n v="0"/>
    <m/>
    <n v="812"/>
    <s v="CSPB - A"/>
    <s v="SCC"/>
    <s v="Karaoke Social Equipment Hire: For the past few years, we have hosted karaoke socials for singing mainly anime/gaming and Japanese culture related songs. This social event is considered a tradition of Anime Soc, which has proven to be one of our most polular events, and an important integral constituent of the society. Due to the increasing importance and popularity, with a joint event with clubs and societies from 5 other london Universities planned this Feburary, the committe has decided to consider this activity as CSPB-A. We plan to host this social on campus since it is cheaper to do so than booking a relevant location in London, is more convenient for our members and because the available equipment on campus is more appropriate._x000a_To do so we need to hire equipment from DramSoc which costed ~Â£57.5 when we last hired the equipment, a higher price than previous years. The society aims to fund the majority of this expenditure through SGI, however due to the sharp increase in price charged by DramSoc, we would like to pay part of it using grant from union. We generally expect about 50 members to attend the event. We wish to host this event at least twice per year due to very high popularity and attendance, thus giving a predicted cost of 2x57.5=Â£115."/>
    <s v="Cultural Activities"/>
    <s v="2 - Important"/>
    <n v="115"/>
    <n v="0"/>
    <n v="38"/>
    <n v="115"/>
    <n v="38"/>
    <n v="115"/>
    <n v="0"/>
    <s v="ok"/>
    <n v="0"/>
    <n v="0"/>
    <s v="No query_x000a_"/>
    <n v="0"/>
    <n v="0"/>
    <n v="0"/>
    <n v="0"/>
    <s v="y"/>
    <n v="0"/>
    <n v="0"/>
    <n v="0"/>
  </r>
  <r>
    <x v="232"/>
    <n v="500"/>
    <n v="2454.13"/>
    <n v="260"/>
    <n v="23594"/>
    <n v="0"/>
    <m/>
    <n v="812"/>
    <s v="CSPB - A"/>
    <s v="SCC"/>
    <s v="ArtSoc aims to provide students with easy access to discounted group rates and subsidized prices to various shows such as musicals, plays and concerts - saving them the hassle of getting a group together to purchase tickets or to scout for subsidies and student discounts for various shows._x000a__x000a_This year we anticipate ticket sells of 2-3 shows per week, at substantial discounted prices to student members from Imperial. _x000a__x000a_While tickets to most of the popular musicals can be obtained at affordable educational group rates through ticketing agents (an average of 25 pounds/ticket), ArtSoc has found it increasingly challenging to do the same for other types of performances, namely for new musicals and other plays and more costly performances such as Book of Mormon and Peter Pan Goes Wrong. _x000a__x000a_As students usually find tickets priced above 25 pounds fairly above average, we have introduced subsidies for shows that were bought at more costly prices. _x000a__x000a_While ticket sales for popular musicals are very popular and favourable in terms of profit, ArtSoc firmly believes in exposing students to lesser-known but equally worthwhile shows to encourage students to expand their horizons in appreciating the arts. Additionally, ArtSoc is broadening the boundaries of artistic exposure through the introduction of different performing arts, such as ballet._x000a__x000a_For example, ArtSoc introduced 1984, In the Heights, the Last Tango in the autumn term. However, these tickets were harder to sell off as they are above the average 25 pounds and it was difficult to garner as much hype for these seasonal musicals and plays compared to the popular and mainstay ones. _x000a__x000a_ArtSoc has been continually exploring means to further cultivate the artistic exploration of our members over the years. For this year, the committee of ArtSoc has implemented a new initiative to provide members with a complimentary ticket to a less well known show each month. Giveaways have included The Glass Menagerie and Stomp. _x000a__x000a_Artsoc has tried to combat this problem by purchasing the minimal amount of tickets available for group discounts, while taking into account membersâ€™ response from monthly surveys and increasing advertising through writing summaries in our weekly emails. However, subsidies are still required as our limited income comes from membership funds, we find it difficult to both minimize losses and provide subsidies. The giveaway has also incurred expenses which were fully borne by ArtSoc._x000a__x000a_We foresee that this might be an increasingly tough challenge to face since ticket prices are continuing to increase, while the availability of 'discounted buckets' is lower for many new shows in London. _x000a__x000a_Due to the necessity of purchasing tickets 3 months in advance of the show date and the start of term its necessary to build a large capital reserve at the end each academic year. Approximately Â£800 will be used each academic year to subsidise the more expensive ticket sales."/>
    <s v="Cultural Activities"/>
    <s v="1 - Most Important"/>
    <n v="15500"/>
    <n v="13000"/>
    <n v="600"/>
    <n v="15500"/>
    <n v="600"/>
    <n v="15500"/>
    <n v="600"/>
    <s v="ok"/>
    <n v="0"/>
    <n v="0"/>
    <s v="I would like to know where the £600 of grant is calculated. But no issue with subsidising this"/>
    <n v="0"/>
    <n v="0"/>
    <n v="0"/>
    <n v="0"/>
    <s v="y"/>
    <n v="0"/>
    <n v="0"/>
    <n v="0"/>
  </r>
  <r>
    <x v="233"/>
    <n v="59.25"/>
    <e v="#N/A"/>
    <e v="#N/A"/>
    <n v="27584"/>
    <n v="0"/>
    <m/>
    <n v="812"/>
    <s v="CSPB - A"/>
    <s v="SCC"/>
    <s v="Reimbursement for travel costs."/>
    <s v="Speakers"/>
    <s v="1 - Most Important"/>
    <n v="120"/>
    <n v="0"/>
    <n v="37"/>
    <n v="120"/>
    <n v="37"/>
    <n v="120"/>
    <n v="0"/>
    <s v="ok"/>
    <n v="3"/>
    <n v="0"/>
    <s v="trip?"/>
    <s v="1?"/>
    <n v="0"/>
    <n v="0"/>
    <n v="0"/>
    <s v="y"/>
    <n v="0"/>
    <n v="0"/>
    <n v="0"/>
  </r>
  <r>
    <x v="233"/>
    <n v="59.25"/>
    <e v="#N/A"/>
    <e v="#N/A"/>
    <n v="27585"/>
    <n v="0"/>
    <m/>
    <n v="812"/>
    <s v="CSPB - A"/>
    <s v="SCC"/>
    <s v="AHS Conference and AGM"/>
    <s v="Conferences"/>
    <s v="1 - Most Important"/>
    <n v="75"/>
    <n v="37.5"/>
    <n v="20"/>
    <n v="75"/>
    <n v="20"/>
    <n v="75"/>
    <n v="0"/>
    <s v="ok"/>
    <n v="3"/>
    <n v="0"/>
    <s v="No query_x000a_"/>
    <n v="0"/>
    <n v="0"/>
    <n v="0"/>
    <n v="0"/>
    <s v="y"/>
    <n v="0"/>
    <n v="0"/>
    <n v="0"/>
  </r>
  <r>
    <x v="234"/>
    <n v="74.58"/>
    <n v="579.1"/>
    <n v="45"/>
    <n v="25541"/>
    <n v="0"/>
    <m/>
    <n v="812"/>
    <s v="CSPB - A"/>
    <s v="SCC"/>
    <s v="Core activity: subsidised book sales of Â£6.50 each from Amazon and other online bookshops. We need a grant to subsidise the books for members by roughly Â£1.50 apiece._x000a__x000a_We plan to hold 8 monthly meetings, and the anticipated volume of sales for each meeting is 15 books._x000a__x000a_As we are only partially subsidising the books, the members are expected to pay the remaining Â£5 of the book cost, which is recorded as SGI._x000a__x000a_The reason for the increase in predicted cost from last year is the increase in the frequency of meetings. Additionally, we have had better uptake this year in members' purchases of subsidised books, as well as meeting attendance."/>
    <s v="Equipment &amp; Repair"/>
    <s v="1 - Most Important"/>
    <n v="780"/>
    <n v="600"/>
    <n v="180"/>
    <n v="780"/>
    <n v="180"/>
    <n v="780"/>
    <n v="0"/>
    <s v="ok"/>
    <n v="0"/>
    <n v="0"/>
    <s v="No query_x000a_"/>
    <n v="0"/>
    <n v="0"/>
    <n v="0"/>
    <n v="0"/>
    <s v="y"/>
    <n v="0"/>
    <n v="0"/>
    <n v="0"/>
  </r>
  <r>
    <x v="235"/>
    <n v="67.33"/>
    <n v="481.08"/>
    <n v="20"/>
    <n v="25309"/>
    <n v="0"/>
    <m/>
    <n v="812"/>
    <s v="CSPB - A"/>
    <s v="SCC"/>
    <s v="Cost for inviting speakers to Imperial to talk about Buddhism. (3 speakers per term, approx Â£15 per speaker)_x000a_- To give insight and knowledge of Buddhist teachings to our members and anyone else who is interested. _x000a_- Necessary for our club to function as the learning of Buddhism is core to our society's purpose._x000a_- We would use our SGI to fund some of this."/>
    <s v="Speakers"/>
    <s v="1 - Most Important"/>
    <n v="90"/>
    <n v="0"/>
    <n v="60"/>
    <n v="90"/>
    <n v="60"/>
    <n v="90"/>
    <n v="0"/>
    <s v="ok"/>
    <n v="0"/>
    <n v="0"/>
    <s v="No query_x000a_"/>
    <n v="0"/>
    <n v="0"/>
    <n v="0"/>
    <n v="0"/>
    <s v="y"/>
    <n v="0"/>
    <n v="0"/>
    <n v="0"/>
  </r>
  <r>
    <x v="236"/>
    <n v="472.44999999999993"/>
    <n v="39.18"/>
    <n v="35"/>
    <n v="26266"/>
    <n v="0"/>
    <m/>
    <n v="812"/>
    <s v="CSPB - A"/>
    <s v="SCC"/>
    <s v="Consumables for weekly Masses. Mass is the core activity of the society happening twice a week. It is one of the sacraments the students receive at the college and the main reason they join CathSoc. Mass cannot be celebrated without ecclesiastical wine, altar breads and candles. Ecclesiasticaly approved wine costs about Â£9 per bottle and one bottle lasts for about 4 weeks. Mass happens twice a week during the whole academic year and, which means we will need 9 bottles for the whole year. 9*9 = Â£81 We need a box of altar breads for a term, which cost Â£25 each. 3*25 = Â£75 Catholic liturgy also specifies that the candles have to be made out of beeswax. At least two candles are needed, which will last for the whole year. One beeswax candle costs Â£9, which makes Â£18 in total. So in total consumables for Mass cost: 81+75+18=Â£174. We are also having collection during the masses to support these costs. The expected income from this activity is Â£50."/>
    <s v="Consumables"/>
    <s v="1 - Most Important"/>
    <n v="174"/>
    <n v="50"/>
    <n v="124"/>
    <n v="174"/>
    <n v="124"/>
    <n v="174"/>
    <n v="0"/>
    <s v="ok"/>
    <n v="0"/>
    <n v="0"/>
    <n v="0"/>
    <n v="0"/>
    <n v="0"/>
    <n v="0"/>
    <n v="0"/>
    <s v="y"/>
    <s v="Discuss at CSPB."/>
    <n v="0"/>
    <n v="0"/>
  </r>
  <r>
    <x v="237"/>
    <n v="500"/>
    <n v="141.99"/>
    <n v="120"/>
    <n v="26500"/>
    <n v="0"/>
    <m/>
    <n v="812"/>
    <s v="CSPB - A"/>
    <s v="SCC"/>
    <s v="The weekly cheese lunches are the core activity of the cheese society. These primarily involve the eating of crackers, chutney and different varieties of cheese whilst socialising. We aim to keep our prices down to provide a good student deal, which is a main selling point when it comes to attracting new members. Also to keep current members attending. We host 22 cheese lunches a year with an average spend of Â£120, (Â£2640 in total) and have a turnout of about 40-60 people a week. (Attendees pay Â£1 if a member, Â£2.50 if not; so about Â£60 is made back per lunch) (60*22=1320). (Figures from last terms lunches). Funding from membership fees is used to cover the purchase of cheese that isn't funded by the lunch ticket income. As buying cheese for our lunches is our core activity, we believe a small subsidy is justified."/>
    <s v="Consumables"/>
    <s v="1 - Most Important"/>
    <n v="2640"/>
    <n v="1320"/>
    <n v="400"/>
    <n v="2640"/>
    <n v="400"/>
    <n v="2640"/>
    <n v="0"/>
    <s v="ok"/>
    <n v="0"/>
    <n v="0"/>
    <s v="No query_x000a_"/>
    <n v="0"/>
    <n v="0"/>
    <n v="0"/>
    <n v="0"/>
    <s v="y"/>
    <n v="0"/>
    <n v="0"/>
    <n v="0"/>
  </r>
  <r>
    <x v="33"/>
    <n v="276.06"/>
    <n v="6116.38"/>
    <n v="40"/>
    <n v="25494"/>
    <n v="0"/>
    <m/>
    <n v="812"/>
    <s v="CSPB - A"/>
    <s v="SCC"/>
    <s v="Over 50 events requiring a speaker, who will give talks that promote Christian beliefs. Most will speak for free. However some cost. Event fortnight speaker Â£100, typically 4 one off speakers costing Â£50 each. Total Â£300"/>
    <s v="Speakers"/>
    <s v="1 - Most Important"/>
    <n v="300"/>
    <n v="0"/>
    <n v="300"/>
    <n v="300"/>
    <n v="300"/>
    <n v="300"/>
    <n v="0"/>
    <s v="ok"/>
    <n v="0"/>
    <n v="0"/>
    <s v="No query_x000a_"/>
    <n v="0"/>
    <n v="0"/>
    <n v="0"/>
    <n v="0"/>
    <s v="y"/>
    <n v="0"/>
    <n v="0"/>
    <n v="0"/>
  </r>
  <r>
    <x v="33"/>
    <n v="276.06"/>
    <n v="6116.38"/>
    <n v="40"/>
    <n v="25495"/>
    <n v="0"/>
    <m/>
    <n v="812"/>
    <s v="CSPB - A"/>
    <s v="SCC"/>
    <s v="Each year we run a carol service to promote Christian teaching about Christmas. It is open to anyone at Imperial and we typically get 100-150 attendees. The event is run joint with other Christian societies at Imperial. It costs Â£125 to hire the venue Holy Trinity Church. We use this as it is more atmospheric and cheaper than the Great Hall."/>
    <s v="Ground Hire"/>
    <s v="1 - Most Important"/>
    <n v="125"/>
    <n v="0"/>
    <n v="125"/>
    <n v="125"/>
    <n v="125"/>
    <n v="125"/>
    <n v="0"/>
    <s v="ok"/>
    <n v="0"/>
    <n v="0"/>
    <s v="No query_x000a_"/>
    <n v="0"/>
    <n v="0"/>
    <n v="0"/>
    <n v="0"/>
    <s v="y"/>
    <n v="0"/>
    <n v="0"/>
    <n v="0"/>
  </r>
  <r>
    <x v="33"/>
    <n v="276.06"/>
    <n v="6116.38"/>
    <n v="40"/>
    <n v="25520"/>
    <n v="0"/>
    <m/>
    <n v="812"/>
    <s v="CSPB - A"/>
    <s v="SCC"/>
    <s v="Food for 5 lunch time events (held during our events week) providing free food to 50+ people, the event involves a talk which explains Christian beliefs and teachings particularly around issues relating to students at Imperial. Â£50 per event, total: Â£250"/>
    <s v="Consumables"/>
    <s v="2 - Important"/>
    <n v="250"/>
    <n v="0"/>
    <n v="250"/>
    <n v="250"/>
    <n v="0"/>
    <n v="0"/>
    <n v="0"/>
    <n v="0"/>
    <n v="1"/>
    <n v="3"/>
    <s v="No query_x000a_"/>
    <n v="1"/>
    <n v="3"/>
    <n v="0"/>
    <n v="0"/>
    <s v="y"/>
    <n v="0"/>
    <n v="0"/>
    <n v="0"/>
  </r>
  <r>
    <x v="33"/>
    <n v="276.06"/>
    <n v="6116.38"/>
    <n v="40"/>
    <n v="25530"/>
    <n v="0"/>
    <m/>
    <n v="812"/>
    <s v="CSPB - A"/>
    <s v="SCC"/>
    <s v="By law, we must hold a copyright licence for the songs that we sing in our weekly meetings and at the Carol Service that we put on every year, the songs sung promote Christian beliefs. It costs Â£80 for this CCLI copyright licence."/>
    <s v="Copyright Materials"/>
    <s v="1 - Most Important"/>
    <n v="80"/>
    <n v="0"/>
    <n v="80"/>
    <n v="80"/>
    <n v="80"/>
    <n v="80"/>
    <n v="0"/>
    <s v="ok"/>
    <n v="0"/>
    <n v="0"/>
    <n v="0"/>
    <n v="0"/>
    <n v="0"/>
    <n v="0"/>
    <n v="0"/>
    <s v="y"/>
    <n v="0"/>
    <n v="0"/>
    <n v="0"/>
  </r>
  <r>
    <x v="34"/>
    <n v="758.3"/>
    <n v="896.96999999999991"/>
    <n v="40"/>
    <n v="25730"/>
    <n v="0"/>
    <m/>
    <n v="812"/>
    <s v="CSPB - A"/>
    <s v="SCC"/>
    <s v="Registration fees for intervarsity competitions (average roughly Â£35/team/competition). These are core activities for members and are subsidised by the society to enable everyone regardless of their financial means to attend. This is one of the most important things for our society to develop the skills of our members (more so than just training sessions) and to form links with other universities, as well as build Imperial's reputation as a debating university. Partly paid for from income from own competitions, memberships and by debaters attending. We send on average two teams to a competition and attend 20 competitions across the year. 2*20*35 = 1400."/>
    <s v="Competitions"/>
    <s v="1 - Most Important"/>
    <n v="1400"/>
    <n v="500"/>
    <n v="900"/>
    <n v="1400"/>
    <n v="900"/>
    <n v="1400"/>
    <n v="0"/>
    <s v="ok"/>
    <n v="0"/>
    <n v="0"/>
    <s v="Agree this is core but large subsidy. Would still be useful to see how much the subsidy is per member per trip."/>
    <s v="4?"/>
    <n v="0"/>
    <n v="0"/>
    <n v="0"/>
    <s v="n"/>
    <s v="Subsidy requested is indeed high for the scale of reach, but is necessary for core activity. Leave as A-line."/>
    <n v="0"/>
    <n v="0"/>
  </r>
  <r>
    <x v="34"/>
    <n v="758.3"/>
    <n v="896.96999999999991"/>
    <n v="40"/>
    <n v="25756"/>
    <n v="0"/>
    <m/>
    <n v="812"/>
    <s v="CSPB - A"/>
    <s v="SCC"/>
    <s v="Travel costs to national intervarsity competitions. These are associated with about half of the competitions (those that happen outside of London), and are subsidised for the same reasons as registration fees - to enable everybody to attend. They are partly paid for from income from own competitions, membership fees and by debaters attending. We subsidise up to Â£20 for all members per journey and increase this for those with financial difficulty. Â£20 x 5 per competition (2 teams of two and 1 judge) for the 10 national competitions that we attend per year that are outside London. Funding this travel is essential for encouraging people to attend these competitions, and thus for achieving our key aims and objectives"/>
    <s v="Travel Expenditure"/>
    <s v="1 - Most Important"/>
    <n v="1000"/>
    <n v="300"/>
    <n v="400"/>
    <n v="1000"/>
    <n v="400"/>
    <n v="1000"/>
    <n v="0"/>
    <s v="ok"/>
    <n v="0"/>
    <n v="0"/>
    <s v="No query_x000a_"/>
    <n v="0"/>
    <n v="0"/>
    <n v="0"/>
    <n v="0"/>
    <s v="y"/>
    <n v="0"/>
    <n v="0"/>
    <n v="0"/>
  </r>
  <r>
    <x v="238"/>
    <n v="0"/>
    <n v="3625.99"/>
    <n v="350"/>
    <n v="26309"/>
    <n v="0"/>
    <m/>
    <n v="812"/>
    <s v="CSPB - A"/>
    <s v="SCC"/>
    <s v="Wind Turbine Project equipment costs:_x000a__x000a_Â£300 - Generator (DC and AC) for investigation. _x000a__x000a_Â£50 - Blades. Will be 3D-printed from ABS plastic. Â£50 is roughly equivalent to two full reels of 1.75mm ABS filament. _x000a__x000a_Â£100 - Brake System. Emergency brake system for the generator testing rig. Use of repurposed hydraulic bicycle brakes plus automation using servos._x000a__x000a_Â£50 - Main Shaft. For power transmission between generator and gears._x000a__x000a_Â£150 - Electronics &amp; Control. Arduino, transistors, capacitors, resistors, heat sink, circuit boards, soldering irons and solder, diodes, wires, cables, anemometer, wind vane.._x000a__x000a_Â£150 - Mechanical Elements. Ball bearings, circlips &amp; fasteners._x000a__x000a_Â£180 - Gears. Two pairs of gears each costing Â£90 each, and are adequate for testing purposes._x000a__x000a_Total: Â£980"/>
    <s v="Equipment &amp; Repair"/>
    <s v="1 - Most Important"/>
    <n v="980"/>
    <n v="0"/>
    <n v="600"/>
    <n v="980"/>
    <n v="600"/>
    <n v="980"/>
    <n v="0"/>
    <s v="ok"/>
    <n v="0"/>
    <n v="0"/>
    <s v="No query_x000a_"/>
    <n v="0"/>
    <n v="0"/>
    <n v="0"/>
    <n v="0"/>
    <s v="y"/>
    <n v="0"/>
    <n v="0"/>
    <n v="0"/>
  </r>
  <r>
    <x v="238"/>
    <n v="0"/>
    <n v="3625.99"/>
    <n v="350"/>
    <n v="26314"/>
    <n v="0"/>
    <m/>
    <n v="812"/>
    <s v="CSPB - A"/>
    <s v="SCC"/>
    <s v="Fusion Reactor Design Project equipment costs. We were able to obtain some support for this from the Department of Materials who are providing some of the expensive equipment such as: The vacuum vessel, pumps tungsten wire and laboratory space. However, some additional materials are necessary to maintain the ongoing progress of this project. These are detailed below:_x000a__x000a_Â£18 - Arduino Micro-controllers. This includes purchase of 1 Nano, 1 Uno and 1 Mega._x000a__x000a_Â£26 - 2 Pressure Transducers. Will be used for initial system calibration and verification of PCB mount 40kPa pressure sensors._x000a__x000a_Â£8 - 0-40kPa Pressure Sensor. Cheaper pressure sensors that can be used to monitor a wider area of the reactor, but require a pressure transducer for calibration._x000a__x000a_Â£50 - Temperature Sensors. This includes the purchase of an infrared temperature sensor for remote sensing as well as resistive and semiconductor contact sensors._x000a__x000a_Â£150 - Peripheral Electronics. For purchase of other components needed to build other circuits: transistors, capacitors, resistors, circuit boards, solder, diodes, wires etc._x000a__x000a_Â£9 - Steel Filament. Price is based on a 0.7kg spool 308L 0.8mm stainless steel MIG welding wire which should provide sufficient material for grid construction._x000a__x000a_Â£9 - Vacuum Hoses. 3 meter general purpose silicone vacuum hose for connecting the vacuum chamber to the pump and control valves._x000a__x000a_Â£55 - High Voltage Transformer. Based on the cost of a 10kV range neon lamp transformer._x000a__x000a_Â£70 - Variable Transformer. Used to vary the power input into the HV transformer, allowing for variable HV output at the electrodes._x000a__x000a_Total: Â£395."/>
    <s v="Equipment &amp; Repair"/>
    <s v="2 - Important"/>
    <n v="395"/>
    <n v="0"/>
    <n v="200"/>
    <n v="395"/>
    <n v="200"/>
    <n v="395"/>
    <n v="0"/>
    <s v="ok"/>
    <n v="0"/>
    <n v="0"/>
    <s v="No query_x000a_"/>
    <n v="0"/>
    <n v="0"/>
    <n v="0"/>
    <n v="0"/>
    <s v="y"/>
    <n v="0"/>
    <n v="0"/>
    <n v="0"/>
  </r>
  <r>
    <x v="238"/>
    <n v="0"/>
    <n v="3625.99"/>
    <n v="350"/>
    <n v="26315"/>
    <n v="0"/>
    <m/>
    <n v="812"/>
    <s v="CSPB - A"/>
    <s v="SCC"/>
    <s v="Student -Alumni Networking Event. The event will be held on 6:30PM on Friday the 17th March with an expected 80 students and 20 alumni present. The cost breakdown for this is as follows:_x000a__x000a_Â£1200 (Â£12 per person) - Internal Catering. Expected 100 attending (80 students and 20 alumni)._x000a__x000a_Â£200 (Â£10 per alumnus) - Goodie bag for alumni (expected 20 attending)._x000a__x000a_Â£200 - Alumni travel costs._x000a__x000a_Total Cost: Â£1200_x000a__x000a_We are also raising funds from ticket sales:_x000a__x000a_Â£400 (Â£5 per ticket) - Ticket Sales Revenue (80 expecting students attending, each buying a ticket for Â£5 each.)_x000a__x000a__x000a_Estimated total cost on society: Â£1200_x000a__x000a__x000a_We know that a bulk of the costs are catering which are not covered by the funding, however we are requesting funds for the Â£200 transportation cost."/>
    <s v="Travel Expenditure"/>
    <s v="2 - Important"/>
    <n v="1600"/>
    <n v="400"/>
    <n v="200"/>
    <n v="1600"/>
    <n v="200"/>
    <n v="1600"/>
    <n v="0"/>
    <s v="ok"/>
    <n v="0"/>
    <n v="0"/>
    <s v="No query_x000a_"/>
    <n v="0"/>
    <n v="0"/>
    <n v="0"/>
    <n v="0"/>
    <s v="y"/>
    <n v="0"/>
    <n v="0"/>
    <n v="0"/>
  </r>
  <r>
    <x v="238"/>
    <n v="0"/>
    <n v="3625.99"/>
    <n v="350"/>
    <n v="26876"/>
    <n v="0"/>
    <m/>
    <n v="812"/>
    <s v="CSPB - A"/>
    <s v="SCC"/>
    <s v="G3 Energy Summit costs and revenues:_x000a__x000a_Costs: (3 university in total: will divide these by 3 in the following columns)_x000a_Â£3,300 - Catering_x000a_Â£300 - Marketing Materials_x000a__x000a_Revenue:_x000a_Â£2800 - Ticket Sales_x000a_Â£1700 - Sponsorship"/>
    <s v="Conferences"/>
    <s v="6 - Spare"/>
    <n v="1200"/>
    <n v="1500"/>
    <n v="0"/>
    <n v="1200"/>
    <n v="0"/>
    <n v="1200"/>
    <n v="0"/>
    <s v="ok"/>
    <n v="0"/>
    <n v="0"/>
    <s v="No query_x000a_"/>
    <n v="0"/>
    <n v="0"/>
    <n v="0"/>
    <n v="0"/>
    <s v="y"/>
    <n v="0"/>
    <n v="0"/>
    <n v="0"/>
  </r>
  <r>
    <x v="239"/>
    <n v="62.760000000000005"/>
    <n v="612.08000000000004"/>
    <n v="20"/>
    <n v="26645"/>
    <n v="0"/>
    <m/>
    <n v="812"/>
    <s v="CSPB - A"/>
    <s v="SCC"/>
    <s v="Seeds: Vegetable plants Â£20"/>
    <s v="Equipment &amp; Repair"/>
    <s v="3 - Average Importance"/>
    <n v="20"/>
    <n v="0"/>
    <n v="20"/>
    <n v="20"/>
    <n v="20"/>
    <n v="20"/>
    <n v="0"/>
    <s v="ok"/>
    <n v="3"/>
    <n v="0"/>
    <s v="agree 3, no itemisation"/>
    <n v="0"/>
    <n v="0"/>
    <n v="0"/>
    <n v="0"/>
    <s v="y"/>
    <n v="0"/>
    <n v="0"/>
    <n v="0"/>
  </r>
  <r>
    <x v="239"/>
    <n v="62.760000000000005"/>
    <n v="612.08000000000004"/>
    <n v="20"/>
    <n v="26655"/>
    <n v="0"/>
    <m/>
    <n v="812"/>
    <s v="CSPB - A"/>
    <s v="SCC"/>
    <s v="In order to keep the bees healthy the wax frames need to be replaced. Wax is required to create the frames for the supers (honey boxes)._x000a_10 super frame wax sheets costs Â£5, 20 are required (Â£10) for the year._x000a_10 brood frame wax sheets costs Â£7, 20 are required (Â£14)_x000a_In order to make the frames, gimp pins are required from Thornes costs Â£5 with Â£3 p&amp;p leading to a cost of Â£8._x000a_Feeding the bees requires sugar solution and fondant. These will cost Â£15 in total for the year, with Â£5 on fondant and Â£10 on sugar._x000a_Total cost for ensuring good bee health: Â£50"/>
    <s v="Equipment &amp; Repair"/>
    <s v="1 - Most Important"/>
    <n v="50"/>
    <n v="0"/>
    <n v="50"/>
    <n v="50"/>
    <n v="50"/>
    <n v="50"/>
    <n v="0"/>
    <s v="ok"/>
    <n v="0"/>
    <n v="0"/>
    <s v="No query_x000a_"/>
    <n v="0"/>
    <n v="0"/>
    <n v="0"/>
    <n v="0"/>
    <s v="y"/>
    <n v="0"/>
    <n v="0"/>
    <n v="0"/>
  </r>
  <r>
    <x v="239"/>
    <n v="62.760000000000005"/>
    <n v="612.08000000000004"/>
    <n v="20"/>
    <n v="26658"/>
    <n v="0"/>
    <m/>
    <n v="812"/>
    <s v="CSPB - A"/>
    <s v="SCC"/>
    <s v="The society wishes to expand its colonies next year which will provide additional income. A nuc of bees costs Â£80 and a new hive costs Â£200."/>
    <s v="Equipment &amp; Repair"/>
    <s v="2 - Important"/>
    <n v="280"/>
    <n v="0"/>
    <n v="280"/>
    <n v="280"/>
    <n v="280"/>
    <n v="280"/>
    <n v="0"/>
    <n v="0"/>
    <s v="development_x000a_"/>
    <n v="1"/>
    <s v="ADF_x000a_"/>
    <n v="0"/>
    <n v="0"/>
    <n v="0"/>
    <n v="0"/>
    <s v="y"/>
    <n v="0"/>
    <n v="0"/>
    <n v="0"/>
  </r>
  <r>
    <x v="240"/>
    <n v="41.96"/>
    <n v="212.42"/>
    <n v="30"/>
    <n v="26472"/>
    <n v="0"/>
    <m/>
    <n v="812"/>
    <s v="CSPB - A"/>
    <s v="SCC"/>
    <s v="Entry fee for two feminist conferences._x000a_e.g. Feminism in London, Women of the World, Being a Man, Festival of Choice._x000a__x000a_Need - Yes. Sending members to attend these conferences keeps us up to date on current issues and campaigns surrounding gender equality and intersectional feminism. _x000a_This gives and gives greater context to our in-house activities as a society. _x000a_It also allows us to make links with other groups, projects and individuals that can be collaborated with, supported, provide training and utilised as networks to further the aims of the society._x000a_This is directly relevant to the society's key aims and objectives: &quot;...to campaign on issues of gender inequality; ... to run and/or attend training and events interesting and useful to our aim for members...&quot;_x000a_._x000a_Reach - Approximately 6 members per conference._x000a_Merit - This offers a unique aspect of the student experience, being able to visit gatherings and listen to international speakers_x000a_to talk offers students a more rounded education. The most similar thing I can think of are visiting the British Humanist conference with _x000a_Imperial Atheist, Secularist and Humanist society however the ideas being discussed are very different._x000a__x000a_Priority - SCC Feminist is a society powered by ideas. Being able to attend events where speakers, workshops and panels discuss some of the _x000a_most pressing issues affecting feminist thought will make our safe spaces more inclusive, our discussion events better informed, and our_x000a_campaigns laser-focussed on tackling their cause._x000a__x000a_For example:_x000a_Women of the World festival Saturday pass._x000a_Â£11.00 for Concessions * 6 members * 2 festivals = Â£132_x000a_Subsidise 30% * Â£132 = Â£66.00"/>
    <s v="Conferences"/>
    <s v="1 - Most Important"/>
    <n v="132"/>
    <n v="66"/>
    <n v="39.6"/>
    <n v="132"/>
    <n v="39.6"/>
    <n v="132"/>
    <n v="0"/>
    <s v="ok"/>
    <n v="0"/>
    <n v="0"/>
    <s v="No query_x000a_"/>
    <n v="0"/>
    <n v="0"/>
    <n v="0"/>
    <n v="0"/>
    <s v="y"/>
    <n v="0"/>
    <n v="0"/>
    <n v="0"/>
  </r>
  <r>
    <x v="240"/>
    <n v="41.96"/>
    <n v="212.42"/>
    <n v="30"/>
    <n v="26473"/>
    <n v="0"/>
    <m/>
    <n v="812"/>
    <s v="CSPB - A"/>
    <s v="SCC"/>
    <s v="Reimbursing travel costs of the speaker at feminist speaker events._x000a__x000a_Need - Yes. Holding speakers and panel discussions is a central part of the society's activities in increasing awareness, knowledge and understanding of intersectional feminism and gender equality issues and current campaigns._x000a_This is directly relevant to the society's key aims and objectives: &quot;...space for discussion of feminist issues; to campaign on issues of gender inequality; and to run training and events interesting and useful to our aim for members, and the wider Imperial community.&quot;_x000a_Reach - First Discourse and Donuts speaker event this year had 50 people, subsequently a little over 30 people._x000a_Merit - Occasionally, Imperial hosts Women in STEM events. _x000a_However, SCC Feminists speaker events are different because the topics being discussed are very different._x000a__x000a_Priority - SCC Feminist is a society powered by ideas. _x000a_Enabling speakers to visit Imperial is a very efficient way to expose many of our members to these new ideas._x000a__x000a_We are aiming for 6 speaker events per year with two requiring travel from outside London._x000a_We have a spreadsheet of around 50 people we could invite._x000a_If we wanted to have speakers deliver events about_x000a_- Feminism 101 with Laura Bates (Everyday Sexism)_x000a_- Intersectionality in feminism with Sara Ahmed (Director of centre for feminist research at Goldsmith's)_x000a_- Street harassment with Hollaback_x000a_- gendered behaviour in STEM with Prof. Jocelyn Bell Burnell_x000a_- Sexual empowerment with Sophie Holloway (Ladies Come First)_x000a_- Gender Equality in the Church of England with Right Reverend Libby Lane._x000a__x000a_Suppose we invite 4 people from London, _x000a_One speaker from Oxford - Prof. Jocelyn Bell Burnell_x000a_One speaker from Stockport - Libby Lane._x000a__x000a_Oyster card pay as you go cap for zones 1-3 is Â£7.70_x000a_Oxford Train advance return ticket (booked 1 week in advance) Â£25.70_x000a_Stockport - London Euston off peak return (booked 2 weeks in advance) Â£41.70_x000a__x000a_Â£7.70*4 + Â£25.70 + Â£41.70 = Â£98.20_x000a_Subsidise 30% of Â£98.20 ="/>
    <s v="Speakers"/>
    <s v="1 - Most Important"/>
    <n v="98.2"/>
    <n v="49.1"/>
    <n v="29.46"/>
    <n v="98.2"/>
    <n v="29.46"/>
    <n v="98.2"/>
    <n v="0"/>
    <s v="ok"/>
    <n v="0"/>
    <n v="0"/>
    <s v="No query_x000a_"/>
    <n v="0"/>
    <n v="0"/>
    <n v="0"/>
    <n v="0"/>
    <s v="y"/>
    <n v="0"/>
    <n v="0"/>
    <n v="0"/>
  </r>
  <r>
    <x v="240"/>
    <n v="41.96"/>
    <n v="212.42"/>
    <n v="30"/>
    <n v="27292"/>
    <n v="0"/>
    <m/>
    <n v="812"/>
    <s v="CSPB - A"/>
    <s v="SCC"/>
    <s v="Materials for creating posters and placards for attending marches about gender politics._x000a_e.g. Slutwalk, Reclaim the night, Million Women March._x000a__x000a_Need - Yes. SCC Feminist needs these materials to do activism._x000a_Reach - 10 people. This equates to Â£1 worth for pens and card per member for this core society activity._x000a_Merit - Being able to march and protest issues of gender politics are not hypothetical political struggles._x000a_Many of our members are directly affected by these policies and want to change them. This makes these protests different from those of political societies and therefore unique._x000a_Priority - These marches allow SCC Feminist members to practice what they preach, and enact change, rather than merely discuss ideas."/>
    <s v="Equipment &amp; Repair"/>
    <s v="1 - Most Important"/>
    <n v="10"/>
    <n v="0"/>
    <n v="10"/>
    <n v="10"/>
    <n v="10"/>
    <n v="10"/>
    <n v="0"/>
    <s v="ok"/>
    <n v="0"/>
    <n v="0"/>
    <s v="No query_x000a_"/>
    <n v="0"/>
    <n v="0"/>
    <n v="0"/>
    <n v="0"/>
    <s v="y"/>
    <n v="0"/>
    <n v="0"/>
    <n v="0"/>
  </r>
  <r>
    <x v="241"/>
    <n v="151"/>
    <n v="620.33000000000004"/>
    <n v="40"/>
    <n v="26381"/>
    <n v="0"/>
    <m/>
    <n v="812"/>
    <s v="CSPB - A"/>
    <s v="SCC"/>
    <s v="Purchasing movies_x000a_(1. DVDs_x000a_2. short-term subscription to websites such as MUBI)"/>
    <s v="Copyright Materials"/>
    <s v="1 - Most Important"/>
    <n v="50"/>
    <n v="0"/>
    <n v="30"/>
    <n v="50"/>
    <n v="30"/>
    <n v="50"/>
    <n v="0"/>
    <s v="ok"/>
    <n v="0"/>
    <n v="0"/>
    <s v="how many DVD? can they legally show these DVD's at events or do they need a licence? also only £30 so no big bother"/>
    <n v="3"/>
    <n v="0"/>
    <n v="0"/>
    <n v="0"/>
    <s v="n"/>
    <s v="DPCS/FS to check copyright infringement. Leave as A-line."/>
    <n v="0"/>
    <n v="0"/>
  </r>
  <r>
    <x v="35"/>
    <n v="50.8"/>
    <e v="#N/A"/>
    <e v="#N/A"/>
    <n v="25503"/>
    <n v="0"/>
    <m/>
    <n v="812"/>
    <s v="CSPB - A"/>
    <s v="SCC"/>
    <s v="Expression without Borders â€“ Music night for fundraising. Funds needed for advertising, food, raffle prizes, sound equipment and lighting"/>
    <s v="Publicity"/>
    <s v="1 - Most Important"/>
    <n v="800"/>
    <n v="0"/>
    <n v="300"/>
    <n v="800"/>
    <n v="230"/>
    <n v="0"/>
    <n v="0"/>
    <s v="ok"/>
    <n v="0"/>
    <s v="clarified with club an have reduced subsidy in accordance with food"/>
    <s v="Food"/>
    <n v="1"/>
    <n v="5"/>
    <n v="0"/>
    <n v="0"/>
    <s v="n"/>
    <s v="Prizes and advertising not funded. Food/hospitality = highly variable expenditure that cannot be thoroughly budgeted for in advance, and the incentive to partake in an activity is not the 'core activity' so should be moved to C. Remaining items (sound equipment and lighting) require more thorough breakdown - SCC to request."/>
    <n v="0"/>
    <n v="0"/>
  </r>
  <r>
    <x v="35"/>
    <n v="50.8"/>
    <e v="#N/A"/>
    <e v="#N/A"/>
    <n v="25501"/>
    <n v="0"/>
    <m/>
    <n v="812"/>
    <s v="CSPB - A"/>
    <s v="SCC"/>
    <s v="Missing maps â€“ Event we hold for participants to map countries in disaster zones. This is part of what MSF does and we hold events for this as well. Held about 5 times a year. Need to provide food and drinks for participants"/>
    <s v="Consumables"/>
    <s v="1 - Most Important"/>
    <n v="150"/>
    <n v="0"/>
    <n v="80"/>
    <n v="150"/>
    <n v="0"/>
    <n v="0"/>
    <n v="0"/>
    <n v="0"/>
    <n v="1"/>
    <n v="2"/>
    <s v="No query_x000a_"/>
    <n v="0"/>
    <n v="0"/>
    <n v="0"/>
    <n v="0"/>
    <s v="y"/>
    <n v="0"/>
    <n v="0"/>
    <n v="0"/>
  </r>
  <r>
    <x v="35"/>
    <n v="50.8"/>
    <e v="#N/A"/>
    <e v="#N/A"/>
    <n v="25504"/>
    <n v="0"/>
    <m/>
    <n v="812"/>
    <s v="CSPB - A"/>
    <s v="SCC"/>
    <s v="FoMSF Conference â€“ To raise awareness and understanding of MSF as well as how students can get involved in MSF. Needs funds for catering, advertising, merchandise, printing of booklets and travel for speakers."/>
    <s v="Conferences"/>
    <s v="1 - Most Important"/>
    <n v="500"/>
    <n v="200"/>
    <n v="300"/>
    <n v="500"/>
    <n v="300"/>
    <n v="500"/>
    <n v="0"/>
    <s v="ok"/>
    <n v="0"/>
    <n v="0"/>
    <s v="No query_x000a_"/>
    <n v="0"/>
    <n v="0"/>
    <n v="0"/>
    <n v="0"/>
    <s v="y"/>
    <n v="0"/>
    <n v="0"/>
    <n v="0"/>
  </r>
  <r>
    <x v="242"/>
    <n v="499.63"/>
    <n v="6894.88"/>
    <n v="170"/>
    <n v="23515"/>
    <n v="0"/>
    <m/>
    <n v="812"/>
    <s v="CSPB - A"/>
    <s v="SCC"/>
    <s v="NHSF Affiliation Fees. We are affiliated to the National Hindu Student Forum and the affiliation fee is paid per member so we need Â£255 for the amount of current members and are expecting the same next year. We get many benefits notably staff from NHSF to come help organize and publicize our events all over the country and we get discounts on their events therefore the affiliation is essential. Affiliation also allows us to take part in the NHSF sports competitions. These are national sporting competitions run by National Hindu Sports Forum. More than 50 Hindu Societies from around the country take part."/>
    <s v="Affiliation Fees"/>
    <s v="2 - Important"/>
    <n v="270"/>
    <n v="0"/>
    <n v="270"/>
    <n v="270"/>
    <n v="270"/>
    <n v="270"/>
    <n v="0"/>
    <s v="ok"/>
    <n v="0"/>
    <n v="0"/>
    <s v="No query_x000a_"/>
    <n v="0"/>
    <n v="0"/>
    <n v="0"/>
    <n v="0"/>
    <s v="y"/>
    <n v="0"/>
    <n v="0"/>
    <n v="0"/>
  </r>
  <r>
    <x v="242"/>
    <n v="499.63"/>
    <n v="6894.88"/>
    <n v="170"/>
    <n v="23516"/>
    <n v="0"/>
    <m/>
    <n v="812"/>
    <s v="CSPB - A"/>
    <s v="SCC"/>
    <s v="Ujaali, celebrates the hindu festival of Navratri. Money for hall hire and hiring of the bands, which teach and perform garba music, is required. It will give students the opportunity to learn more about the religion and Indian culture. Every year, we hire a live band to play traditional Indian music. This cost has risen to Â£800 this year, an increase of Â£50. This cost is set to rise in the forthcoming year. Hire of the Great Hall is Â£450. We could really use a bursary to help pay for this as it is such an integral part of our main Hindu Society event of the year and the event would be incomplete without it. Furthermore there is the cost of 150 dandiya (dance props), and the cost of which is around Â£100 and Â£100 for decorating the hall. Costs therefore come to Â£1450, we aim to sell 150 tickets at Â£8 (Â£1200) so are requesting subsidy of Â£250."/>
    <s v="Cultural Activities"/>
    <s v="1 - Most Important"/>
    <n v="1500"/>
    <n v="1200"/>
    <n v="300"/>
    <n v="1500"/>
    <n v="250"/>
    <n v="1500"/>
    <n v="0"/>
    <s v="calculated subsidy 250, insted of 300 filled in_x000a_"/>
    <n v="0"/>
    <s v="reduce subsidy to 250"/>
    <s v="No query_x000a_"/>
    <n v="0"/>
    <n v="0"/>
    <n v="0"/>
    <n v="0"/>
    <s v="y"/>
    <n v="0"/>
    <n v="0"/>
    <n v="0"/>
  </r>
  <r>
    <x v="242"/>
    <n v="499.63"/>
    <n v="6894.88"/>
    <n v="170"/>
    <n v="23519"/>
    <n v="0"/>
    <m/>
    <n v="812"/>
    <s v="CSPB - A"/>
    <s v="SCC"/>
    <s v="Diwali Mela. This is a day where students are able to try out many new activities, These include yoga, kabbadi (an indian sport,) playing the tabla, etc. Money for AV hire and QTR hire is required. This comes to around Â£600. Snacks for the teachers and students comes to Â£50. We feel this is necessary as Diwali Mela is an evening event, and wehave a very low entry fee for members to attend to encourage everyone to get involved and try something new"/>
    <s v="Ground Hire"/>
    <s v="2 - Important"/>
    <n v="700"/>
    <n v="300"/>
    <n v="200"/>
    <n v="700"/>
    <n v="200"/>
    <n v="650"/>
    <n v="0"/>
    <s v="ok"/>
    <n v="0"/>
    <n v="0"/>
    <s v="Says ground hire but includes food costs. Cannot fund food."/>
    <n v="1"/>
    <n v="5"/>
    <n v="0"/>
    <n v="0"/>
    <s v="n"/>
    <s v="AV/Ground hire remains. Food/hospitality = highly variable expenditure that cannot be thoroughly budgeted for in advance, and the incentive to partake in an activity is not the 'core activity' so should be moved to C."/>
    <n v="0"/>
    <n v="0"/>
  </r>
  <r>
    <x v="242"/>
    <n v="499.63"/>
    <n v="6894.88"/>
    <n v="170"/>
    <n v="23530"/>
    <n v="0"/>
    <m/>
    <n v="812"/>
    <s v="CSPB - A"/>
    <s v="SCC"/>
    <s v="Welcome Dinner and Sanskriti - Start of year dinner and End of year dinner respectively. We hire AV equipment from DramaSoc to use at both of thses events."/>
    <s v="Equipment &amp; Repair"/>
    <s v="2 - Important"/>
    <n v="300"/>
    <n v="0"/>
    <n v="150"/>
    <n v="300"/>
    <n v="150"/>
    <n v="300"/>
    <n v="0"/>
    <s v="ok"/>
    <n v="0"/>
    <n v="0"/>
    <n v="0"/>
    <n v="0"/>
    <n v="0"/>
    <n v="0"/>
    <n v="0"/>
    <s v="y"/>
    <s v="Same as above."/>
    <n v="0"/>
    <n v="0"/>
  </r>
  <r>
    <x v="36"/>
    <n v="505.08"/>
    <n v="-8793.8799999999992"/>
    <n v="70"/>
    <n v="26744"/>
    <n v="0"/>
    <m/>
    <n v="812"/>
    <s v="CSPB - A"/>
    <s v="SCC"/>
    <s v="Sound and lighting for 'Mega Maalai' (cost based primarily on figures from the year 2015-16) [February time]_x000a__x000a_External professionals are required to oversee this and enhance the performances . This is essential, especially when the performers have been practising their various cultural art forms tirelessly over the past few months."/>
    <s v="Cultural Activities"/>
    <s v="1 - Most Important"/>
    <n v="4500"/>
    <n v="0"/>
    <n v="500"/>
    <n v="4500"/>
    <n v="500"/>
    <n v="4500"/>
    <n v="0"/>
    <s v="ok"/>
    <n v="0"/>
    <n v="0"/>
    <s v="No query_x000a_"/>
    <n v="0"/>
    <n v="0"/>
    <n v="0"/>
    <n v="0"/>
    <s v="y"/>
    <n v="0"/>
    <n v="0"/>
    <n v="0"/>
  </r>
  <r>
    <x v="243"/>
    <n v="245.28000000000003"/>
    <n v="3574.22"/>
    <n v="100"/>
    <n v="25978"/>
    <n v="0"/>
    <m/>
    <n v="812"/>
    <s v="CSPB - A"/>
    <s v="SCC"/>
    <s v="Top-up credit for the Q-phone. Simple mobile phone, used only during events to co-ordinate with members, only ever handled by committee. Particularly useful if members aren't out to friends/colleagues, and so don't want to meet us in typical locations (such as the Union), as we can co-ordinate to meet them elsewhere, where they may feel more comfortable. This is also used during events held outside the campus, where members might not find their way."/>
    <s v="Equipment &amp; Repair"/>
    <s v="2 - Important"/>
    <n v="10"/>
    <n v="0"/>
    <n v="10"/>
    <n v="10"/>
    <n v="10"/>
    <n v="0"/>
    <n v="0"/>
    <s v="ok"/>
    <n v="0"/>
    <n v="0"/>
    <n v="0"/>
    <n v="0"/>
    <n v="0"/>
    <n v="0"/>
    <n v="0"/>
    <s v="y"/>
    <s v="C-line."/>
    <n v="0"/>
    <n v="0"/>
  </r>
  <r>
    <x v="243"/>
    <n v="245.28000000000003"/>
    <n v="3574.22"/>
    <n v="100"/>
    <n v="25997"/>
    <n v="0"/>
    <m/>
    <n v="812"/>
    <s v="CSPB - A"/>
    <s v="SCC"/>
    <s v="Printing Costs: Materials for Welfare Officer Â£10, Freshers' Fair materials Â£10, 'Out &amp; About' leaflet (previously published on paper as well as online) - 28-page A5 leaflet, 200 copies. 3p/sheet of B&amp;W A4 gives 200 * 3 * 14 = Â£84."/>
    <s v="Printing Costs"/>
    <s v="1 - Most Important"/>
    <n v="104"/>
    <n v="0"/>
    <n v="104"/>
    <n v="104"/>
    <n v="104"/>
    <n v="0"/>
    <n v="0"/>
    <s v="ok"/>
    <n v="0"/>
    <n v="0"/>
    <s v="No query_x000a_"/>
    <n v="0"/>
    <n v="0"/>
    <n v="0"/>
    <n v="0"/>
    <s v="y"/>
    <n v="0"/>
    <n v="0"/>
    <n v="0"/>
  </r>
  <r>
    <x v="243"/>
    <n v="245.28000000000003"/>
    <n v="3574.22"/>
    <n v="100"/>
    <n v="25985"/>
    <n v="0"/>
    <m/>
    <n v="812"/>
    <s v="CSPB - A"/>
    <s v="SCC"/>
    <s v="Cultural trip for women. Subsidy of Â£1-2 per person. Speaks directly to IQ's constitutional directive to support welfare for all subgroups in the LGBT+ spectrum. Specific costs omitted as it is new women's officer's remit to decide what events will best achieve that goal."/>
    <s v="Hospitality"/>
    <s v="3 - Average Importance"/>
    <n v="30"/>
    <n v="0"/>
    <n v="30"/>
    <n v="30"/>
    <n v="30"/>
    <n v="30"/>
    <n v="0"/>
    <s v="move to cultural activities category"/>
    <n v="0"/>
    <n v="0"/>
    <s v="Agreed, wrong category"/>
    <n v="0"/>
    <n v="0"/>
    <n v="0"/>
    <n v="0"/>
    <s v="y"/>
    <n v="0"/>
    <n v="0"/>
    <n v="0"/>
  </r>
  <r>
    <x v="243"/>
    <n v="245.28000000000003"/>
    <n v="3574.22"/>
    <n v="100"/>
    <n v="25989"/>
    <n v="0"/>
    <m/>
    <n v="812"/>
    <s v="CSPB - A"/>
    <s v="SCC"/>
    <s v="Cultural trip for sexual diversity subgroup. Subsidy of Â£1-2 per person.Speaks directly to IQ's constitutional directive to support welfare for all subgroups in the LGBT+ spectrum. Specific costs omitted as it is new Sexuality Variance officer's remit to decide what events will best achieve that goal."/>
    <s v="Hospitality"/>
    <s v="4 - Minimal Importance"/>
    <n v="30"/>
    <n v="0"/>
    <n v="30"/>
    <n v="30"/>
    <n v="30"/>
    <n v="30"/>
    <n v="0"/>
    <s v="move to cultural activities category"/>
    <n v="0"/>
    <n v="0"/>
    <s v="Agreed, wrong category"/>
    <n v="0"/>
    <n v="0"/>
    <n v="0"/>
    <n v="0"/>
    <s v="y"/>
    <n v="0"/>
    <n v="0"/>
    <n v="0"/>
  </r>
  <r>
    <x v="243"/>
    <n v="245.28000000000003"/>
    <n v="3574.22"/>
    <n v="100"/>
    <n v="25990"/>
    <n v="0"/>
    <m/>
    <n v="812"/>
    <s v="CSPB - A"/>
    <s v="SCC"/>
    <s v="Cultural trip for gender diversity subgroup. Subsidy of Â£1-2 per person.Speaks directly to IQ's constitutional directive to support welfare for all subgroups in the LGBT+ spectrum. Specific costs omitted as it is new Gender Diversity officer's remit to decide what events will best achieve that goal."/>
    <s v="Hospitality"/>
    <s v="2 - Important"/>
    <n v="30"/>
    <n v="0"/>
    <n v="30"/>
    <n v="30"/>
    <n v="30"/>
    <n v="30"/>
    <n v="0"/>
    <s v="move to cultural activities category"/>
    <n v="0"/>
    <n v="0"/>
    <s v="Agreed, wrong category"/>
    <n v="0"/>
    <n v="0"/>
    <n v="0"/>
    <n v="0"/>
    <s v="y"/>
    <n v="0"/>
    <n v="0"/>
    <n v="0"/>
  </r>
  <r>
    <x v="37"/>
    <n v="50"/>
    <n v="852.57"/>
    <n v="50"/>
    <n v="26356"/>
    <n v="0"/>
    <m/>
    <n v="812"/>
    <s v="CSPB - A"/>
    <s v="SCC"/>
    <s v="Venue rental for Booze for Jews_x000a_This is a big social event for all London Jewish societies held annually at end of February, at a bar or club location."/>
    <s v="Ground Hire"/>
    <s v="1 - Most Important"/>
    <n v="1000"/>
    <n v="3000"/>
    <n v="100"/>
    <n v="1000"/>
    <n v="100"/>
    <n v="0"/>
    <n v="0"/>
    <s v="ok"/>
    <n v="0"/>
    <n v="0"/>
    <n v="0"/>
    <n v="0"/>
    <n v="0"/>
    <n v="0"/>
    <n v="0"/>
    <s v="y"/>
    <s v="Require itemisation, SCC to request."/>
    <n v="0"/>
    <n v="0"/>
  </r>
  <r>
    <x v="37"/>
    <n v="50"/>
    <n v="852.57"/>
    <n v="50"/>
    <n v="26372"/>
    <n v="0"/>
    <m/>
    <n v="812"/>
    <s v="CSPB - A"/>
    <s v="SCC"/>
    <s v="Accommodation for abroad shabbaton_x000a_This is a weekend where we spend Friday night and Saturday abroad together as one society). Probably a boarding school or other youth centre."/>
    <s v="Accommodation"/>
    <s v="1 - Most Important"/>
    <n v="600"/>
    <n v="700"/>
    <n v="100"/>
    <n v="600"/>
    <n v="100"/>
    <n v="0"/>
    <n v="0"/>
    <s v="ok"/>
    <n v="0"/>
    <n v="0"/>
    <n v="0"/>
    <n v="0"/>
    <n v="0"/>
    <n v="0"/>
    <n v="0"/>
    <s v="y"/>
    <s v="Not enough detail, SCC to request breakdown."/>
    <n v="0"/>
    <n v="0"/>
  </r>
  <r>
    <x v="37"/>
    <n v="50"/>
    <n v="852.57"/>
    <n v="50"/>
    <n v="24741"/>
    <n v="0"/>
    <m/>
    <n v="812"/>
    <s v="CSPB - A"/>
    <s v="SCC"/>
    <s v="Food and drink for Meat and Greet (opening event)_x000a_This includes Kosher Meat, Drinks and Snacks._x000a_(Income included in line below)"/>
    <s v="Consumables"/>
    <s v="2 - Important"/>
    <n v="220"/>
    <n v="0"/>
    <n v="0"/>
    <n v="220"/>
    <n v="0"/>
    <n v="0"/>
    <n v="0"/>
    <s v="move to hospitality"/>
    <n v="1"/>
    <n v="2"/>
    <s v="food"/>
    <n v="1"/>
    <n v="3"/>
    <n v="0"/>
    <n v="0"/>
    <s v="y"/>
    <n v="0"/>
    <n v="0"/>
    <n v="0"/>
  </r>
  <r>
    <x v="244"/>
    <e v="#N/A"/>
    <e v="#DIV/0!"/>
    <n v="35"/>
    <n v="25442"/>
    <n v="0"/>
    <m/>
    <n v="812"/>
    <s v="CSPB - A"/>
    <s v="SCC"/>
    <s v="Publicity _x000a__x000a_As we are a relatively small society, advertising is crucial and integral to gaining more members. We have definitely tried to use social media advertising to our advantage with 630 likes on Facebook and 50 followers on Instagram. However, to promote our events to Imperial students, Paper Advertising is extremely vital and is something which we havenâ€™t done much of. _x000a_Therefore, we would like to order a Krishna Consciousness banner which we would use at fresherâ€™s fair and whenever we set up Krishna Consciousness stalls at Imperial. A 76cm by 122 cm banner costs: Â£17.99_x000a_With the rest of the money, we would like to print A3 and A4 posters of our events to increase awareness around the campus."/>
    <s v="Publicity"/>
    <s v="1 - Most Important"/>
    <n v="30"/>
    <n v="0"/>
    <n v="30"/>
    <n v="30"/>
    <n v="30"/>
    <n v="0"/>
    <n v="0"/>
    <s v="ok"/>
    <n v="0"/>
    <n v="0"/>
    <s v="publicity"/>
    <n v="1"/>
    <n v="3"/>
    <n v="0"/>
    <n v="0"/>
    <s v="y"/>
    <s v="B/C-line."/>
    <n v="0"/>
    <n v="0"/>
  </r>
  <r>
    <x v="244"/>
    <e v="#N/A"/>
    <e v="#DIV/0!"/>
    <n v="35"/>
    <n v="25441"/>
    <n v="0"/>
    <m/>
    <n v="812"/>
    <s v="CSPB - A"/>
    <s v="SCC"/>
    <s v="Fortnightly sessions_x000a__x000a_The most integral part of our society are the fortnightly sessions. These are called â€œThink Out Loudâ€ sessions, where a guest speaker will hold enriching and thought provoking discussions about topics that students can really relate to such as relationships, habits, stress, lifestyles, faith and doubt. Subjects covered in the societyâ€™s interactive debates will also to help give direction to students on how they could deal with exam stress and balancing their lifestyles; these themes will relate to current issues students may be faced with while at university as we encourage students to think outside the box and engage in spirituality._x000a_These sessions are conducted by a professional Krishna Consciousness speaker and thus we are requesting subsidy for the speaker fees. _x000a_The speaker fees are Â£25 per session including their travel cost and we have 10 sessions across the year (5 in 1st term and 5 in 2nd term). Therefore, the total cost is: Â£250 x 10 = Â£250_x000a_An invoice can be provided if requested."/>
    <s v="Speakers"/>
    <s v="1 - Most Important"/>
    <n v="250"/>
    <n v="0"/>
    <n v="250"/>
    <n v="250"/>
    <n v="250"/>
    <n v="250"/>
    <n v="0"/>
    <s v="ok"/>
    <n v="0"/>
    <n v="0"/>
    <s v="No query_x000a_"/>
    <n v="0"/>
    <n v="0"/>
    <n v="0"/>
    <n v="0"/>
    <s v="y"/>
    <n v="0"/>
    <n v="0"/>
    <n v="0"/>
  </r>
  <r>
    <x v="244"/>
    <e v="#N/A"/>
    <e v="#DIV/0!"/>
    <n v="35"/>
    <n v="25443"/>
    <n v="0"/>
    <m/>
    <n v="812"/>
    <s v="CSPB - A"/>
    <s v="SCC"/>
    <s v="Travel Expenditure to Soho Temple_x000a__x000a_We provide a FREE full vegetarian meal after our philosophy sessions to promote a healthy lifestyle and encourage vegetarianism. Even though the food itself is free and incurs no cost as the Radha-Krishna Temple in Soho give it to us, a committee member has to go to Soho before every session to collect the food and then come back to South Kensington. _x000a_Therefore, we are requesting subsidy for the travel expenditure incurred by our committee members who travel via tube to get the food from soho:_x000a_The cost of going to the Temple and coming back to South Kensington (via oyster): Â£2.40 x 2 = Â£4.80_x000a_We have 10 sessions in a year therefore the total cost is: _x000a_Â£4.80 x 10 = Â£48"/>
    <s v="Travel Expenditure"/>
    <s v="1 - Most Important"/>
    <n v="48"/>
    <n v="0"/>
    <n v="48"/>
    <n v="48"/>
    <n v="48"/>
    <n v="48"/>
    <n v="0"/>
    <s v="ok"/>
    <n v="0"/>
    <n v="0"/>
    <s v="No query_x000a_"/>
    <n v="0"/>
    <n v="0"/>
    <n v="0"/>
    <n v="0"/>
    <s v="y"/>
    <n v="0"/>
    <n v="0"/>
    <n v="0"/>
  </r>
  <r>
    <x v="245"/>
    <n v="179.85999999999999"/>
    <n v="219.96"/>
    <n v="20"/>
    <n v="24980"/>
    <n v="0"/>
    <m/>
    <n v="812"/>
    <s v="CSPB - A"/>
    <s v="SCC"/>
    <s v="Film night allows the discussion of key topics to do with the aims of the society. Allows internal networking between members of the society. Need funds for costs of hire/logistics."/>
    <s v="Equipment &amp; Repair"/>
    <s v="2 - Important"/>
    <n v="50"/>
    <n v="0"/>
    <n v="50"/>
    <n v="50"/>
    <n v="50"/>
    <n v="0"/>
    <n v="0"/>
    <s v="ok"/>
    <n v="0"/>
    <n v="0"/>
    <s v="More info"/>
    <n v="0"/>
    <n v="0"/>
    <n v="0"/>
    <n v="0"/>
    <s v="n"/>
    <s v="Need a more detailed breakdown of logistics. SCC to request."/>
    <n v="0"/>
    <n v="0"/>
  </r>
  <r>
    <x v="245"/>
    <n v="179.85999999999999"/>
    <n v="219.96"/>
    <n v="20"/>
    <n v="24979"/>
    <n v="0"/>
    <m/>
    <n v="812"/>
    <s v="CSPB - A"/>
    <s v="SCC"/>
    <s v="Labour Student Conference and Labour Conference: Two days, including access to the conference speeches. A core activity because ascertain ideas and programme for the year and engage in policy discussions and make decisions, fitting into our core aims and objectives as a political society. We aim to pay half the fees for two delegates, and ask them to pay the rest."/>
    <s v="Conferences"/>
    <s v="1 - Most Important"/>
    <n v="150"/>
    <n v="0"/>
    <n v="150"/>
    <n v="150"/>
    <n v="150"/>
    <n v="150"/>
    <n v="0"/>
    <s v="ok"/>
    <n v="0"/>
    <n v="0"/>
    <s v="No query_x000a_"/>
    <n v="0"/>
    <n v="0"/>
    <n v="0"/>
    <n v="0"/>
    <s v="y"/>
    <n v="0"/>
    <n v="0"/>
    <n v="0"/>
  </r>
  <r>
    <x v="245"/>
    <n v="179.85999999999999"/>
    <n v="219.96"/>
    <n v="20"/>
    <n v="24981"/>
    <n v="0"/>
    <m/>
    <n v="812"/>
    <s v="CSPB - A"/>
    <s v="SCC"/>
    <s v="Travel expenditure for the Parliament trip &amp; Conferences is very important. The key aims of the society is to engage with and understand the British political system. It is our key objective for club members to engage with this and so we again ask for subsidy for travel allow equal access_x000a_to this opportunity for those who cannot afford."/>
    <s v="Travel Expenditure"/>
    <s v="1 - Most Important"/>
    <n v="460"/>
    <n v="0"/>
    <n v="460"/>
    <n v="460"/>
    <n v="460"/>
    <n v="460"/>
    <n v="0"/>
    <s v="ok"/>
    <n v="0"/>
    <n v="0"/>
    <s v="Would like to see the subsidy and how many students provided for"/>
    <n v="0"/>
    <n v="0"/>
    <n v="0"/>
    <n v="0"/>
    <s v="n"/>
    <s v="A-line, core activity requires the travel."/>
    <n v="0"/>
    <n v="0"/>
  </r>
  <r>
    <x v="245"/>
    <n v="179.85999999999999"/>
    <n v="219.96"/>
    <n v="20"/>
    <n v="24982"/>
    <n v="0"/>
    <m/>
    <n v="812"/>
    <s v="CSPB - A"/>
    <s v="SCC"/>
    <s v="Printing leaflets and notices for canvassing, fulfilling our aims and objectives"/>
    <s v="Printing Costs"/>
    <s v="2 - Important"/>
    <n v="30"/>
    <n v="0"/>
    <n v="30"/>
    <n v="30"/>
    <n v="30"/>
    <n v="30"/>
    <n v="0"/>
    <s v="ok"/>
    <n v="0"/>
    <n v="0"/>
    <n v="0"/>
    <n v="0"/>
    <n v="0"/>
    <n v="0"/>
    <n v="0"/>
    <s v="y"/>
    <n v="0"/>
    <n v="0"/>
    <n v="0"/>
  </r>
  <r>
    <x v="246"/>
    <n v="375.15999999999997"/>
    <n v="38.729999999999997"/>
    <n v="35"/>
    <n v="27436"/>
    <n v="0"/>
    <m/>
    <n v="812"/>
    <s v="CSPB - A"/>
    <s v="SCC"/>
    <s v="Need: Food &amp; drink to host speakers at events and to encourage them to stay and engage with our members informally. This is vital to allow us to fulfil our aim of providing a forum for members to engage personally with policymakers, forming relationships and networking with them. This will cost no more than Â£15 per event: Â£5 for soft drinks and Â£10 on finger food and snacks. All purchased at Aldi for the cheapest price. _x000a__x000a_Reach: This is also based on an expected attendance of 40-50 people, but will vary according to demand. Food is purchased the night before the event when the number of tickets reserved is known to prevent wastage. Anticipating 8 events per year, we expect a total cost of Â£120. _x000a__x000a_Merit: For events with significant interest or particularly popular speakers we anticipate charging Â£3 per event for non-members (free for members) to contribute towards the costs. For these events, we aim to attract at least 5 non-members, to raise the required Â£15. However, for certain less high-profile events (e.g. for introductory workshops) we intend on keeping it free to improve access, these will then be subsidised using the money from previous events where more than 5 non-members attended. We anticipate charging for at least 3 events (1 per term)._x000a__x000a_Priority: Refreshments to allow our members to network, socialise and discuss key policy issues over provide an excellent springboard for discussion. We aim to provide an open and inviting atmosphere to better support our members."/>
    <s v="Speakers"/>
    <s v="1 - Most Important"/>
    <n v="120"/>
    <n v="30"/>
    <n v="90"/>
    <n v="120"/>
    <n v="90"/>
    <n v="0"/>
    <n v="0"/>
    <s v="ok"/>
    <n v="0"/>
    <n v="0"/>
    <s v="Not sure that the food can be funded here? revise?"/>
    <n v="1"/>
    <n v="42828"/>
    <n v="0"/>
    <n v="0"/>
    <s v="y"/>
    <s v="Food/hospitality = highly variable expenditure that cannot be thoroughly budgeted for in advance, and the incentive to partake in an activity is not the 'core activity' so should be moved to C."/>
    <n v="0"/>
    <n v="0"/>
  </r>
  <r>
    <x v="246"/>
    <n v="375.15999999999997"/>
    <n v="38.729999999999997"/>
    <n v="35"/>
    <n v="27424"/>
    <n v="0"/>
    <m/>
    <n v="812"/>
    <s v="CSPB - A"/>
    <s v="SCC"/>
    <s v="Need: Travel cost subsidy for external speakers in order to give talks and host events. An average cost of Â£5 travel for up to 8 people/year based on a valid receipt. However we would spend this flexibly and according to the speaker _x000a__x000a_Reach: We would pay a greater amount to subsidise a more important speaker travelling from further away. Thus we are able to broaden our choice of speakers. Nevertheless, we aim to keep the cost of this down as much as possible by generally approaching speakers from within London, who may not need their travel expenses to be paid. _x000a__x000a_Merit: By being able to provide some travel expenses we hope to be able to fulfil our aim of hosting important experts and policymakers for our members to engage with. We aim to raise as much of this as possible through membership fees._x000a__x000a_Priority: In order to bring the best speakers and provide an incentive for them to come, showing our appreciation for their time and efforts, we believe this has a high priority."/>
    <s v="Speakers"/>
    <s v="2 - Important"/>
    <n v="40"/>
    <n v="0"/>
    <n v="40"/>
    <n v="40"/>
    <n v="40"/>
    <n v="40"/>
    <n v="0"/>
    <s v="ok"/>
    <n v="0"/>
    <n v="0"/>
    <s v="No query_x000a_"/>
    <n v="0"/>
    <n v="0"/>
    <n v="0"/>
    <n v="0"/>
    <s v="y"/>
    <n v="0"/>
    <n v="0"/>
    <n v="0"/>
  </r>
  <r>
    <x v="246"/>
    <n v="375.15999999999997"/>
    <n v="38.729999999999997"/>
    <n v="35"/>
    <n v="27439"/>
    <n v="0"/>
    <m/>
    <n v="812"/>
    <s v="CSPB - A"/>
    <s v="SCC"/>
    <s v="Need: Need: Website hosting charges annually for www.http://www.londonsciencepolicy.co.uk/_x000a__x000a_Reach: An external website is incredibly important to our aims - it allows us to have a professional platform from which to engage experts, and promote our author's work to policymakers, getting the student voice heard. The website costs Â£5.16 per month giving a yearly cost of Â£62. 20% VAT (Â£12) gives a total of Â£74 for the entire year. _x000a__x000a_Merit: This was the cheapest we could find which is hosted by wix.com and met our needs in terms of both email and web hosting, as well as reliable customer support and gave us a free web domain. This year, we have recruited a dedicated webmaster, who has developed the website and is updating it with information about the society, the policy papers we have worked on and up-to-date information about how to get involved with our events and policy papers._x000a__x000a_Priority: This is our outward facing branch, appealing to students and stakeholders throughout London and also globally. It is integral to our future success and development, to provide a platform for our policy papers to be viewed and delivered."/>
    <s v="Publicity"/>
    <s v="1 - Most Important"/>
    <n v="74"/>
    <n v="0"/>
    <n v="74"/>
    <n v="74"/>
    <n v="74"/>
    <n v="74"/>
    <n v="0"/>
    <s v="ok"/>
    <n v="0"/>
    <n v="0"/>
    <s v="100% subsidy?"/>
    <n v="0"/>
    <n v="0"/>
    <n v="0"/>
    <n v="0"/>
    <s v="y"/>
    <n v="0"/>
    <n v="0"/>
    <n v="0"/>
  </r>
  <r>
    <x v="246"/>
    <n v="375.15999999999997"/>
    <n v="38.729999999999997"/>
    <n v="35"/>
    <n v="27441"/>
    <n v="0"/>
    <m/>
    <n v="812"/>
    <s v="CSPB - A"/>
    <s v="SCC"/>
    <s v="Need: Launching directed adverts on Facebook to spread awareness about larger events and about the society as a whole_x000a__x000a_Reach: This year, we have spent Â£13.76 publicising the successful &quot;Brexit&quot; talk and LFSP as a whole on Facebook. Advert on Facebook can be directed towards the relevant demographic based on their Facebook likes and what groups they engage with on Facebook to advertise efficiently to the most appropriate audience. For the talk, we gained the interest of some external students and also a reporter who attended the event. _x000a__x000a_Merit: Allows the society to gain the interest of relevant audience to expand the society and gain the interest of the public. This will give us more credit as a student-led think-tank and in future, can allow us to generate an income by selling tickets to the general public._x000a__x000a_Priority: Important and cost-efficient method of advertising the society to the wider community and can give more options for future policy writing."/>
    <s v="Publicity"/>
    <s v="2 - Important"/>
    <n v="25"/>
    <n v="0"/>
    <n v="25"/>
    <n v="25"/>
    <n v="25"/>
    <n v="25"/>
    <n v="0"/>
    <s v="ok"/>
    <n v="0"/>
    <n v="0"/>
    <s v="No query_x000a_"/>
    <n v="0"/>
    <n v="0"/>
    <n v="0"/>
    <n v="0"/>
    <s v="y"/>
    <n v="0"/>
    <n v="0"/>
    <n v="0"/>
  </r>
  <r>
    <x v="247"/>
    <e v="#N/A"/>
    <e v="#DIV/0!"/>
    <n v="30"/>
    <n v="25492"/>
    <n v="0"/>
    <m/>
    <n v="812"/>
    <s v="CSPB - A"/>
    <s v="SCC"/>
    <s v="Trial description materials, educational material, witness testimonies, etc."/>
    <s v="Printing Costs"/>
    <s v="3 - Average Importance"/>
    <n v="80"/>
    <n v="0"/>
    <n v="80"/>
    <n v="80"/>
    <n v="80"/>
    <n v="80"/>
    <n v="0"/>
    <s v="ok"/>
    <n v="0"/>
    <n v="0"/>
    <s v="lots of pages"/>
    <n v="0"/>
    <n v="0"/>
    <n v="0"/>
    <n v="0"/>
    <s v="y"/>
    <n v="0"/>
    <n v="0"/>
    <n v="0"/>
  </r>
  <r>
    <x v="248"/>
    <n v="477.64"/>
    <n v="-616.32000000000005"/>
    <n v="40"/>
    <n v="26438"/>
    <n v="0"/>
    <m/>
    <n v="812"/>
    <s v="CSPB - A"/>
    <s v="SCC"/>
    <s v="Attending MUN Conferences_x000a__x000a_These are competitions attended by many different Universities from around the world. They are a chance for our members to bring back awards such as â€˜Best Delegateâ€™, â€˜Diplomacy Awardâ€™ or 'Best Position Paper' whilst representing Imperial College London. In the past year, we have won 4 of such awards in 3 different conferences. Planned participation for Model United Nations conference for next year includes Oxford, Cambridge, Edinburgh and London as well as other conferences if members are interested._x000a_Need: Attending such weekend long conferences is the primary core activity of ICMUN and plays a vital role in developing our membersâ€™ skill set further whilst engaging them. _x000a_Reach: We support the visit of at least one conference per member. With a minimum membership target of 40 for 2017/2018 we predict an allocation of 12 for the conferences in Cambridge and Oxford respectively, 5 for Scotland and 25 for the conference in London. The cost of such activities can prove to be a barrier for attendance. _x000a_Merit: The delegations sent to these conferences will comprise of both newcomers and experienced delegates. This will enable newcomers to learn additional tips from those members who've attended to conferences in the previous years. The members who come back with awards are able to discover new areas of their skill set and have a chance at practicing them too. Furthermore, ICMUNâ€™s attendance to such competitions highlights the good reputation of Imperial College amongst other university teams who participate._x000a_Priority: These competitions are what the ICMUN society primarily trains for. It is a great opportunity to apply what they learn during the training sessions._x000a__x000a_The fees below are fixed delegate administration fees and do not include social packs._x000a_Oxford International Model United Nations (OXIMUN) (3 day conference)_x000a_12 delegates x â‚¤65/person fixed administration fees = â‚¤780_x000a_Cambridge International Model United Nations (CUIMUN) (3 day conference)_x000a_12 delegates x â‚¤50/person fixed administration fees = â‚¤600_x000a_London International Model United Nations (LIMUN) (3 day conference) _x000a_25 delegates x â‚¤75/person fixed administration fees = â‚¤1875_x000a_Scotland Model United Nations (ScotMUN) (3 day conference) -_x000a_5 delegates x â‚¤35/person fixed administration fees = â‚¤175_x000a_Total cost = â‚¤780+ â‚¤600+ â‚¤1875+â‚¤175 = â‚¤3430"/>
    <s v="Competitions"/>
    <s v="1 - Most Important"/>
    <n v="3430"/>
    <n v="893.33"/>
    <n v="2536.67"/>
    <n v="3430"/>
    <n v="2536.67"/>
    <n v="2536.67"/>
    <n v="0"/>
    <s v="ok"/>
    <n v="0"/>
    <n v="0"/>
    <s v="No query_x000a_"/>
    <n v="0"/>
    <n v="0"/>
    <n v="0"/>
    <n v="0"/>
    <s v="y"/>
    <n v="0"/>
    <n v="0"/>
    <n v="0"/>
  </r>
  <r>
    <x v="248"/>
    <n v="477.64"/>
    <n v="-616.32000000000005"/>
    <n v="40"/>
    <n v="27314"/>
    <n v="0"/>
    <m/>
    <n v="812"/>
    <s v="CSPB - A"/>
    <s v="SCC"/>
    <s v="Travel Costs for attending competitions_x000a__x000a_Seeing as these competitions span a 3 day weekend, accommodation and travel funding can prove to be necessary to give a fair chance for all members to attend. _x000a_Oxford International Model United Nations (OXIMUN) - travel expenditure for 12 members as delegates. Cheapest return train ticket cost - â‚¤22/person_x000a_12 delegates x â‚¤22/person = â‚¤264_x000a_Cambridge International Model United Nations (CUIMUN) - travel expenditure for 12 members as delegates. Cheapest return train ticket cost - â‚¤22/person_x000a_12 delegates x â‚¤22/person = â‚¤264_x000a_Scotland Model United Nations - travel expenditure for 5 members as delegates. Cheapest return train ticket cost - â‚¤65/person_x000a_5 delegates x â‚¤65/person = â‚¤325_x000a_Total Cost = â‚¤853"/>
    <s v="Travel Expenditure"/>
    <s v="1 - Most Important"/>
    <n v="853"/>
    <n v="284.33"/>
    <n v="568.66999999999996"/>
    <n v="853"/>
    <n v="568.66999999999996"/>
    <n v="568.66999999999996"/>
    <n v="0"/>
    <s v="ok"/>
    <n v="0"/>
    <n v="0"/>
    <s v="No query_x000a_"/>
    <n v="0"/>
    <n v="0"/>
    <n v="0"/>
    <n v="0"/>
    <s v="y"/>
    <n v="0"/>
    <n v="0"/>
    <n v="0"/>
  </r>
  <r>
    <x v="249"/>
    <n v="224.7"/>
    <n v="168.37"/>
    <n v="40"/>
    <n v="27511"/>
    <n v="0"/>
    <m/>
    <n v="812"/>
    <s v="CSPB - A"/>
    <s v="SCC"/>
    <s v="Pamphlets for Freshers Fair, Christmas Outreach, Easter Outreach: Â£0.10/copy x 50 copies x 3 events = Â£15"/>
    <s v="Publicity"/>
    <s v="1 - Most Important"/>
    <n v="15"/>
    <n v="0"/>
    <n v="10"/>
    <n v="15"/>
    <n v="10"/>
    <n v="0"/>
    <n v="0"/>
    <s v="ok"/>
    <n v="0"/>
    <n v="0"/>
    <s v="publicity"/>
    <n v="1"/>
    <n v="3"/>
    <n v="0"/>
    <n v="0"/>
    <s v="y"/>
    <s v="C-line."/>
    <n v="0"/>
    <n v="0"/>
  </r>
  <r>
    <x v="249"/>
    <n v="224.7"/>
    <n v="168.37"/>
    <n v="40"/>
    <n v="27506"/>
    <n v="0"/>
    <m/>
    <n v="812"/>
    <s v="CSPB - A"/>
    <s v="SCC"/>
    <s v="Retreat (Accommodation): Â£30/member (for 2 nights) x 40 members = Â£1200"/>
    <s v="Accommodation"/>
    <s v="1 - Most Important"/>
    <n v="1200"/>
    <n v="0"/>
    <n v="600"/>
    <n v="1200"/>
    <n v="600"/>
    <n v="1200"/>
    <n v="0"/>
    <n v="0"/>
    <n v="3"/>
    <n v="0"/>
    <n v="0"/>
    <n v="0"/>
    <n v="0"/>
    <n v="0"/>
    <n v="0"/>
    <s v="y"/>
    <s v="Core activity for OCF, keep as A-line."/>
    <n v="0"/>
    <n v="0"/>
  </r>
  <r>
    <x v="249"/>
    <n v="224.7"/>
    <n v="168.37"/>
    <n v="40"/>
    <n v="27507"/>
    <n v="0"/>
    <m/>
    <n v="812"/>
    <s v="CSPB - A"/>
    <s v="SCC"/>
    <s v="Retreat (Bus): Â£100/one-way x 2 ways (to and fro) = Â£200"/>
    <s v="Travel Expenditure"/>
    <s v="1 - Most Important"/>
    <n v="200"/>
    <n v="0"/>
    <n v="100"/>
    <n v="200"/>
    <n v="100"/>
    <n v="200"/>
    <n v="0"/>
    <n v="0"/>
    <n v="3"/>
    <n v="0"/>
    <s v="No query_x000a_"/>
    <n v="0"/>
    <n v="0"/>
    <n v="0"/>
    <n v="0"/>
    <s v="y"/>
    <n v="0"/>
    <n v="0"/>
    <n v="0"/>
  </r>
  <r>
    <x v="249"/>
    <n v="224.7"/>
    <n v="168.37"/>
    <n v="40"/>
    <n v="27508"/>
    <n v="0"/>
    <m/>
    <n v="812"/>
    <s v="CSPB - A"/>
    <s v="SCC"/>
    <s v="Retreat (Speaker): To subsidise the cost of the speaker's transportation and accommodation_x000a_Â£50/speaker x 1 speaker = Â£50"/>
    <s v="Speakers"/>
    <s v="1 - Most Important"/>
    <n v="50"/>
    <n v="0"/>
    <n v="20"/>
    <n v="50"/>
    <n v="20"/>
    <n v="50"/>
    <n v="0"/>
    <n v="0"/>
    <n v="3"/>
    <n v="0"/>
    <s v="No query_x000a_"/>
    <n v="0"/>
    <n v="0"/>
    <n v="0"/>
    <n v="0"/>
    <s v="y"/>
    <n v="0"/>
    <n v="0"/>
    <n v="0"/>
  </r>
  <r>
    <x v="249"/>
    <n v="224.7"/>
    <n v="168.37"/>
    <n v="40"/>
    <n v="27509"/>
    <n v="0"/>
    <m/>
    <n v="812"/>
    <s v="CSPB - A"/>
    <s v="SCC"/>
    <s v="Weekly Bible Study Booklets: Â£3/member x 40 members = Â£120"/>
    <s v="Printing Costs"/>
    <s v="1 - Most Important"/>
    <n v="120"/>
    <n v="0"/>
    <n v="60"/>
    <n v="120"/>
    <n v="60"/>
    <n v="120"/>
    <n v="0"/>
    <s v="ok"/>
    <n v="0"/>
    <n v="0"/>
    <n v="0"/>
    <n v="0"/>
    <n v="0"/>
    <n v="0"/>
    <n v="0"/>
    <s v="y"/>
    <n v="0"/>
    <n v="0"/>
    <n v="0"/>
  </r>
  <r>
    <x v="249"/>
    <n v="224.7"/>
    <n v="168.37"/>
    <n v="40"/>
    <n v="27512"/>
    <n v="0"/>
    <m/>
    <n v="812"/>
    <s v="CSPB - A"/>
    <s v="SCC"/>
    <s v="Refreshments for Christmas Outreach, Easter Outreach: Â£3/participant x 60 participants x 2 events = Â£360"/>
    <s v="Hospitality"/>
    <s v="1 - Most Important"/>
    <n v="360"/>
    <n v="0"/>
    <n v="200"/>
    <n v="360"/>
    <n v="0"/>
    <n v="0"/>
    <n v="0"/>
    <n v="0"/>
    <n v="1"/>
    <n v="2"/>
    <s v="food"/>
    <n v="1"/>
    <n v="3"/>
    <n v="0"/>
    <n v="0"/>
    <s v="y"/>
    <s v="Food/hospitality = highly variable expenditure that cannot be thoroughly budgeted for in advance, and the incentive to partake in an activity is not the 'core activity' so should be moved to C."/>
    <n v="0"/>
    <n v="0"/>
  </r>
  <r>
    <x v="249"/>
    <n v="224.7"/>
    <n v="168.37"/>
    <n v="40"/>
    <n v="27513"/>
    <n v="0"/>
    <m/>
    <n v="812"/>
    <s v="CSPB - A"/>
    <s v="SCC"/>
    <s v="Retreat (Food): Â£2/member x 3 meals x 40 members = Â£240"/>
    <s v="Hospitality"/>
    <s v="2 - Important"/>
    <n v="240"/>
    <n v="0"/>
    <n v="120"/>
    <n v="240"/>
    <n v="0"/>
    <n v="0"/>
    <n v="0"/>
    <n v="0"/>
    <n v="1"/>
    <n v="2"/>
    <s v="food"/>
    <n v="1"/>
    <n v="3"/>
    <n v="0"/>
    <n v="0"/>
    <s v="y"/>
    <s v="Food/hospitality = highly variable expenditure that cannot be thoroughly budgeted for in advance, and the incentive to partake in an activity is not the 'core activity' so should be moved to C."/>
    <n v="0"/>
    <n v="0"/>
  </r>
  <r>
    <x v="250"/>
    <n v="328.34999999999997"/>
    <n v="2390.4"/>
    <n v="65"/>
    <n v="23427"/>
    <n v="0"/>
    <m/>
    <n v="812"/>
    <s v="CSPB - A"/>
    <s v="SCC"/>
    <s v="Famine 24_x000a__x000a_This is our flagship event supported by World Vision which aims to raise awareness of the issue of poverty in less-developed countries. Participants would fast for 24 hours while joining workshops relating to poverty issues._x000a_A free t-shirt and drinks will be given to each participant._x000a_120 participants are expected to join in the event raising an expected Â£2500. _x000a_Predicted budget includes a fixed cost 120 Ã— Â£4 for t-shirt printing and delivery, an extra Â£100 for drinks, and around Â£50 for stationary, printing and props for workshops._x000a_The total expenditure is expected to be 120 Ã— 4 + 100 + 50 = Â£630. _x000a_The remaining income would be donated to charity."/>
    <s v="Cultural Activities"/>
    <s v="1 - Most Important"/>
    <n v="680"/>
    <n v="2400"/>
    <n v="480"/>
    <n v="680"/>
    <n v="480"/>
    <n v="0"/>
    <n v="0"/>
    <s v="ok"/>
    <n v="0"/>
    <n v="0"/>
    <s v="Stash/food and drink"/>
    <n v="1"/>
    <n v="3"/>
    <n v="0"/>
    <n v="0"/>
    <s v="n"/>
    <n v="0"/>
    <n v="0"/>
    <n v="0"/>
  </r>
  <r>
    <x v="250"/>
    <n v="328.34999999999997"/>
    <n v="2390.4"/>
    <n v="65"/>
    <n v="23428"/>
    <n v="0"/>
    <m/>
    <n v="812"/>
    <s v="CSPB - A"/>
    <s v="SCC"/>
    <s v="PASSTIMES Magazine Publication_x000a__x000a_This magazine provides information for members throughout the year such as London and Imperial life at the beginning of year, internships applications, activities we hold, and travelling through out the year. There will also be articles and views written on current issues submitted by our members._x000a_PASSTIMES is a fundamental part in the activities of PASS. We release one issues per term, with the first issue printed professionally in colour. There would be 300 coloured copies, at Â£1.30 each. 300 Ã— Â£1.30 = Â£390.00"/>
    <s v="Publicity"/>
    <s v="1 - Most Important"/>
    <n v="390"/>
    <n v="0"/>
    <n v="390"/>
    <n v="390"/>
    <n v="390"/>
    <n v="390"/>
    <n v="0"/>
    <s v="ok"/>
    <n v="0"/>
    <n v="0"/>
    <s v="No query_x000a_"/>
    <n v="0"/>
    <n v="0"/>
    <n v="0"/>
    <n v="0"/>
    <s v="y"/>
    <n v="0"/>
    <n v="0"/>
    <n v="0"/>
  </r>
  <r>
    <x v="38"/>
    <e v="#N/A"/>
    <n v="-14.28"/>
    <n v="25"/>
    <n v="25334"/>
    <n v="0"/>
    <m/>
    <n v="812"/>
    <s v="CSPB - A"/>
    <s v="SCC"/>
    <s v="Voodoo Halloween Rock Night. This is a large yearly rock and metal themed Halloween event taking place at Electrowerkz. Includes many live concerts and afterparty. The society normally organizes a joint event with UCL, KCL, QMUL, and Brunel Rocksocs for this night, and rendezvous prior to the event to mingle. This is often the most popular event of the year (excluding bar nights) and could be even more popular if ticket costs were subsidized, as many members historically decide not to attend due to the high ticket price and early commitment (tickets sell out rapidly). See objectives 2.1, 2.3, and 2.4 in the constitution._x000a_Ticket price = Â£20, estimated turnout based on previous years = 20, total ticket cost = 20*20 = Â£400."/>
    <s v="Cultural Activities"/>
    <s v="2 - Important"/>
    <n v="400"/>
    <n v="0"/>
    <n v="400"/>
    <n v="400"/>
    <n v="400"/>
    <n v="400"/>
    <n v="0"/>
    <n v="0"/>
    <n v="5"/>
    <n v="0"/>
    <s v="No query_x000a_"/>
    <n v="0"/>
    <n v="0"/>
    <n v="0"/>
    <n v="0"/>
    <s v="y"/>
    <n v="0"/>
    <n v="0"/>
    <n v="0"/>
  </r>
  <r>
    <x v="38"/>
    <e v="#N/A"/>
    <n v="-14.28"/>
    <n v="25"/>
    <n v="25445"/>
    <n v="0"/>
    <m/>
    <n v="812"/>
    <s v="CSPB - A"/>
    <s v="SCC"/>
    <s v="General London-based concerts. Ticket prices range from roughly Â£12 to Â£45, and are currently paid for by members in full. One of the society's core objectives (2.1) is to help members in enjoying London's rock and metal culture, and live shows form an integral part of that culture. Also see objectives 2.2 and 2.3 in the constitution, concerning promoting and organizing trips to local concerts. Organized trips are undertaken for shows where a high level of member interest is displayed. It is impossible to predict the total cost to members attending these concerts, but a fund to subsidize the more expensive tickets would help fulfill the society's objectives by allowing easier (and less expensive) access to London concerts for members."/>
    <s v="Cultural Activities"/>
    <s v="1 - Most Important"/>
    <n v="100"/>
    <n v="0"/>
    <n v="100"/>
    <n v="100"/>
    <n v="100"/>
    <n v="100"/>
    <n v="0"/>
    <s v="ok"/>
    <n v="0"/>
    <n v="0"/>
    <s v="100% subsidy?"/>
    <n v="0"/>
    <n v="0"/>
    <n v="0"/>
    <n v="0"/>
    <s v="y"/>
    <n v="0"/>
    <n v="0"/>
    <n v="0"/>
  </r>
  <r>
    <x v="251"/>
    <n v="420.98"/>
    <n v="2311.48"/>
    <n v="85"/>
    <n v="25450"/>
    <n v="0"/>
    <m/>
    <n v="812"/>
    <s v="CSPB - A"/>
    <s v="SCC"/>
    <s v="Books and DVDs:- The society maintains the second largest student run library in the world, and consequently, the majority of our funds go towards maintaining our library. We usually buy around 250 new books and DVDs a year, on top of the large number of donations we receive. To keep the collection relevant to our members many of these purchases are new releases of Sci-Fi and Fantasy related material which we are certain will prove popular. Blockbusters and new movies are really important to the society as members expect us to have the latest big sellers in the library, and these are often more expensive. As well as this we look for bargains on older material, this is generally in conjunction with events such as at our Hay-on-Wye trip. Buying books 2nd hand and/or from charity shops often leads to a significantly reduced price and some rare and interesting items are often found like this. We also operate a request list, giving our members a say in what we buy and ensuring that we rarely buy a book that isn't used in the library. We estimate an average price of Â£5 for items based on a spread of very cheap books costing &lt; Â£1 up to the lesser number of new hardbacks and DVDs we purchase at up to ~Â£35 for boxed sets."/>
    <s v="Equipment &amp; Repair"/>
    <s v="1 - Most Important"/>
    <n v="1500"/>
    <n v="0"/>
    <n v="500"/>
    <n v="1500"/>
    <n v="500"/>
    <n v="1500"/>
    <n v="0"/>
    <s v="ok"/>
    <n v="0"/>
    <n v="0"/>
    <s v="No query_x000a_"/>
    <n v="0"/>
    <n v="0"/>
    <n v="0"/>
    <n v="0"/>
    <s v="y"/>
    <n v="0"/>
    <n v="0"/>
    <n v="0"/>
  </r>
  <r>
    <x v="251"/>
    <n v="420.98"/>
    <n v="2311.48"/>
    <n v="85"/>
    <n v="25470"/>
    <n v="0"/>
    <m/>
    <n v="812"/>
    <s v="CSPB - A"/>
    <s v="SCC"/>
    <s v="Picocon Speakers' Travel Expenses:- As part of our annual convention, Picocon, we invite around three speakers to give talks. We can't predict what guest we will have next year, but past speakers include Terry Pratchett, Peter F. Hamilton and Alastair Reynolds. At such conventions it is expected that the organisers provide certain basic services for the invited guests; for this reason we provide transport costs, accommodation for the night if necessary, refreshments during the day and a meal after the event. We do our best to minimise these costs by not using first class transport and limiting the number of people we cover (an author may bring one companion). However the cost to the club is still substantial. The value of these guests is very high, without them the clubs main source of revenue would never be possible and keeping the guests happy is also very important for several reasons. There are a limited number of Science Fiction and Fantasy authors in the UK of sufficiently high status to attract the crowds that Picocon now expects and thus at some point we will have to ask previous authors to return, the science fiction community also talks within itself a large amount and thus a bad reputation would make it difficult to attract guests and finally a bad reputation would reflect poorly on the college and the student union. We therefore ask for a 25% subsidy. Last year we spent Â£223.56 on travel expenses for Picocon."/>
    <s v="Travel Expenditure"/>
    <s v="1 - Most Important"/>
    <n v="230"/>
    <n v="0"/>
    <n v="57.5"/>
    <n v="230"/>
    <n v="57.5"/>
    <n v="230"/>
    <n v="0"/>
    <s v="ok"/>
    <n v="0"/>
    <n v="0"/>
    <s v="No query_x000a_"/>
    <n v="0"/>
    <n v="0"/>
    <n v="0"/>
    <n v="0"/>
    <s v="y"/>
    <n v="0"/>
    <n v="0"/>
    <n v="0"/>
  </r>
  <r>
    <x v="252"/>
    <n v="0"/>
    <e v="#N/A"/>
    <e v="#N/A"/>
    <n v="26978"/>
    <n v="0"/>
    <m/>
    <n v="812"/>
    <s v="CSPB - A"/>
    <s v="SCC"/>
    <s v="This money will go towards affiliating our society with the British Organisation of Sikh Students BOSS, and Nishaan. They in return provide us with guests speakers, resources and information regarding sikh student related events. Predicted Income from Members."/>
    <s v="Affiliation Fees"/>
    <s v="2 - Important"/>
    <n v="100"/>
    <n v="25"/>
    <n v="75"/>
    <n v="100"/>
    <n v="75"/>
    <n v="100"/>
    <n v="0"/>
    <s v="ok"/>
    <n v="0"/>
    <n v="0"/>
    <s v="No query_x000a_"/>
    <n v="0"/>
    <n v="0"/>
    <n v="0"/>
    <n v="0"/>
    <s v="y"/>
    <n v="0"/>
    <n v="0"/>
    <n v="0"/>
  </r>
  <r>
    <x v="252"/>
    <n v="0"/>
    <e v="#N/A"/>
    <e v="#N/A"/>
    <n v="26979"/>
    <n v="0"/>
    <m/>
    <n v="812"/>
    <s v="CSPB - A"/>
    <s v="SCC"/>
    <s v="Inter-University Annual Kirtan. _x000a_(singing hymns in congregation, inviting those from other universities as well. We will require funding to pay for the musicians, including their transport . We do not expect our members to pay for this event)"/>
    <s v="Cultural Activities"/>
    <s v="1 - Most Important"/>
    <n v="100"/>
    <n v="20"/>
    <n v="80"/>
    <n v="100"/>
    <n v="80"/>
    <n v="100"/>
    <n v="0"/>
    <s v="ok"/>
    <n v="0"/>
    <n v="0"/>
    <s v="No query_x000a_"/>
    <n v="0"/>
    <n v="0"/>
    <n v="0"/>
    <n v="0"/>
    <s v="y"/>
    <n v="0"/>
    <n v="0"/>
    <n v="0"/>
  </r>
  <r>
    <x v="252"/>
    <n v="0"/>
    <e v="#N/A"/>
    <e v="#N/A"/>
    <n v="27011"/>
    <n v="0"/>
    <m/>
    <n v="812"/>
    <s v="CSPB - A"/>
    <s v="SCC"/>
    <s v="Require money to pay for pots/pans/utensils/containers/serviettes/cutlery/other resources in order to make vegan, nut-free food as part of Langar events (stated in A&amp;O's)"/>
    <s v="Equipment &amp; Repair"/>
    <s v="2 - Important"/>
    <n v="75"/>
    <n v="25"/>
    <n v="50"/>
    <n v="75"/>
    <n v="50"/>
    <n v="75"/>
    <n v="0"/>
    <s v="ok"/>
    <n v="0"/>
    <n v="0"/>
    <s v="No query_x000a_"/>
    <n v="0"/>
    <n v="0"/>
    <n v="0"/>
    <n v="0"/>
    <s v="y"/>
    <n v="0"/>
    <n v="0"/>
    <n v="0"/>
  </r>
  <r>
    <x v="252"/>
    <n v="0"/>
    <e v="#N/A"/>
    <e v="#N/A"/>
    <n v="27029"/>
    <n v="0"/>
    <m/>
    <n v="812"/>
    <s v="CSPB - A"/>
    <s v="SCC"/>
    <s v="To buy education material for students to view (e.g. History books, explanations of scriptures) in order to help our members learn about Sikhi."/>
    <s v="Copyright Materials"/>
    <s v="1 - Most Important"/>
    <n v="100"/>
    <n v="25"/>
    <n v="75"/>
    <n v="100"/>
    <n v="75"/>
    <n v="100"/>
    <n v="0"/>
    <s v="ok"/>
    <n v="0"/>
    <n v="0"/>
    <s v="No query_x000a_"/>
    <n v="0"/>
    <n v="0"/>
    <n v="0"/>
    <n v="0"/>
    <s v="y"/>
    <n v="0"/>
    <n v="0"/>
    <n v="0"/>
  </r>
  <r>
    <x v="39"/>
    <n v="722.86"/>
    <n v="1599.59"/>
    <n v="20"/>
    <n v="24983"/>
    <n v="0"/>
    <m/>
    <n v="812"/>
    <s v="CSPB - A"/>
    <s v="SCC"/>
    <s v="Toastmasters' members annual membership fee. For members wishing to pursue the Toastmasters programme."/>
    <s v="Affiliation Fees"/>
    <s v="1 - Most Important"/>
    <n v="1260"/>
    <n v="630"/>
    <n v="630"/>
    <n v="1260"/>
    <n v="630"/>
    <n v="1260"/>
    <n v="0"/>
    <s v="ok"/>
    <n v="0"/>
    <n v="0"/>
    <s v="No query_x000a_"/>
    <n v="0"/>
    <n v="0"/>
    <n v="0"/>
    <n v="0"/>
    <s v="y"/>
    <n v="0"/>
    <n v="0"/>
    <n v="0"/>
  </r>
  <r>
    <x v="39"/>
    <n v="722.86"/>
    <n v="1599.59"/>
    <n v="20"/>
    <n v="24985"/>
    <n v="0"/>
    <m/>
    <n v="812"/>
    <s v="CSPB - A"/>
    <s v="SCC"/>
    <s v="Toastmasters weekly meeting and bi-annual competition certificates and awards for best speaker, evaluator and table topics."/>
    <s v="Competitions"/>
    <s v="1 - Most Important"/>
    <n v="50"/>
    <n v="0"/>
    <n v="50"/>
    <n v="50"/>
    <n v="50"/>
    <n v="50"/>
    <n v="0"/>
    <s v="ok"/>
    <n v="0"/>
    <n v="0"/>
    <s v="No query_x000a_"/>
    <n v="0"/>
    <n v="0"/>
    <n v="0"/>
    <n v="0"/>
    <s v="y"/>
    <n v="0"/>
    <n v="0"/>
    <n v="0"/>
  </r>
  <r>
    <x v="39"/>
    <n v="722.86"/>
    <n v="1599.59"/>
    <n v="20"/>
    <n v="24986"/>
    <n v="0"/>
    <m/>
    <n v="812"/>
    <s v="CSPB - A"/>
    <s v="SCC"/>
    <s v="Toastmasters evaluation slips with special perforations that cannot be printed on standard printers."/>
    <s v="Equipment &amp; Repair"/>
    <s v="2 - Important"/>
    <n v="10"/>
    <n v="0"/>
    <n v="10"/>
    <n v="10"/>
    <n v="10"/>
    <n v="10"/>
    <n v="0"/>
    <s v="ok"/>
    <n v="0"/>
    <n v="0"/>
    <s v="No query_x000a_"/>
    <n v="0"/>
    <n v="0"/>
    <n v="0"/>
    <n v="0"/>
    <s v="y"/>
    <n v="0"/>
    <n v="0"/>
    <n v="0"/>
  </r>
  <r>
    <x v="253"/>
    <n v="101.7"/>
    <e v="#N/A"/>
    <e v="#N/A"/>
    <n v="24893"/>
    <n v="0"/>
    <m/>
    <n v="812"/>
    <s v="CSPB - A"/>
    <s v="SCC"/>
    <s v="Meetings: tea, cups, teabags, biscuits, etc._x000a__x000a_Significance: The purpose of our society!_x000a_Imperial courses are high intensity and many, if not most students, suffer from stress and anxiety over the course of their degrees. Our meetings are low commitment and they provide a space for students to bond, relax and vent. Most of the current membership have become friends through the society. Moreover, our grant money allows us to provide students with new and exciting teas, some of which are too expensive for them to feel comfortable buying just for themselves. It's a chance not just to relax, but to indulge. _x000a__x000a_Explanation of predicted cost:_x000a_The estimate in predicted cost is based on average costs per meeting, projected for a full year of 30 meetings, with purchases that have partially been used so far represented by estimates of percentage use. Over the 11 meetings we have had so far-_x000a_Cups - Â£20 (used half of a Â£40 pack)_x000a_Teabags - Â£22.25_x000a_Tea - Â£75 (estimatesd, since over 3/4 used, of Â£91.80 total expenditure)_x000a_Biscuits and milk - Â£5.53 (if this seems low, it is because members generously bring biscuits to most meetings)_x000a_Total: Â£122.78 / 11 meetings_x000a_i.e. Â£334.85 / 30 meetings_x000a__x000a_Explanation of predicted income:_x000a_Income from meetings comes in the form of Â£1 per non-member and 50p per member per meeting. Sometimes people give us change, and the amount we gain varies drastically. This term, it was Â£48.40, or Â£4.40 per meeting. If this continues next year, we will earn Â£132."/>
    <s v="Consumables"/>
    <s v="1 - Most Important"/>
    <n v="334.85"/>
    <n v="132"/>
    <n v="202.85"/>
    <n v="334.85"/>
    <n v="202.85"/>
    <n v="334.85"/>
    <n v="0"/>
    <s v="ok"/>
    <n v="0"/>
    <n v="0"/>
    <s v="No query_x000a_"/>
    <n v="0"/>
    <n v="0"/>
    <n v="0"/>
    <n v="0"/>
    <s v="y"/>
    <n v="0"/>
    <n v="0"/>
    <n v="0"/>
  </r>
  <r>
    <x v="254"/>
    <n v="80.709999999999994"/>
    <e v="#N/A"/>
    <e v="#N/A"/>
    <n v="26630"/>
    <n v="0"/>
    <m/>
    <n v="812"/>
    <s v="CSPB - A"/>
    <s v="SCC"/>
    <s v="Need: Speakers to deliver workshop._x000a_Reimbursement for their travel is obtained from the Union grant._x000a_Assuming we have 2 such workshops per term (6 workshops) and the average travel fee is Â£10, 6*10 = Â£60. We would like to make this free to encourage as many people to come to the workshops._x000a_Additionally, this predicted cost is largely an overestimate as a couple of speakers have done this out of their favor and requested no reimbursements. We still request funds in case."/>
    <s v="Speakers"/>
    <s v="1 - Most Important"/>
    <n v="60"/>
    <n v="0"/>
    <n v="60"/>
    <n v="60"/>
    <n v="60"/>
    <n v="60"/>
    <n v="0"/>
    <s v="ok"/>
    <n v="0"/>
    <n v="0"/>
    <s v="100% subsidy?"/>
    <n v="0"/>
    <n v="0"/>
    <n v="0"/>
    <n v="0"/>
    <s v="y"/>
    <n v="0"/>
    <n v="0"/>
    <n v="0"/>
  </r>
  <r>
    <x v="254"/>
    <n v="80.709999999999994"/>
    <e v="#N/A"/>
    <e v="#N/A"/>
    <n v="26656"/>
    <n v="0"/>
    <m/>
    <n v="812"/>
    <s v="CSPB - A"/>
    <s v="SCC"/>
    <s v="Need: Subsidy for external workshops costing Â£12 per entry. Once per term._x000a_Reach: For 20 members, but from this year's society we predict about half the number (10) to assume interest._x000a_Predicted cost: 10*12*3 = Â£360_x000a_Predicted income: (Selling tickets at Â£10) 10*10*3 = Â£300_x000a_Subsidy: 360-300 = Â£60"/>
    <s v="Instructors"/>
    <s v="2 - Important"/>
    <n v="360"/>
    <n v="300"/>
    <n v="60"/>
    <n v="360"/>
    <n v="60"/>
    <n v="360"/>
    <n v="0"/>
    <s v="ok"/>
    <n v="0"/>
    <n v="0"/>
    <s v="No query_x000a_"/>
    <n v="0"/>
    <n v="0"/>
    <n v="0"/>
    <n v="0"/>
    <s v="y"/>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E259" firstHeaderRow="0" firstDataRow="1" firstDataCol="1"/>
  <pivotFields count="32">
    <pivotField axis="axisRow" showAll="0">
      <items count="256">
        <item x="41"/>
        <item x="42"/>
        <item x="43"/>
        <item x="0"/>
        <item x="44"/>
        <item x="45"/>
        <item x="46"/>
        <item x="47"/>
        <item x="48"/>
        <item x="49"/>
        <item x="50"/>
        <item x="51"/>
        <item x="52"/>
        <item x="53"/>
        <item x="54"/>
        <item x="1"/>
        <item x="55"/>
        <item x="56"/>
        <item x="57"/>
        <item x="58"/>
        <item x="59"/>
        <item x="60"/>
        <item x="61"/>
        <item x="62"/>
        <item x="63"/>
        <item x="64"/>
        <item x="65"/>
        <item x="2"/>
        <item x="66"/>
        <item x="67"/>
        <item x="68"/>
        <item x="3"/>
        <item x="69"/>
        <item x="70"/>
        <item x="71"/>
        <item x="72"/>
        <item x="73"/>
        <item x="74"/>
        <item x="75"/>
        <item x="76"/>
        <item x="77"/>
        <item x="78"/>
        <item x="4"/>
        <item x="79"/>
        <item x="5"/>
        <item x="80"/>
        <item x="81"/>
        <item x="82"/>
        <item x="83"/>
        <item x="84"/>
        <item x="85"/>
        <item x="86"/>
        <item x="87"/>
        <item x="88"/>
        <item x="89"/>
        <item x="90"/>
        <item x="91"/>
        <item x="92"/>
        <item x="6"/>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7"/>
        <item x="133"/>
        <item x="134"/>
        <item x="135"/>
        <item x="136"/>
        <item x="137"/>
        <item x="138"/>
        <item x="139"/>
        <item x="140"/>
        <item x="141"/>
        <item x="142"/>
        <item x="143"/>
        <item x="144"/>
        <item x="145"/>
        <item x="146"/>
        <item x="8"/>
        <item x="147"/>
        <item x="148"/>
        <item x="149"/>
        <item x="150"/>
        <item x="151"/>
        <item x="152"/>
        <item x="9"/>
        <item x="10"/>
        <item x="153"/>
        <item x="154"/>
        <item x="155"/>
        <item x="156"/>
        <item x="157"/>
        <item x="158"/>
        <item x="159"/>
        <item x="11"/>
        <item x="160"/>
        <item x="161"/>
        <item x="162"/>
        <item x="163"/>
        <item x="164"/>
        <item x="165"/>
        <item x="12"/>
        <item x="13"/>
        <item x="166"/>
        <item x="167"/>
        <item x="168"/>
        <item x="169"/>
        <item x="170"/>
        <item x="14"/>
        <item x="15"/>
        <item x="171"/>
        <item x="172"/>
        <item x="173"/>
        <item x="174"/>
        <item x="175"/>
        <item x="176"/>
        <item x="177"/>
        <item x="178"/>
        <item x="179"/>
        <item x="180"/>
        <item x="181"/>
        <item x="16"/>
        <item x="17"/>
        <item x="182"/>
        <item x="183"/>
        <item x="184"/>
        <item x="185"/>
        <item x="186"/>
        <item x="187"/>
        <item x="188"/>
        <item x="189"/>
        <item x="190"/>
        <item x="191"/>
        <item x="192"/>
        <item x="18"/>
        <item x="193"/>
        <item x="194"/>
        <item x="195"/>
        <item x="19"/>
        <item x="196"/>
        <item x="197"/>
        <item x="198"/>
        <item x="199"/>
        <item x="200"/>
        <item x="20"/>
        <item x="21"/>
        <item x="201"/>
        <item x="202"/>
        <item x="203"/>
        <item x="204"/>
        <item x="22"/>
        <item x="23"/>
        <item x="205"/>
        <item x="206"/>
        <item x="207"/>
        <item x="208"/>
        <item x="24"/>
        <item x="209"/>
        <item x="210"/>
        <item x="211"/>
        <item x="212"/>
        <item x="213"/>
        <item x="214"/>
        <item x="215"/>
        <item x="216"/>
        <item x="25"/>
        <item x="217"/>
        <item x="218"/>
        <item x="219"/>
        <item x="26"/>
        <item x="27"/>
        <item x="28"/>
        <item x="220"/>
        <item x="29"/>
        <item x="221"/>
        <item x="30"/>
        <item x="222"/>
        <item x="223"/>
        <item x="224"/>
        <item x="225"/>
        <item x="226"/>
        <item x="227"/>
        <item x="31"/>
        <item x="228"/>
        <item x="32"/>
        <item x="229"/>
        <item x="230"/>
        <item x="231"/>
        <item x="232"/>
        <item x="233"/>
        <item x="234"/>
        <item x="235"/>
        <item x="236"/>
        <item x="237"/>
        <item x="33"/>
        <item x="34"/>
        <item x="238"/>
        <item x="239"/>
        <item x="240"/>
        <item x="241"/>
        <item x="35"/>
        <item x="242"/>
        <item x="36"/>
        <item x="243"/>
        <item x="37"/>
        <item x="244"/>
        <item x="245"/>
        <item x="246"/>
        <item x="247"/>
        <item x="248"/>
        <item x="249"/>
        <item x="250"/>
        <item x="38"/>
        <item x="251"/>
        <item x="252"/>
        <item x="39"/>
        <item x="253"/>
        <item x="254"/>
        <item x="40"/>
        <item t="default"/>
      </items>
    </pivotField>
    <pivotField dataField="1" showAll="0"/>
    <pivotField dataField="1" showAll="0"/>
    <pivotField dataField="1"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t="grand">
      <x/>
    </i>
  </rowItems>
  <colFields count="1">
    <field x="-2"/>
  </colFields>
  <colItems count="4">
    <i>
      <x/>
    </i>
    <i i="1">
      <x v="1"/>
    </i>
    <i i="2">
      <x v="2"/>
    </i>
    <i i="3">
      <x v="3"/>
    </i>
  </colItems>
  <dataFields count="4">
    <dataField name="Average of Allocation 1516" fld="1" subtotal="average" baseField="0" baseItem="0"/>
    <dataField name="Sum of CSPB Predicted Cost (Â£)" fld="18" baseField="0" baseItem="0"/>
    <dataField name="Average of MemberTarget" fld="3" subtotal="average" baseField="0" baseItem="7"/>
    <dataField name="Average of SGI" fld="2" subtotal="average"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E257" firstHeaderRow="0" firstDataRow="1" firstDataCol="1"/>
  <pivotFields count="32">
    <pivotField axis="axisRow" showAll="0">
      <items count="256">
        <item x="41"/>
        <item x="42"/>
        <item x="43"/>
        <item x="0"/>
        <item x="44"/>
        <item x="45"/>
        <item x="46"/>
        <item x="47"/>
        <item x="48"/>
        <item x="49"/>
        <item x="50"/>
        <item x="51"/>
        <item x="52"/>
        <item x="53"/>
        <item x="54"/>
        <item x="1"/>
        <item x="55"/>
        <item x="56"/>
        <item x="57"/>
        <item x="58"/>
        <item x="59"/>
        <item x="60"/>
        <item x="61"/>
        <item x="62"/>
        <item x="63"/>
        <item x="64"/>
        <item x="65"/>
        <item x="2"/>
        <item x="66"/>
        <item x="67"/>
        <item x="68"/>
        <item x="3"/>
        <item x="69"/>
        <item x="70"/>
        <item x="71"/>
        <item x="72"/>
        <item x="73"/>
        <item x="74"/>
        <item x="75"/>
        <item x="76"/>
        <item x="77"/>
        <item x="78"/>
        <item x="4"/>
        <item x="79"/>
        <item x="5"/>
        <item x="80"/>
        <item x="81"/>
        <item x="82"/>
        <item x="83"/>
        <item x="84"/>
        <item x="85"/>
        <item x="86"/>
        <item x="87"/>
        <item x="88"/>
        <item x="89"/>
        <item x="90"/>
        <item x="91"/>
        <item x="92"/>
        <item x="6"/>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7"/>
        <item x="133"/>
        <item x="134"/>
        <item x="135"/>
        <item x="136"/>
        <item x="137"/>
        <item x="138"/>
        <item x="139"/>
        <item x="140"/>
        <item x="141"/>
        <item x="142"/>
        <item x="143"/>
        <item x="144"/>
        <item x="145"/>
        <item x="146"/>
        <item x="8"/>
        <item x="147"/>
        <item x="148"/>
        <item x="149"/>
        <item x="150"/>
        <item x="151"/>
        <item x="152"/>
        <item x="9"/>
        <item x="10"/>
        <item x="153"/>
        <item x="154"/>
        <item x="155"/>
        <item x="156"/>
        <item x="157"/>
        <item x="158"/>
        <item x="159"/>
        <item x="11"/>
        <item x="160"/>
        <item x="161"/>
        <item x="162"/>
        <item x="163"/>
        <item x="164"/>
        <item x="165"/>
        <item x="12"/>
        <item x="13"/>
        <item x="166"/>
        <item x="167"/>
        <item x="168"/>
        <item x="169"/>
        <item x="170"/>
        <item x="14"/>
        <item x="15"/>
        <item x="171"/>
        <item x="172"/>
        <item x="173"/>
        <item x="174"/>
        <item x="175"/>
        <item x="176"/>
        <item x="177"/>
        <item x="178"/>
        <item x="179"/>
        <item x="180"/>
        <item x="181"/>
        <item x="16"/>
        <item x="17"/>
        <item x="182"/>
        <item x="183"/>
        <item x="184"/>
        <item x="185"/>
        <item x="186"/>
        <item x="187"/>
        <item x="188"/>
        <item x="189"/>
        <item x="190"/>
        <item x="191"/>
        <item x="192"/>
        <item x="18"/>
        <item x="193"/>
        <item x="194"/>
        <item x="195"/>
        <item x="19"/>
        <item x="196"/>
        <item x="197"/>
        <item x="198"/>
        <item x="199"/>
        <item x="200"/>
        <item x="20"/>
        <item x="21"/>
        <item x="201"/>
        <item x="202"/>
        <item x="203"/>
        <item x="204"/>
        <item x="22"/>
        <item x="23"/>
        <item x="205"/>
        <item x="206"/>
        <item x="207"/>
        <item x="208"/>
        <item x="24"/>
        <item x="209"/>
        <item x="210"/>
        <item x="211"/>
        <item x="212"/>
        <item x="213"/>
        <item x="214"/>
        <item x="215"/>
        <item x="216"/>
        <item x="25"/>
        <item x="217"/>
        <item x="218"/>
        <item x="219"/>
        <item x="26"/>
        <item x="27"/>
        <item x="28"/>
        <item x="220"/>
        <item x="29"/>
        <item x="221"/>
        <item x="30"/>
        <item x="222"/>
        <item x="223"/>
        <item x="224"/>
        <item x="225"/>
        <item x="226"/>
        <item x="227"/>
        <item x="31"/>
        <item x="228"/>
        <item x="32"/>
        <item x="229"/>
        <item x="230"/>
        <item x="231"/>
        <item x="232"/>
        <item x="233"/>
        <item x="234"/>
        <item x="235"/>
        <item x="236"/>
        <item x="237"/>
        <item x="33"/>
        <item x="34"/>
        <item x="238"/>
        <item x="239"/>
        <item x="240"/>
        <item x="241"/>
        <item x="35"/>
        <item x="242"/>
        <item x="36"/>
        <item x="243"/>
        <item x="37"/>
        <item x="244"/>
        <item x="245"/>
        <item x="246"/>
        <item x="247"/>
        <item x="248"/>
        <item x="249"/>
        <item x="250"/>
        <item x="38"/>
        <item x="251"/>
        <item x="252"/>
        <item x="39"/>
        <item x="253"/>
        <item x="254"/>
        <item x="40"/>
        <item t="default"/>
      </items>
    </pivotField>
    <pivotField dataField="1" showAll="0"/>
    <pivotField dataField="1" showAll="0"/>
    <pivotField dataField="1"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t="grand">
      <x/>
    </i>
  </rowItems>
  <colFields count="1">
    <field x="-2"/>
  </colFields>
  <colItems count="4">
    <i>
      <x/>
    </i>
    <i i="1">
      <x v="1"/>
    </i>
    <i i="2">
      <x v="2"/>
    </i>
    <i i="3">
      <x v="3"/>
    </i>
  </colItems>
  <dataFields count="4">
    <dataField name="Average of Allocation 1516" fld="1" subtotal="average" baseField="0" baseItem="0"/>
    <dataField name="Sum of CSPB Predicted Cost (Â£)" fld="18" baseField="0" baseItem="0"/>
    <dataField name="Average of MemberTarget" fld="3" subtotal="average" baseField="0" baseItem="7"/>
    <dataField name="Average of SGI" fld="2" subtotal="average"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15"/>
  <sheetViews>
    <sheetView topLeftCell="A1203" zoomScaleNormal="100" workbookViewId="0">
      <selection activeCell="F1224" sqref="F1224"/>
    </sheetView>
  </sheetViews>
  <sheetFormatPr defaultRowHeight="15" x14ac:dyDescent="0.25"/>
  <cols>
    <col min="1" max="1" width="22.28515625" customWidth="1"/>
    <col min="2" max="3" width="9.140625" style="14"/>
    <col min="5" max="5" width="9.140625" style="14"/>
    <col min="17" max="17" width="9.140625" style="8"/>
    <col min="18" max="18" width="9.140625" style="11"/>
  </cols>
  <sheetData>
    <row r="1" spans="1:31" ht="20.100000000000001" customHeight="1" x14ac:dyDescent="0.25">
      <c r="A1" s="9" t="s">
        <v>4</v>
      </c>
      <c r="B1" s="9" t="s">
        <v>2529</v>
      </c>
      <c r="C1" s="9"/>
      <c r="D1" s="9" t="s">
        <v>0</v>
      </c>
      <c r="E1" s="9" t="s">
        <v>2539</v>
      </c>
      <c r="F1" s="9" t="s">
        <v>1</v>
      </c>
      <c r="G1" s="9" t="s">
        <v>2</v>
      </c>
      <c r="H1" s="9" t="s">
        <v>3</v>
      </c>
      <c r="I1" s="9" t="s">
        <v>5</v>
      </c>
      <c r="J1" s="9" t="s">
        <v>6</v>
      </c>
      <c r="K1" s="9" t="s">
        <v>7</v>
      </c>
      <c r="L1" s="9" t="s">
        <v>8</v>
      </c>
      <c r="M1" s="9" t="s">
        <v>9</v>
      </c>
      <c r="N1" s="9" t="s">
        <v>10</v>
      </c>
      <c r="O1" s="9" t="s">
        <v>11</v>
      </c>
      <c r="P1" s="9" t="s">
        <v>12</v>
      </c>
      <c r="Q1" s="13" t="s">
        <v>13</v>
      </c>
      <c r="R1" s="12"/>
      <c r="S1" s="9" t="s">
        <v>14</v>
      </c>
      <c r="T1" s="9" t="s">
        <v>15</v>
      </c>
      <c r="U1" s="9" t="s">
        <v>16</v>
      </c>
      <c r="V1" s="9" t="s">
        <v>17</v>
      </c>
      <c r="W1" s="9" t="s">
        <v>18</v>
      </c>
      <c r="X1" s="9" t="s">
        <v>19</v>
      </c>
      <c r="Y1" s="9" t="s">
        <v>20</v>
      </c>
      <c r="Z1" s="9" t="s">
        <v>21</v>
      </c>
      <c r="AA1" s="9" t="s">
        <v>22</v>
      </c>
      <c r="AB1" s="9" t="s">
        <v>23</v>
      </c>
      <c r="AC1" s="9" t="s">
        <v>24</v>
      </c>
      <c r="AD1" s="9" t="s">
        <v>25</v>
      </c>
      <c r="AE1" s="9" t="s">
        <v>26</v>
      </c>
    </row>
    <row r="2" spans="1:31" s="9" customFormat="1" ht="20.100000000000001" customHeight="1" x14ac:dyDescent="0.25">
      <c r="A2" s="14" t="s">
        <v>29</v>
      </c>
      <c r="B2" s="14">
        <v>1410.55</v>
      </c>
      <c r="C2" s="14">
        <f>VLOOKUP(A2,SGI!$A$1:$B$219,2,FALSE)</f>
        <v>-3640.22</v>
      </c>
      <c r="D2" s="14">
        <v>25230</v>
      </c>
      <c r="E2" s="14"/>
      <c r="F2" s="14">
        <v>815</v>
      </c>
      <c r="G2" s="14" t="s">
        <v>27</v>
      </c>
      <c r="H2" s="14" t="s">
        <v>28</v>
      </c>
      <c r="I2" s="19" t="s">
        <v>30</v>
      </c>
      <c r="J2" s="14" t="s">
        <v>31</v>
      </c>
      <c r="K2" s="14" t="s">
        <v>32</v>
      </c>
      <c r="L2" s="14">
        <v>300</v>
      </c>
      <c r="M2" s="14">
        <v>0</v>
      </c>
      <c r="N2" s="14">
        <v>150</v>
      </c>
      <c r="O2" s="14">
        <v>0</v>
      </c>
      <c r="P2" s="14">
        <v>0</v>
      </c>
      <c r="Q2" s="8">
        <v>0</v>
      </c>
      <c r="R2" s="11" t="b">
        <f t="shared" ref="R2:R13" si="0">AND(P2&gt;0,Q2=0,J2&lt;&gt;"Printing Costs",J2&lt;&gt;"Publicity")</f>
        <v>0</v>
      </c>
      <c r="S2" s="14">
        <v>0</v>
      </c>
      <c r="T2" s="14"/>
      <c r="U2" s="14"/>
      <c r="V2" s="14"/>
      <c r="W2" s="14"/>
      <c r="X2" s="14"/>
      <c r="Y2" s="14"/>
      <c r="Z2" s="14"/>
      <c r="AA2" s="14"/>
      <c r="AB2" s="14" t="s">
        <v>33</v>
      </c>
      <c r="AC2" s="14"/>
      <c r="AD2" s="14"/>
      <c r="AE2" s="14"/>
    </row>
    <row r="3" spans="1:31" ht="20.100000000000001" customHeight="1" x14ac:dyDescent="0.25">
      <c r="A3" t="s">
        <v>29</v>
      </c>
      <c r="B3" s="14">
        <v>1410.55</v>
      </c>
      <c r="C3" s="14">
        <f>VLOOKUP(A3,SGI!$A$1:$B$219,2,FALSE)</f>
        <v>-3640.22</v>
      </c>
      <c r="D3" s="14">
        <v>25266</v>
      </c>
      <c r="F3">
        <v>815</v>
      </c>
      <c r="G3" t="s">
        <v>27</v>
      </c>
      <c r="H3" t="s">
        <v>28</v>
      </c>
      <c r="I3" s="19" t="s">
        <v>34</v>
      </c>
      <c r="J3" t="s">
        <v>35</v>
      </c>
      <c r="K3" t="s">
        <v>32</v>
      </c>
      <c r="L3">
        <v>230</v>
      </c>
      <c r="M3">
        <v>0</v>
      </c>
      <c r="N3">
        <v>230</v>
      </c>
      <c r="O3">
        <v>230</v>
      </c>
      <c r="P3">
        <v>230</v>
      </c>
      <c r="Q3" s="8">
        <v>230</v>
      </c>
      <c r="R3" s="11" t="b">
        <f t="shared" si="0"/>
        <v>0</v>
      </c>
      <c r="S3">
        <v>0</v>
      </c>
      <c r="AB3" t="s">
        <v>33</v>
      </c>
    </row>
    <row r="4" spans="1:31" ht="20.100000000000001" customHeight="1" x14ac:dyDescent="0.25">
      <c r="A4" t="s">
        <v>29</v>
      </c>
      <c r="B4" s="14">
        <v>1410.55</v>
      </c>
      <c r="C4" s="14">
        <f>VLOOKUP(A4,SGI!$A$1:$B$219,2,FALSE)</f>
        <v>-3640.22</v>
      </c>
      <c r="D4" s="14">
        <v>25222</v>
      </c>
      <c r="F4">
        <v>815</v>
      </c>
      <c r="G4" t="s">
        <v>27</v>
      </c>
      <c r="H4" t="s">
        <v>28</v>
      </c>
      <c r="I4" s="1" t="s">
        <v>36</v>
      </c>
      <c r="J4" t="s">
        <v>37</v>
      </c>
      <c r="K4" t="s">
        <v>32</v>
      </c>
      <c r="L4" s="14">
        <v>750</v>
      </c>
      <c r="M4" s="14">
        <v>0</v>
      </c>
      <c r="N4" s="14">
        <v>400</v>
      </c>
      <c r="O4">
        <v>750</v>
      </c>
      <c r="P4">
        <v>250</v>
      </c>
      <c r="Q4" s="8">
        <v>750</v>
      </c>
      <c r="R4" s="11" t="b">
        <f t="shared" si="0"/>
        <v>0</v>
      </c>
      <c r="S4">
        <v>0</v>
      </c>
      <c r="T4" s="14" t="s">
        <v>38</v>
      </c>
      <c r="U4" t="s">
        <v>39</v>
      </c>
      <c r="V4">
        <v>1</v>
      </c>
      <c r="W4" t="s">
        <v>40</v>
      </c>
      <c r="AB4" t="s">
        <v>33</v>
      </c>
    </row>
    <row r="5" spans="1:31" ht="20.100000000000001" customHeight="1" x14ac:dyDescent="0.25">
      <c r="A5" t="s">
        <v>29</v>
      </c>
      <c r="B5" s="14">
        <v>1410.55</v>
      </c>
      <c r="C5" s="14">
        <f>VLOOKUP(A5,SGI!$A$1:$B$219,2,FALSE)</f>
        <v>-3640.22</v>
      </c>
      <c r="D5" s="14">
        <v>24880</v>
      </c>
      <c r="F5">
        <v>815</v>
      </c>
      <c r="G5" t="s">
        <v>27</v>
      </c>
      <c r="H5" t="s">
        <v>28</v>
      </c>
      <c r="I5" s="1" t="s">
        <v>41</v>
      </c>
      <c r="J5" t="s">
        <v>42</v>
      </c>
      <c r="K5" t="s">
        <v>32</v>
      </c>
      <c r="L5">
        <v>800</v>
      </c>
      <c r="M5">
        <v>0</v>
      </c>
      <c r="N5">
        <v>500</v>
      </c>
      <c r="O5">
        <v>800</v>
      </c>
      <c r="P5">
        <v>500</v>
      </c>
      <c r="Q5" s="8">
        <v>800</v>
      </c>
      <c r="R5" s="11" t="b">
        <f t="shared" si="0"/>
        <v>0</v>
      </c>
      <c r="S5">
        <v>0</v>
      </c>
      <c r="T5" t="s">
        <v>43</v>
      </c>
      <c r="W5">
        <v>9</v>
      </c>
      <c r="AB5" t="s">
        <v>33</v>
      </c>
    </row>
    <row r="6" spans="1:31" ht="20.100000000000001" customHeight="1" x14ac:dyDescent="0.25">
      <c r="A6" t="s">
        <v>29</v>
      </c>
      <c r="B6" s="14">
        <v>1410.55</v>
      </c>
      <c r="C6" s="14">
        <f>VLOOKUP(A6,SGI!$A$1:$B$219,2,FALSE)</f>
        <v>-3640.22</v>
      </c>
      <c r="D6" s="14">
        <v>25231</v>
      </c>
      <c r="F6">
        <v>815</v>
      </c>
      <c r="G6" t="s">
        <v>27</v>
      </c>
      <c r="H6" t="s">
        <v>28</v>
      </c>
      <c r="I6" s="19" t="s">
        <v>44</v>
      </c>
      <c r="J6" t="s">
        <v>45</v>
      </c>
      <c r="K6" t="s">
        <v>32</v>
      </c>
      <c r="L6" s="20">
        <v>4000</v>
      </c>
      <c r="M6">
        <v>0</v>
      </c>
      <c r="N6" s="20">
        <v>2500</v>
      </c>
      <c r="O6">
        <v>4000</v>
      </c>
      <c r="P6">
        <v>1200</v>
      </c>
      <c r="Q6" s="8">
        <v>4000</v>
      </c>
      <c r="R6" s="11" t="b">
        <f t="shared" si="0"/>
        <v>0</v>
      </c>
      <c r="S6">
        <v>0</v>
      </c>
      <c r="T6" s="14" t="s">
        <v>46</v>
      </c>
      <c r="U6">
        <v>3</v>
      </c>
      <c r="V6">
        <v>1</v>
      </c>
      <c r="W6" t="s">
        <v>47</v>
      </c>
      <c r="AB6" t="s">
        <v>33</v>
      </c>
    </row>
    <row r="7" spans="1:31" ht="20.100000000000001" customHeight="1" x14ac:dyDescent="0.25">
      <c r="A7" t="s">
        <v>48</v>
      </c>
      <c r="B7" s="14">
        <v>103.14000000000001</v>
      </c>
      <c r="C7" s="14" t="e">
        <f>VLOOKUP(A7,SGI!$A$1:$B$219,2,FALSE)</f>
        <v>#N/A</v>
      </c>
      <c r="D7" s="14">
        <v>25327</v>
      </c>
      <c r="F7">
        <v>815</v>
      </c>
      <c r="G7" t="s">
        <v>27</v>
      </c>
      <c r="H7" t="s">
        <v>28</v>
      </c>
      <c r="I7" s="1" t="s">
        <v>49</v>
      </c>
      <c r="J7" t="s">
        <v>50</v>
      </c>
      <c r="K7" t="s">
        <v>51</v>
      </c>
      <c r="L7" s="14">
        <v>225</v>
      </c>
      <c r="M7" s="14">
        <v>0</v>
      </c>
      <c r="N7" s="14">
        <v>225</v>
      </c>
      <c r="O7">
        <v>225</v>
      </c>
      <c r="P7">
        <v>150</v>
      </c>
      <c r="Q7" s="8">
        <v>225</v>
      </c>
      <c r="R7" s="11" t="b">
        <f t="shared" si="0"/>
        <v>0</v>
      </c>
      <c r="S7">
        <v>0</v>
      </c>
      <c r="T7" s="14" t="s">
        <v>52</v>
      </c>
      <c r="W7" t="s">
        <v>53</v>
      </c>
      <c r="AB7" t="s">
        <v>33</v>
      </c>
    </row>
    <row r="8" spans="1:31" ht="20.100000000000001" customHeight="1" x14ac:dyDescent="0.25">
      <c r="A8" t="s">
        <v>54</v>
      </c>
      <c r="B8" s="14">
        <v>1634.2</v>
      </c>
      <c r="C8" s="14">
        <f>VLOOKUP(A8,SGI!$A$1:$B$219,2,FALSE)</f>
        <v>4042.53</v>
      </c>
      <c r="D8" s="14">
        <v>24929</v>
      </c>
      <c r="F8">
        <v>815</v>
      </c>
      <c r="G8" t="s">
        <v>27</v>
      </c>
      <c r="H8" t="s">
        <v>28</v>
      </c>
      <c r="I8" s="19" t="s">
        <v>55</v>
      </c>
      <c r="J8" t="s">
        <v>56</v>
      </c>
      <c r="K8" t="s">
        <v>32</v>
      </c>
      <c r="L8">
        <v>75</v>
      </c>
      <c r="M8">
        <v>0</v>
      </c>
      <c r="N8">
        <v>25</v>
      </c>
      <c r="O8">
        <v>75</v>
      </c>
      <c r="P8">
        <v>0</v>
      </c>
      <c r="Q8" s="8">
        <v>0</v>
      </c>
      <c r="R8" s="11" t="b">
        <f t="shared" si="0"/>
        <v>0</v>
      </c>
      <c r="S8">
        <v>0</v>
      </c>
      <c r="T8" t="s">
        <v>56</v>
      </c>
      <c r="U8">
        <v>1</v>
      </c>
      <c r="V8" t="s">
        <v>57</v>
      </c>
      <c r="W8" t="s">
        <v>58</v>
      </c>
      <c r="AB8" t="s">
        <v>33</v>
      </c>
    </row>
    <row r="9" spans="1:31" ht="20.100000000000001" customHeight="1" x14ac:dyDescent="0.25">
      <c r="A9" t="s">
        <v>54</v>
      </c>
      <c r="B9" s="14">
        <v>1634.2</v>
      </c>
      <c r="C9" s="14">
        <f>VLOOKUP(A9,SGI!$A$1:$B$219,2,FALSE)</f>
        <v>4042.53</v>
      </c>
      <c r="D9" s="14">
        <v>24902</v>
      </c>
      <c r="F9">
        <v>815</v>
      </c>
      <c r="G9" t="s">
        <v>27</v>
      </c>
      <c r="H9" t="s">
        <v>28</v>
      </c>
      <c r="I9" s="19" t="s">
        <v>59</v>
      </c>
      <c r="J9" t="s">
        <v>60</v>
      </c>
      <c r="K9" t="s">
        <v>32</v>
      </c>
      <c r="L9" s="20">
        <v>1200</v>
      </c>
      <c r="M9" s="20">
        <v>1100</v>
      </c>
      <c r="N9">
        <v>300</v>
      </c>
      <c r="O9">
        <v>1200</v>
      </c>
      <c r="P9">
        <v>100</v>
      </c>
      <c r="Q9" s="8">
        <v>1200</v>
      </c>
      <c r="R9" s="11" t="b">
        <f t="shared" si="0"/>
        <v>0</v>
      </c>
      <c r="S9">
        <v>0</v>
      </c>
      <c r="T9" t="s">
        <v>61</v>
      </c>
      <c r="W9" t="s">
        <v>62</v>
      </c>
      <c r="X9">
        <v>3</v>
      </c>
      <c r="Y9">
        <v>4</v>
      </c>
      <c r="AB9" t="s">
        <v>63</v>
      </c>
      <c r="AC9" t="s">
        <v>64</v>
      </c>
    </row>
    <row r="10" spans="1:31" ht="20.100000000000001" customHeight="1" x14ac:dyDescent="0.25">
      <c r="A10" t="s">
        <v>54</v>
      </c>
      <c r="B10" s="14">
        <v>1634.2</v>
      </c>
      <c r="C10" s="14">
        <f>VLOOKUP(A10,SGI!$A$1:$B$219,2,FALSE)</f>
        <v>4042.53</v>
      </c>
      <c r="D10" s="14">
        <v>24907</v>
      </c>
      <c r="F10">
        <v>815</v>
      </c>
      <c r="G10" t="s">
        <v>27</v>
      </c>
      <c r="H10" t="s">
        <v>28</v>
      </c>
      <c r="I10" s="19" t="s">
        <v>65</v>
      </c>
      <c r="J10" t="s">
        <v>31</v>
      </c>
      <c r="K10" t="s">
        <v>32</v>
      </c>
      <c r="L10" s="14">
        <v>600</v>
      </c>
      <c r="M10" s="14">
        <v>0</v>
      </c>
      <c r="N10">
        <v>300</v>
      </c>
      <c r="O10">
        <v>600</v>
      </c>
      <c r="P10">
        <v>300</v>
      </c>
      <c r="Q10" s="8">
        <v>600</v>
      </c>
      <c r="R10" s="11" t="b">
        <f t="shared" si="0"/>
        <v>0</v>
      </c>
      <c r="S10">
        <v>0</v>
      </c>
      <c r="AB10" t="s">
        <v>33</v>
      </c>
    </row>
    <row r="11" spans="1:31" ht="20.100000000000001" customHeight="1" x14ac:dyDescent="0.25">
      <c r="A11" t="s">
        <v>54</v>
      </c>
      <c r="B11" s="14">
        <v>1634.2</v>
      </c>
      <c r="C11" s="14">
        <f>VLOOKUP(A11,SGI!$A$1:$B$219,2,FALSE)</f>
        <v>4042.53</v>
      </c>
      <c r="D11" s="14">
        <v>24926</v>
      </c>
      <c r="F11">
        <v>815</v>
      </c>
      <c r="G11" t="s">
        <v>27</v>
      </c>
      <c r="H11" t="s">
        <v>28</v>
      </c>
      <c r="I11" s="1" t="s">
        <v>66</v>
      </c>
      <c r="J11" t="s">
        <v>35</v>
      </c>
      <c r="K11" t="s">
        <v>32</v>
      </c>
      <c r="L11" s="14">
        <v>800</v>
      </c>
      <c r="M11" s="14">
        <v>0</v>
      </c>
      <c r="N11" s="14">
        <v>800</v>
      </c>
      <c r="O11">
        <v>800</v>
      </c>
      <c r="P11">
        <v>400</v>
      </c>
      <c r="Q11" s="8">
        <v>800</v>
      </c>
      <c r="R11" s="11" t="b">
        <f t="shared" si="0"/>
        <v>0</v>
      </c>
      <c r="S11">
        <v>0</v>
      </c>
      <c r="T11" s="14" t="s">
        <v>67</v>
      </c>
      <c r="W11" t="s">
        <v>68</v>
      </c>
      <c r="AB11" t="s">
        <v>63</v>
      </c>
      <c r="AC11" t="s">
        <v>69</v>
      </c>
      <c r="AD11" s="14"/>
    </row>
    <row r="12" spans="1:31" ht="20.100000000000001" customHeight="1" x14ac:dyDescent="0.25">
      <c r="A12" t="s">
        <v>54</v>
      </c>
      <c r="B12" s="14">
        <v>1634.2</v>
      </c>
      <c r="C12" s="14">
        <f>VLOOKUP(A12,SGI!$A$1:$B$219,2,FALSE)</f>
        <v>4042.53</v>
      </c>
      <c r="D12" s="14">
        <v>24918</v>
      </c>
      <c r="F12">
        <v>815</v>
      </c>
      <c r="G12" t="s">
        <v>27</v>
      </c>
      <c r="H12" t="s">
        <v>28</v>
      </c>
      <c r="I12" s="19" t="s">
        <v>70</v>
      </c>
      <c r="J12" t="s">
        <v>71</v>
      </c>
      <c r="K12" t="s">
        <v>32</v>
      </c>
      <c r="L12" s="14">
        <v>950</v>
      </c>
      <c r="M12" s="14">
        <v>0</v>
      </c>
      <c r="N12" s="14">
        <v>550</v>
      </c>
      <c r="O12">
        <v>950</v>
      </c>
      <c r="P12">
        <v>550</v>
      </c>
      <c r="Q12" s="8">
        <v>950</v>
      </c>
      <c r="R12" s="11" t="b">
        <f t="shared" si="0"/>
        <v>0</v>
      </c>
      <c r="S12">
        <v>0</v>
      </c>
      <c r="AB12" t="s">
        <v>33</v>
      </c>
    </row>
    <row r="13" spans="1:31" ht="20.100000000000001" customHeight="1" x14ac:dyDescent="0.25">
      <c r="A13" t="s">
        <v>54</v>
      </c>
      <c r="B13" s="14">
        <v>1634.2</v>
      </c>
      <c r="C13" s="14">
        <f>VLOOKUP(A13,SGI!$A$1:$B$219,2,FALSE)</f>
        <v>4042.53</v>
      </c>
      <c r="D13" s="14">
        <v>24911</v>
      </c>
      <c r="F13">
        <v>815</v>
      </c>
      <c r="G13" t="s">
        <v>27</v>
      </c>
      <c r="H13" t="s">
        <v>28</v>
      </c>
      <c r="I13" s="19" t="s">
        <v>72</v>
      </c>
      <c r="J13" t="s">
        <v>37</v>
      </c>
      <c r="K13" t="s">
        <v>32</v>
      </c>
      <c r="L13" s="20">
        <v>1200</v>
      </c>
      <c r="M13" s="14">
        <v>0</v>
      </c>
      <c r="N13" s="14">
        <v>600</v>
      </c>
      <c r="O13">
        <v>1200</v>
      </c>
      <c r="P13">
        <v>600</v>
      </c>
      <c r="Q13" s="8">
        <v>1200</v>
      </c>
      <c r="R13" s="11" t="b">
        <f t="shared" si="0"/>
        <v>0</v>
      </c>
      <c r="S13">
        <v>0</v>
      </c>
      <c r="T13" t="s">
        <v>73</v>
      </c>
      <c r="W13" t="s">
        <v>74</v>
      </c>
      <c r="AB13" t="s">
        <v>33</v>
      </c>
    </row>
    <row r="14" spans="1:31" ht="20.100000000000001" customHeight="1" x14ac:dyDescent="0.25">
      <c r="A14" t="s">
        <v>75</v>
      </c>
      <c r="B14" s="14">
        <v>370.70000000000005</v>
      </c>
      <c r="C14" s="14">
        <f>VLOOKUP(A14,SGI!$A$1:$B$219,2,FALSE)</f>
        <v>166.21</v>
      </c>
      <c r="D14" s="4">
        <v>25058</v>
      </c>
      <c r="E14" s="4" t="s">
        <v>2540</v>
      </c>
      <c r="F14">
        <v>815</v>
      </c>
      <c r="G14" t="s">
        <v>27</v>
      </c>
      <c r="H14" t="s">
        <v>28</v>
      </c>
      <c r="I14" s="19" t="s">
        <v>85</v>
      </c>
      <c r="J14" t="s">
        <v>37</v>
      </c>
      <c r="K14" t="s">
        <v>77</v>
      </c>
      <c r="L14" s="14">
        <v>660</v>
      </c>
      <c r="M14" s="14">
        <v>100</v>
      </c>
      <c r="N14" s="14">
        <v>400</v>
      </c>
      <c r="O14">
        <v>660</v>
      </c>
      <c r="P14">
        <v>300</v>
      </c>
      <c r="Q14" s="8">
        <v>0</v>
      </c>
      <c r="R14" s="11" t="b">
        <f>AND(P14&gt;0,Q14=0,J14&lt;&gt;"Printing Costs",J14&lt;&gt;"Publicity",M14&lt;&gt;0)</f>
        <v>1</v>
      </c>
      <c r="S14">
        <v>0</v>
      </c>
      <c r="T14" t="s">
        <v>86</v>
      </c>
      <c r="W14" t="s">
        <v>87</v>
      </c>
      <c r="X14">
        <v>6</v>
      </c>
      <c r="Y14">
        <v>4</v>
      </c>
      <c r="AB14" t="s">
        <v>63</v>
      </c>
      <c r="AC14" t="s">
        <v>88</v>
      </c>
      <c r="AD14" s="14"/>
    </row>
    <row r="15" spans="1:31" ht="20.100000000000001" customHeight="1" x14ac:dyDescent="0.25">
      <c r="A15" t="s">
        <v>75</v>
      </c>
      <c r="B15" s="14">
        <v>370.70000000000005</v>
      </c>
      <c r="C15" s="14">
        <f>VLOOKUP(A15,SGI!$A$1:$B$219,2,FALSE)</f>
        <v>166.21</v>
      </c>
      <c r="D15" s="14">
        <v>25088</v>
      </c>
      <c r="F15">
        <v>815</v>
      </c>
      <c r="G15" t="s">
        <v>27</v>
      </c>
      <c r="H15" t="s">
        <v>28</v>
      </c>
      <c r="I15" s="1" t="s">
        <v>76</v>
      </c>
      <c r="J15" t="s">
        <v>35</v>
      </c>
      <c r="K15" t="s">
        <v>77</v>
      </c>
      <c r="L15" s="14">
        <v>6</v>
      </c>
      <c r="M15" s="14">
        <v>0</v>
      </c>
      <c r="N15" s="14">
        <v>6</v>
      </c>
      <c r="O15">
        <v>6</v>
      </c>
      <c r="P15">
        <v>0</v>
      </c>
      <c r="Q15" s="8">
        <v>0</v>
      </c>
      <c r="R15" s="11" t="b">
        <f t="shared" ref="R15:R78" si="1">AND(P15&gt;0,Q15=0,J15&lt;&gt;"Printing Costs",J15&lt;&gt;"Publicity")</f>
        <v>0</v>
      </c>
      <c r="S15">
        <v>0</v>
      </c>
      <c r="T15" t="s">
        <v>56</v>
      </c>
      <c r="U15">
        <v>1</v>
      </c>
      <c r="V15" t="s">
        <v>57</v>
      </c>
      <c r="W15" t="s">
        <v>74</v>
      </c>
      <c r="AB15" t="s">
        <v>33</v>
      </c>
      <c r="AD15" s="14"/>
    </row>
    <row r="16" spans="1:31" ht="20.100000000000001" customHeight="1" x14ac:dyDescent="0.25">
      <c r="A16" t="s">
        <v>75</v>
      </c>
      <c r="B16" s="14">
        <v>370.70000000000005</v>
      </c>
      <c r="C16" s="14">
        <f>VLOOKUP(A16,SGI!$A$1:$B$219,2,FALSE)</f>
        <v>166.21</v>
      </c>
      <c r="D16" s="14">
        <v>25087</v>
      </c>
      <c r="F16">
        <v>815</v>
      </c>
      <c r="G16" t="s">
        <v>27</v>
      </c>
      <c r="H16" t="s">
        <v>28</v>
      </c>
      <c r="I16" s="19" t="s">
        <v>78</v>
      </c>
      <c r="J16" t="s">
        <v>35</v>
      </c>
      <c r="K16" t="s">
        <v>32</v>
      </c>
      <c r="L16" s="14">
        <v>9</v>
      </c>
      <c r="M16" s="14">
        <v>0</v>
      </c>
      <c r="N16" s="14">
        <v>9</v>
      </c>
      <c r="O16">
        <v>9</v>
      </c>
      <c r="P16">
        <v>9</v>
      </c>
      <c r="Q16" s="8">
        <v>9</v>
      </c>
      <c r="R16" s="11" t="b">
        <f t="shared" si="1"/>
        <v>0</v>
      </c>
      <c r="S16">
        <v>0</v>
      </c>
      <c r="T16" s="14"/>
      <c r="AB16" t="s">
        <v>33</v>
      </c>
    </row>
    <row r="17" spans="1:31" ht="20.100000000000001" customHeight="1" x14ac:dyDescent="0.25">
      <c r="A17" t="s">
        <v>75</v>
      </c>
      <c r="B17" s="14">
        <v>370.70000000000005</v>
      </c>
      <c r="C17" s="14">
        <f>VLOOKUP(A17,SGI!$A$1:$B$219,2,FALSE)</f>
        <v>166.21</v>
      </c>
      <c r="D17" s="14">
        <v>25059</v>
      </c>
      <c r="F17">
        <v>815</v>
      </c>
      <c r="G17" t="s">
        <v>27</v>
      </c>
      <c r="H17" t="s">
        <v>28</v>
      </c>
      <c r="I17" s="19" t="s">
        <v>79</v>
      </c>
      <c r="J17" t="s">
        <v>37</v>
      </c>
      <c r="K17" t="s">
        <v>32</v>
      </c>
      <c r="L17" s="14">
        <v>100</v>
      </c>
      <c r="M17" s="14">
        <v>0</v>
      </c>
      <c r="N17" s="14">
        <v>100</v>
      </c>
      <c r="O17">
        <v>100</v>
      </c>
      <c r="P17">
        <v>100</v>
      </c>
      <c r="Q17" s="8">
        <v>100</v>
      </c>
      <c r="R17" s="11" t="b">
        <f t="shared" si="1"/>
        <v>0</v>
      </c>
      <c r="S17">
        <v>0</v>
      </c>
      <c r="T17" s="19" t="s">
        <v>80</v>
      </c>
      <c r="W17" t="s">
        <v>81</v>
      </c>
      <c r="X17">
        <v>3</v>
      </c>
      <c r="Y17">
        <v>5</v>
      </c>
      <c r="AB17" t="s">
        <v>63</v>
      </c>
      <c r="AC17" t="s">
        <v>82</v>
      </c>
      <c r="AD17" t="s">
        <v>33</v>
      </c>
      <c r="AE17" t="s">
        <v>83</v>
      </c>
    </row>
    <row r="18" spans="1:31" ht="20.100000000000001" customHeight="1" x14ac:dyDescent="0.25">
      <c r="A18" t="s">
        <v>75</v>
      </c>
      <c r="B18" s="14">
        <v>370.70000000000005</v>
      </c>
      <c r="C18" s="14">
        <f>VLOOKUP(A18,SGI!$A$1:$B$219,2,FALSE)</f>
        <v>166.21</v>
      </c>
      <c r="D18" s="14">
        <v>25081</v>
      </c>
      <c r="F18">
        <v>815</v>
      </c>
      <c r="G18" t="s">
        <v>27</v>
      </c>
      <c r="H18" t="s">
        <v>28</v>
      </c>
      <c r="I18" s="19" t="s">
        <v>84</v>
      </c>
      <c r="J18" t="s">
        <v>31</v>
      </c>
      <c r="K18" t="s">
        <v>32</v>
      </c>
      <c r="L18" s="14">
        <v>100</v>
      </c>
      <c r="M18" s="14">
        <v>0</v>
      </c>
      <c r="N18" s="14">
        <v>100</v>
      </c>
      <c r="O18" s="14">
        <v>100</v>
      </c>
      <c r="P18">
        <v>100</v>
      </c>
      <c r="Q18" s="8">
        <v>100</v>
      </c>
      <c r="R18" s="11" t="b">
        <f t="shared" si="1"/>
        <v>0</v>
      </c>
      <c r="S18">
        <v>0</v>
      </c>
      <c r="AB18" t="s">
        <v>33</v>
      </c>
      <c r="AD18" s="14"/>
    </row>
    <row r="19" spans="1:31" ht="20.100000000000001" customHeight="1" x14ac:dyDescent="0.25">
      <c r="A19" t="s">
        <v>89</v>
      </c>
      <c r="B19" s="14">
        <v>2188.2000000000003</v>
      </c>
      <c r="C19" s="14">
        <f>VLOOKUP(A19,SGI!$A$1:$B$219,2,FALSE)</f>
        <v>8733.82</v>
      </c>
      <c r="D19" s="14">
        <v>26922</v>
      </c>
      <c r="F19">
        <v>815</v>
      </c>
      <c r="G19" t="s">
        <v>27</v>
      </c>
      <c r="H19" t="s">
        <v>28</v>
      </c>
      <c r="I19" s="14" t="s">
        <v>90</v>
      </c>
      <c r="J19" t="s">
        <v>35</v>
      </c>
      <c r="K19" t="s">
        <v>77</v>
      </c>
      <c r="L19" s="14">
        <v>80</v>
      </c>
      <c r="M19" s="14">
        <v>0</v>
      </c>
      <c r="N19" s="14">
        <v>80</v>
      </c>
      <c r="O19" s="14">
        <v>80</v>
      </c>
      <c r="P19">
        <v>80</v>
      </c>
      <c r="Q19" s="8">
        <v>80</v>
      </c>
      <c r="R19" s="11" t="b">
        <f t="shared" si="1"/>
        <v>0</v>
      </c>
      <c r="S19">
        <v>0</v>
      </c>
      <c r="AB19" t="s">
        <v>33</v>
      </c>
      <c r="AD19" s="14"/>
    </row>
    <row r="20" spans="1:31" ht="20.100000000000001" customHeight="1" x14ac:dyDescent="0.25">
      <c r="A20" t="s">
        <v>89</v>
      </c>
      <c r="B20" s="14">
        <v>2188.2000000000003</v>
      </c>
      <c r="C20" s="14">
        <f>VLOOKUP(A20,SGI!$A$1:$B$219,2,FALSE)</f>
        <v>8733.82</v>
      </c>
      <c r="D20" s="14">
        <v>26892</v>
      </c>
      <c r="F20">
        <v>815</v>
      </c>
      <c r="G20" t="s">
        <v>27</v>
      </c>
      <c r="H20" t="s">
        <v>28</v>
      </c>
      <c r="I20" s="19" t="s">
        <v>91</v>
      </c>
      <c r="J20" t="s">
        <v>31</v>
      </c>
      <c r="K20" t="s">
        <v>32</v>
      </c>
      <c r="L20" s="14">
        <v>620</v>
      </c>
      <c r="M20" s="14">
        <v>0</v>
      </c>
      <c r="N20" s="14">
        <v>310</v>
      </c>
      <c r="O20" s="14">
        <v>620</v>
      </c>
      <c r="P20">
        <v>310</v>
      </c>
      <c r="Q20" s="8">
        <v>620</v>
      </c>
      <c r="R20" s="11" t="b">
        <f t="shared" si="1"/>
        <v>0</v>
      </c>
      <c r="S20">
        <v>0</v>
      </c>
      <c r="AB20" t="s">
        <v>33</v>
      </c>
    </row>
    <row r="21" spans="1:31" ht="20.100000000000001" customHeight="1" x14ac:dyDescent="0.25">
      <c r="A21" t="s">
        <v>89</v>
      </c>
      <c r="B21" s="14">
        <v>2188.2000000000003</v>
      </c>
      <c r="C21" s="14">
        <f>VLOOKUP(A21,SGI!$A$1:$B$219,2,FALSE)</f>
        <v>8733.82</v>
      </c>
      <c r="D21" s="14">
        <v>26888</v>
      </c>
      <c r="F21">
        <v>815</v>
      </c>
      <c r="G21" t="s">
        <v>27</v>
      </c>
      <c r="H21" t="s">
        <v>28</v>
      </c>
      <c r="I21" s="19" t="s">
        <v>92</v>
      </c>
      <c r="J21" t="s">
        <v>37</v>
      </c>
      <c r="K21" t="s">
        <v>32</v>
      </c>
      <c r="L21" s="20">
        <v>3150</v>
      </c>
      <c r="M21" s="14">
        <v>0</v>
      </c>
      <c r="N21" s="20">
        <v>1575</v>
      </c>
      <c r="O21">
        <v>3150</v>
      </c>
      <c r="P21">
        <v>1575</v>
      </c>
      <c r="Q21" s="8">
        <v>3150</v>
      </c>
      <c r="R21" s="11" t="b">
        <f t="shared" si="1"/>
        <v>0</v>
      </c>
      <c r="S21">
        <v>0</v>
      </c>
      <c r="T21" t="s">
        <v>93</v>
      </c>
      <c r="W21" t="s">
        <v>94</v>
      </c>
      <c r="X21">
        <v>5</v>
      </c>
      <c r="Y21">
        <v>3</v>
      </c>
      <c r="AB21" s="14" t="s">
        <v>63</v>
      </c>
      <c r="AC21" t="s">
        <v>95</v>
      </c>
      <c r="AD21" t="s">
        <v>33</v>
      </c>
      <c r="AE21" t="s">
        <v>83</v>
      </c>
    </row>
    <row r="22" spans="1:31" ht="20.100000000000001" customHeight="1" x14ac:dyDescent="0.25">
      <c r="A22" t="s">
        <v>96</v>
      </c>
      <c r="B22" s="14">
        <v>205.95</v>
      </c>
      <c r="C22" s="14">
        <f>VLOOKUP(A22,SGI!$A$1:$B$219,2,FALSE)</f>
        <v>-53.34</v>
      </c>
      <c r="D22" s="14">
        <v>25853</v>
      </c>
      <c r="F22">
        <v>815</v>
      </c>
      <c r="G22" t="s">
        <v>27</v>
      </c>
      <c r="H22" t="s">
        <v>28</v>
      </c>
      <c r="I22" s="14" t="s">
        <v>97</v>
      </c>
      <c r="J22" t="s">
        <v>98</v>
      </c>
      <c r="K22" t="s">
        <v>77</v>
      </c>
      <c r="L22" s="14">
        <v>320</v>
      </c>
      <c r="M22" s="14">
        <v>256</v>
      </c>
      <c r="N22" s="14">
        <v>64</v>
      </c>
      <c r="O22">
        <v>320</v>
      </c>
      <c r="P22">
        <v>64</v>
      </c>
      <c r="Q22" s="8">
        <v>320</v>
      </c>
      <c r="R22" s="11" t="b">
        <f t="shared" si="1"/>
        <v>0</v>
      </c>
      <c r="S22">
        <v>0</v>
      </c>
      <c r="T22" t="s">
        <v>99</v>
      </c>
      <c r="U22">
        <v>3</v>
      </c>
      <c r="V22">
        <v>1</v>
      </c>
      <c r="W22" t="s">
        <v>74</v>
      </c>
      <c r="AB22" t="s">
        <v>33</v>
      </c>
      <c r="AD22" s="14"/>
    </row>
    <row r="23" spans="1:31" ht="20.100000000000001" customHeight="1" x14ac:dyDescent="0.25">
      <c r="A23" t="s">
        <v>96</v>
      </c>
      <c r="B23" s="14">
        <v>205.95</v>
      </c>
      <c r="C23" s="14">
        <f>VLOOKUP(A23,SGI!$A$1:$B$219,2,FALSE)</f>
        <v>-53.34</v>
      </c>
      <c r="D23" s="14">
        <v>25858</v>
      </c>
      <c r="F23">
        <v>815</v>
      </c>
      <c r="G23" t="s">
        <v>27</v>
      </c>
      <c r="H23" t="s">
        <v>28</v>
      </c>
      <c r="I23" s="14" t="s">
        <v>100</v>
      </c>
      <c r="J23" t="s">
        <v>98</v>
      </c>
      <c r="K23" t="s">
        <v>32</v>
      </c>
      <c r="L23" s="14">
        <v>200</v>
      </c>
      <c r="M23">
        <v>50</v>
      </c>
      <c r="N23">
        <v>150</v>
      </c>
      <c r="O23">
        <v>200</v>
      </c>
      <c r="P23">
        <v>150</v>
      </c>
      <c r="Q23" s="8">
        <v>200</v>
      </c>
      <c r="R23" s="11" t="b">
        <f t="shared" si="1"/>
        <v>0</v>
      </c>
      <c r="S23">
        <v>0</v>
      </c>
      <c r="AB23" t="s">
        <v>33</v>
      </c>
    </row>
    <row r="24" spans="1:31" ht="20.100000000000001" customHeight="1" x14ac:dyDescent="0.25">
      <c r="A24" t="s">
        <v>96</v>
      </c>
      <c r="B24" s="14">
        <v>205.95</v>
      </c>
      <c r="C24" s="14">
        <f>VLOOKUP(A24,SGI!$A$1:$B$219,2,FALSE)</f>
        <v>-53.34</v>
      </c>
      <c r="D24" s="14">
        <v>25851</v>
      </c>
      <c r="F24">
        <v>815</v>
      </c>
      <c r="G24" t="s">
        <v>27</v>
      </c>
      <c r="H24" t="s">
        <v>28</v>
      </c>
      <c r="I24" s="14" t="s">
        <v>101</v>
      </c>
      <c r="J24" t="s">
        <v>71</v>
      </c>
      <c r="K24" t="s">
        <v>32</v>
      </c>
      <c r="L24" s="14">
        <v>600</v>
      </c>
      <c r="M24">
        <v>400</v>
      </c>
      <c r="N24" s="14">
        <v>200</v>
      </c>
      <c r="O24">
        <v>600</v>
      </c>
      <c r="P24">
        <v>200</v>
      </c>
      <c r="Q24" s="8">
        <v>600</v>
      </c>
      <c r="R24" s="11" t="b">
        <f t="shared" si="1"/>
        <v>0</v>
      </c>
      <c r="S24">
        <v>0</v>
      </c>
      <c r="T24" t="s">
        <v>102</v>
      </c>
      <c r="W24" t="s">
        <v>103</v>
      </c>
      <c r="AB24" t="s">
        <v>33</v>
      </c>
    </row>
    <row r="25" spans="1:31" ht="20.100000000000001" customHeight="1" x14ac:dyDescent="0.25">
      <c r="A25" t="s">
        <v>104</v>
      </c>
      <c r="B25" s="14">
        <v>230.36</v>
      </c>
      <c r="C25" s="14">
        <f>VLOOKUP(A25,SGI!$A$1:$B$219,2,FALSE)</f>
        <v>2580.09</v>
      </c>
      <c r="D25" s="14">
        <v>26125</v>
      </c>
      <c r="F25">
        <v>815</v>
      </c>
      <c r="G25" t="s">
        <v>27</v>
      </c>
      <c r="H25" t="s">
        <v>28</v>
      </c>
      <c r="I25" s="19" t="s">
        <v>105</v>
      </c>
      <c r="J25" t="s">
        <v>98</v>
      </c>
      <c r="K25" t="s">
        <v>32</v>
      </c>
      <c r="L25">
        <v>505</v>
      </c>
      <c r="M25">
        <v>252.5</v>
      </c>
      <c r="N25">
        <v>252.5</v>
      </c>
      <c r="O25">
        <v>252.5</v>
      </c>
      <c r="P25">
        <v>0</v>
      </c>
      <c r="Q25" s="8">
        <v>252.5</v>
      </c>
      <c r="R25" s="11" t="b">
        <f t="shared" si="1"/>
        <v>0</v>
      </c>
      <c r="S25">
        <v>0</v>
      </c>
      <c r="T25" t="s">
        <v>106</v>
      </c>
      <c r="U25">
        <v>3</v>
      </c>
      <c r="V25">
        <v>1</v>
      </c>
      <c r="W25" t="s">
        <v>74</v>
      </c>
      <c r="AB25" t="s">
        <v>33</v>
      </c>
    </row>
    <row r="26" spans="1:31" ht="20.100000000000001" customHeight="1" x14ac:dyDescent="0.25">
      <c r="A26" t="s">
        <v>104</v>
      </c>
      <c r="B26" s="14">
        <v>230.36</v>
      </c>
      <c r="C26" s="14">
        <f>VLOOKUP(A26,SGI!$A$1:$B$219,2,FALSE)</f>
        <v>2580.09</v>
      </c>
      <c r="D26" s="14">
        <v>26094</v>
      </c>
      <c r="F26">
        <v>815</v>
      </c>
      <c r="G26" t="s">
        <v>27</v>
      </c>
      <c r="H26" t="s">
        <v>28</v>
      </c>
      <c r="I26" s="19" t="s">
        <v>107</v>
      </c>
      <c r="J26" t="s">
        <v>37</v>
      </c>
      <c r="K26" t="s">
        <v>77</v>
      </c>
      <c r="L26" s="14">
        <v>310</v>
      </c>
      <c r="M26" s="14">
        <v>150</v>
      </c>
      <c r="N26" s="14">
        <v>160</v>
      </c>
      <c r="O26">
        <v>310</v>
      </c>
      <c r="P26">
        <v>100</v>
      </c>
      <c r="Q26" s="8">
        <v>310</v>
      </c>
      <c r="R26" s="11" t="b">
        <f t="shared" si="1"/>
        <v>0</v>
      </c>
      <c r="S26">
        <v>0</v>
      </c>
      <c r="W26" t="s">
        <v>108</v>
      </c>
      <c r="X26">
        <v>7</v>
      </c>
      <c r="Y26">
        <v>4</v>
      </c>
      <c r="AB26" t="s">
        <v>63</v>
      </c>
      <c r="AC26" t="s">
        <v>109</v>
      </c>
      <c r="AE26" t="s">
        <v>83</v>
      </c>
    </row>
    <row r="27" spans="1:31" ht="20.100000000000001" customHeight="1" x14ac:dyDescent="0.25">
      <c r="A27" t="s">
        <v>104</v>
      </c>
      <c r="B27" s="14">
        <v>230.36</v>
      </c>
      <c r="C27" s="14">
        <f>VLOOKUP(A27,SGI!$A$1:$B$219,2,FALSE)</f>
        <v>2580.09</v>
      </c>
      <c r="D27" s="14">
        <v>26091</v>
      </c>
      <c r="F27">
        <v>815</v>
      </c>
      <c r="G27" t="s">
        <v>27</v>
      </c>
      <c r="H27" t="s">
        <v>28</v>
      </c>
      <c r="I27" s="19" t="s">
        <v>110</v>
      </c>
      <c r="J27" t="s">
        <v>37</v>
      </c>
      <c r="K27" t="s">
        <v>32</v>
      </c>
      <c r="L27">
        <v>150</v>
      </c>
      <c r="M27">
        <v>0</v>
      </c>
      <c r="N27">
        <v>150</v>
      </c>
      <c r="O27">
        <v>150</v>
      </c>
      <c r="P27">
        <v>150</v>
      </c>
      <c r="Q27" s="8">
        <v>150</v>
      </c>
      <c r="R27" s="11" t="b">
        <f t="shared" si="1"/>
        <v>0</v>
      </c>
      <c r="S27">
        <v>0</v>
      </c>
      <c r="T27" t="s">
        <v>111</v>
      </c>
      <c r="AB27" t="s">
        <v>33</v>
      </c>
    </row>
    <row r="28" spans="1:31" ht="20.100000000000001" customHeight="1" x14ac:dyDescent="0.25">
      <c r="A28" t="s">
        <v>104</v>
      </c>
      <c r="B28" s="14">
        <v>230.36</v>
      </c>
      <c r="C28" s="14">
        <f>VLOOKUP(A28,SGI!$A$1:$B$219,2,FALSE)</f>
        <v>2580.09</v>
      </c>
      <c r="D28" s="14">
        <v>26093</v>
      </c>
      <c r="F28">
        <v>815</v>
      </c>
      <c r="G28" t="s">
        <v>27</v>
      </c>
      <c r="H28" t="s">
        <v>28</v>
      </c>
      <c r="I28" s="19" t="s">
        <v>112</v>
      </c>
      <c r="J28" t="s">
        <v>50</v>
      </c>
      <c r="K28" t="s">
        <v>32</v>
      </c>
      <c r="L28">
        <v>800</v>
      </c>
      <c r="M28">
        <v>600</v>
      </c>
      <c r="N28">
        <v>200</v>
      </c>
      <c r="O28">
        <v>800</v>
      </c>
      <c r="P28">
        <v>200</v>
      </c>
      <c r="Q28" s="8">
        <v>800</v>
      </c>
      <c r="R28" s="11" t="b">
        <f t="shared" si="1"/>
        <v>0</v>
      </c>
      <c r="S28">
        <v>0</v>
      </c>
      <c r="T28" t="s">
        <v>113</v>
      </c>
      <c r="W28" t="s">
        <v>114</v>
      </c>
      <c r="AB28" t="s">
        <v>63</v>
      </c>
      <c r="AC28" t="s">
        <v>109</v>
      </c>
      <c r="AD28" t="s">
        <v>115</v>
      </c>
      <c r="AE28" t="s">
        <v>83</v>
      </c>
    </row>
    <row r="29" spans="1:31" ht="20.100000000000001" customHeight="1" x14ac:dyDescent="0.25">
      <c r="A29" t="s">
        <v>116</v>
      </c>
      <c r="B29" s="14">
        <v>894.75</v>
      </c>
      <c r="C29" s="14">
        <f>VLOOKUP(A29,SGI!$A$1:$B$219,2,FALSE)</f>
        <v>32510.34</v>
      </c>
      <c r="D29" s="14">
        <v>26077</v>
      </c>
      <c r="F29">
        <v>815</v>
      </c>
      <c r="G29" t="s">
        <v>27</v>
      </c>
      <c r="H29" t="s">
        <v>28</v>
      </c>
      <c r="I29" s="14" t="s">
        <v>117</v>
      </c>
      <c r="J29" t="s">
        <v>35</v>
      </c>
      <c r="K29" t="s">
        <v>32</v>
      </c>
      <c r="L29" s="14">
        <v>180</v>
      </c>
      <c r="M29">
        <v>0</v>
      </c>
      <c r="N29" s="14">
        <v>180</v>
      </c>
      <c r="O29">
        <v>180</v>
      </c>
      <c r="P29">
        <v>180</v>
      </c>
      <c r="Q29" s="8">
        <v>180</v>
      </c>
      <c r="R29" s="11" t="b">
        <f t="shared" si="1"/>
        <v>0</v>
      </c>
      <c r="S29">
        <v>0</v>
      </c>
      <c r="AB29" t="s">
        <v>33</v>
      </c>
    </row>
    <row r="30" spans="1:31" ht="20.100000000000001" customHeight="1" x14ac:dyDescent="0.25">
      <c r="A30" t="s">
        <v>116</v>
      </c>
      <c r="B30" s="14">
        <v>894.75</v>
      </c>
      <c r="C30" s="14">
        <f>VLOOKUP(A30,SGI!$A$1:$B$219,2,FALSE)</f>
        <v>32510.34</v>
      </c>
      <c r="D30" s="14">
        <v>26058</v>
      </c>
      <c r="F30">
        <v>815</v>
      </c>
      <c r="G30" t="s">
        <v>27</v>
      </c>
      <c r="H30" t="s">
        <v>28</v>
      </c>
      <c r="I30" s="14" t="s">
        <v>118</v>
      </c>
      <c r="J30" t="s">
        <v>119</v>
      </c>
      <c r="K30" t="s">
        <v>32</v>
      </c>
      <c r="L30" s="20">
        <v>1300</v>
      </c>
      <c r="M30">
        <v>0</v>
      </c>
      <c r="N30">
        <v>250</v>
      </c>
      <c r="O30">
        <v>1300</v>
      </c>
      <c r="P30">
        <v>250</v>
      </c>
      <c r="Q30" s="8">
        <v>1300</v>
      </c>
      <c r="R30" s="11" t="b">
        <f t="shared" si="1"/>
        <v>0</v>
      </c>
      <c r="S30">
        <v>0</v>
      </c>
      <c r="AB30" t="s">
        <v>33</v>
      </c>
    </row>
    <row r="31" spans="1:31" ht="20.100000000000001" customHeight="1" x14ac:dyDescent="0.25">
      <c r="A31" t="s">
        <v>116</v>
      </c>
      <c r="B31" s="14">
        <v>894.75</v>
      </c>
      <c r="C31" s="14">
        <f>VLOOKUP(A31,SGI!$A$1:$B$219,2,FALSE)</f>
        <v>32510.34</v>
      </c>
      <c r="D31" s="14">
        <v>25769</v>
      </c>
      <c r="F31">
        <v>815</v>
      </c>
      <c r="G31" t="s">
        <v>27</v>
      </c>
      <c r="H31" t="s">
        <v>28</v>
      </c>
      <c r="I31" s="14" t="s">
        <v>120</v>
      </c>
      <c r="J31" t="s">
        <v>31</v>
      </c>
      <c r="K31" t="s">
        <v>32</v>
      </c>
      <c r="L31" s="20">
        <v>1800</v>
      </c>
      <c r="M31">
        <v>0</v>
      </c>
      <c r="N31">
        <v>600</v>
      </c>
      <c r="O31">
        <v>1800</v>
      </c>
      <c r="P31">
        <v>600</v>
      </c>
      <c r="Q31" s="8">
        <v>1800</v>
      </c>
      <c r="R31" s="11" t="b">
        <f t="shared" si="1"/>
        <v>0</v>
      </c>
      <c r="S31">
        <v>0</v>
      </c>
      <c r="T31" t="s">
        <v>121</v>
      </c>
      <c r="W31" t="s">
        <v>74</v>
      </c>
      <c r="AB31" t="s">
        <v>33</v>
      </c>
    </row>
    <row r="32" spans="1:31" ht="20.100000000000001" customHeight="1" x14ac:dyDescent="0.25">
      <c r="A32" t="s">
        <v>122</v>
      </c>
      <c r="B32" s="14">
        <v>100</v>
      </c>
      <c r="C32" s="14" t="e">
        <f>VLOOKUP(A32,SGI!$A$1:$B$219,2,FALSE)</f>
        <v>#N/A</v>
      </c>
      <c r="D32" s="14">
        <v>27169</v>
      </c>
      <c r="F32">
        <v>815</v>
      </c>
      <c r="G32" t="s">
        <v>27</v>
      </c>
      <c r="H32" t="s">
        <v>28</v>
      </c>
      <c r="I32" s="19" t="s">
        <v>123</v>
      </c>
      <c r="J32" t="s">
        <v>56</v>
      </c>
      <c r="K32" t="s">
        <v>32</v>
      </c>
      <c r="L32" s="14">
        <v>400</v>
      </c>
      <c r="M32">
        <v>0</v>
      </c>
      <c r="N32" s="14">
        <v>400</v>
      </c>
      <c r="O32">
        <v>400</v>
      </c>
      <c r="P32">
        <v>400</v>
      </c>
      <c r="Q32" s="8">
        <v>400</v>
      </c>
      <c r="R32" s="11" t="b">
        <f t="shared" si="1"/>
        <v>0</v>
      </c>
      <c r="S32">
        <v>0</v>
      </c>
      <c r="AB32" t="s">
        <v>33</v>
      </c>
    </row>
    <row r="33" spans="1:31" ht="20.100000000000001" customHeight="1" x14ac:dyDescent="0.25">
      <c r="A33" t="s">
        <v>124</v>
      </c>
      <c r="B33" s="14" t="e">
        <v>#N/A</v>
      </c>
      <c r="C33" s="14">
        <f>VLOOKUP(A33,SGI!$A$1:$B$219,2,FALSE)</f>
        <v>1336.21</v>
      </c>
      <c r="D33" s="14">
        <v>26502</v>
      </c>
      <c r="F33">
        <v>815</v>
      </c>
      <c r="G33" t="s">
        <v>27</v>
      </c>
      <c r="H33" t="s">
        <v>28</v>
      </c>
      <c r="I33" s="19" t="s">
        <v>125</v>
      </c>
      <c r="J33" t="s">
        <v>56</v>
      </c>
      <c r="K33" t="s">
        <v>51</v>
      </c>
      <c r="L33" s="14">
        <v>121.98</v>
      </c>
      <c r="M33" s="14">
        <v>0</v>
      </c>
      <c r="N33">
        <v>30</v>
      </c>
      <c r="O33" s="14">
        <v>121.98</v>
      </c>
      <c r="P33">
        <v>0</v>
      </c>
      <c r="Q33" s="8">
        <v>121.98</v>
      </c>
      <c r="R33" s="11" t="b">
        <f t="shared" si="1"/>
        <v>0</v>
      </c>
      <c r="S33">
        <v>0</v>
      </c>
      <c r="T33" t="s">
        <v>126</v>
      </c>
      <c r="U33">
        <v>1</v>
      </c>
      <c r="V33" t="s">
        <v>127</v>
      </c>
      <c r="W33" t="s">
        <v>128</v>
      </c>
      <c r="AB33" t="s">
        <v>33</v>
      </c>
    </row>
    <row r="34" spans="1:31" ht="20.100000000000001" customHeight="1" x14ac:dyDescent="0.25">
      <c r="A34" t="s">
        <v>124</v>
      </c>
      <c r="B34" s="14" t="e">
        <v>#N/A</v>
      </c>
      <c r="C34" s="14">
        <f>VLOOKUP(A34,SGI!$A$1:$B$219,2,FALSE)</f>
        <v>1336.21</v>
      </c>
      <c r="D34" s="14">
        <v>26520</v>
      </c>
      <c r="F34">
        <v>815</v>
      </c>
      <c r="G34" t="s">
        <v>27</v>
      </c>
      <c r="H34" t="s">
        <v>28</v>
      </c>
      <c r="I34" s="19" t="s">
        <v>129</v>
      </c>
      <c r="J34" t="s">
        <v>98</v>
      </c>
      <c r="K34" t="s">
        <v>32</v>
      </c>
      <c r="L34" s="20">
        <v>1778.73</v>
      </c>
      <c r="M34" s="20">
        <v>2100</v>
      </c>
      <c r="N34" s="14">
        <v>445</v>
      </c>
      <c r="O34">
        <v>1778.73</v>
      </c>
      <c r="P34">
        <v>0</v>
      </c>
      <c r="Q34" s="8">
        <v>0</v>
      </c>
      <c r="R34" s="11" t="b">
        <f t="shared" si="1"/>
        <v>0</v>
      </c>
      <c r="S34">
        <v>0</v>
      </c>
      <c r="T34" t="s">
        <v>130</v>
      </c>
      <c r="U34" t="s">
        <v>131</v>
      </c>
      <c r="V34" t="s">
        <v>132</v>
      </c>
      <c r="W34" t="s">
        <v>74</v>
      </c>
      <c r="AB34" t="s">
        <v>33</v>
      </c>
    </row>
    <row r="35" spans="1:31" ht="20.100000000000001" customHeight="1" x14ac:dyDescent="0.25">
      <c r="A35" t="s">
        <v>124</v>
      </c>
      <c r="B35" s="14" t="e">
        <v>#N/A</v>
      </c>
      <c r="C35" s="14">
        <f>VLOOKUP(A35,SGI!$A$1:$B$219,2,FALSE)</f>
        <v>1336.21</v>
      </c>
      <c r="D35" s="14">
        <v>26523</v>
      </c>
      <c r="F35">
        <v>815</v>
      </c>
      <c r="G35" t="s">
        <v>27</v>
      </c>
      <c r="H35" t="s">
        <v>28</v>
      </c>
      <c r="I35" s="14" t="s">
        <v>133</v>
      </c>
      <c r="J35" t="s">
        <v>71</v>
      </c>
      <c r="K35" t="s">
        <v>77</v>
      </c>
      <c r="L35" s="14">
        <v>140</v>
      </c>
      <c r="M35" s="14">
        <v>0</v>
      </c>
      <c r="N35" s="14">
        <v>35</v>
      </c>
      <c r="O35" s="14">
        <v>140</v>
      </c>
      <c r="P35">
        <v>0</v>
      </c>
      <c r="Q35" s="8">
        <v>0</v>
      </c>
      <c r="R35" s="11" t="b">
        <f t="shared" si="1"/>
        <v>0</v>
      </c>
      <c r="S35">
        <v>0</v>
      </c>
      <c r="T35" t="s">
        <v>134</v>
      </c>
      <c r="U35">
        <v>3</v>
      </c>
      <c r="V35">
        <v>4</v>
      </c>
      <c r="W35" t="s">
        <v>74</v>
      </c>
      <c r="AB35" t="s">
        <v>33</v>
      </c>
    </row>
    <row r="36" spans="1:31" ht="20.100000000000001" customHeight="1" x14ac:dyDescent="0.25">
      <c r="A36" t="s">
        <v>124</v>
      </c>
      <c r="B36" s="14" t="e">
        <v>#N/A</v>
      </c>
      <c r="C36" s="14">
        <f>VLOOKUP(A36,SGI!$A$1:$B$219,2,FALSE)</f>
        <v>1336.21</v>
      </c>
      <c r="D36" s="14">
        <v>26493</v>
      </c>
      <c r="F36">
        <v>815</v>
      </c>
      <c r="G36" t="s">
        <v>27</v>
      </c>
      <c r="H36" t="s">
        <v>28</v>
      </c>
      <c r="I36" s="14" t="s">
        <v>135</v>
      </c>
      <c r="J36" t="s">
        <v>56</v>
      </c>
      <c r="K36" t="s">
        <v>32</v>
      </c>
      <c r="L36" s="14">
        <v>368</v>
      </c>
      <c r="M36" s="14">
        <v>0</v>
      </c>
      <c r="N36" s="14">
        <v>92</v>
      </c>
      <c r="O36">
        <v>368</v>
      </c>
      <c r="P36">
        <v>92</v>
      </c>
      <c r="Q36" s="8">
        <v>368</v>
      </c>
      <c r="R36" s="11" t="b">
        <f t="shared" si="1"/>
        <v>0</v>
      </c>
      <c r="S36">
        <v>0</v>
      </c>
      <c r="T36" t="s">
        <v>136</v>
      </c>
      <c r="AB36" t="s">
        <v>33</v>
      </c>
    </row>
    <row r="37" spans="1:31" ht="20.100000000000001" customHeight="1" x14ac:dyDescent="0.25">
      <c r="A37" t="s">
        <v>137</v>
      </c>
      <c r="B37" s="14">
        <v>309.2</v>
      </c>
      <c r="C37" s="14">
        <f>VLOOKUP(A37,SGI!$A$1:$B$219,2,FALSE)</f>
        <v>1727.91</v>
      </c>
      <c r="D37" s="14">
        <v>25348</v>
      </c>
      <c r="F37">
        <v>815</v>
      </c>
      <c r="G37" t="s">
        <v>27</v>
      </c>
      <c r="H37" t="s">
        <v>28</v>
      </c>
      <c r="I37" s="19" t="s">
        <v>138</v>
      </c>
      <c r="J37" t="s">
        <v>56</v>
      </c>
      <c r="K37" t="s">
        <v>32</v>
      </c>
      <c r="L37" s="14">
        <v>500</v>
      </c>
      <c r="M37">
        <v>0</v>
      </c>
      <c r="N37">
        <v>350</v>
      </c>
      <c r="O37" s="14">
        <v>500</v>
      </c>
      <c r="P37">
        <v>0</v>
      </c>
      <c r="Q37" s="8">
        <v>0</v>
      </c>
      <c r="R37" s="11" t="b">
        <f t="shared" si="1"/>
        <v>0</v>
      </c>
      <c r="S37">
        <v>0</v>
      </c>
      <c r="T37" t="s">
        <v>56</v>
      </c>
      <c r="U37">
        <v>1</v>
      </c>
      <c r="V37" t="s">
        <v>127</v>
      </c>
      <c r="W37" t="s">
        <v>74</v>
      </c>
      <c r="AB37" t="s">
        <v>33</v>
      </c>
    </row>
    <row r="38" spans="1:31" ht="20.100000000000001" customHeight="1" x14ac:dyDescent="0.25">
      <c r="A38" t="s">
        <v>137</v>
      </c>
      <c r="B38" s="14">
        <v>309.2</v>
      </c>
      <c r="C38" s="14">
        <f>VLOOKUP(A38,SGI!$A$1:$B$219,2,FALSE)</f>
        <v>1727.91</v>
      </c>
      <c r="D38" s="14">
        <v>25366</v>
      </c>
      <c r="F38">
        <v>815</v>
      </c>
      <c r="G38" t="s">
        <v>27</v>
      </c>
      <c r="H38" t="s">
        <v>28</v>
      </c>
      <c r="I38" s="19" t="s">
        <v>139</v>
      </c>
      <c r="J38" t="s">
        <v>31</v>
      </c>
      <c r="K38" t="s">
        <v>32</v>
      </c>
      <c r="L38" s="14">
        <v>54</v>
      </c>
      <c r="M38" s="14">
        <v>0</v>
      </c>
      <c r="N38">
        <v>30</v>
      </c>
      <c r="O38">
        <v>54</v>
      </c>
      <c r="P38">
        <v>30</v>
      </c>
      <c r="Q38" s="8">
        <v>54</v>
      </c>
      <c r="R38" s="11" t="b">
        <f t="shared" si="1"/>
        <v>0</v>
      </c>
      <c r="S38">
        <v>0</v>
      </c>
      <c r="AB38" t="s">
        <v>33</v>
      </c>
    </row>
    <row r="39" spans="1:31" ht="20.100000000000001" customHeight="1" x14ac:dyDescent="0.25">
      <c r="A39" t="s">
        <v>137</v>
      </c>
      <c r="B39" s="14">
        <v>309.2</v>
      </c>
      <c r="C39" s="14">
        <f>VLOOKUP(A39,SGI!$A$1:$B$219,2,FALSE)</f>
        <v>1727.91</v>
      </c>
      <c r="D39" s="14">
        <v>25367</v>
      </c>
      <c r="F39">
        <v>815</v>
      </c>
      <c r="G39" t="s">
        <v>27</v>
      </c>
      <c r="H39" t="s">
        <v>28</v>
      </c>
      <c r="I39" s="19" t="s">
        <v>140</v>
      </c>
      <c r="J39" t="s">
        <v>35</v>
      </c>
      <c r="K39" t="s">
        <v>77</v>
      </c>
      <c r="L39" s="14">
        <v>100</v>
      </c>
      <c r="M39" s="14">
        <v>0</v>
      </c>
      <c r="N39" s="14">
        <v>100</v>
      </c>
      <c r="O39" s="14">
        <v>50</v>
      </c>
      <c r="P39">
        <v>50</v>
      </c>
      <c r="Q39" s="8">
        <v>150</v>
      </c>
      <c r="R39" s="11" t="b">
        <f t="shared" si="1"/>
        <v>0</v>
      </c>
      <c r="S39">
        <v>0</v>
      </c>
      <c r="T39" t="s">
        <v>141</v>
      </c>
      <c r="W39" t="s">
        <v>142</v>
      </c>
      <c r="AB39" t="s">
        <v>63</v>
      </c>
      <c r="AC39" t="s">
        <v>143</v>
      </c>
      <c r="AD39" t="s">
        <v>144</v>
      </c>
      <c r="AE39" t="s">
        <v>33</v>
      </c>
    </row>
    <row r="40" spans="1:31" ht="20.100000000000001" customHeight="1" x14ac:dyDescent="0.25">
      <c r="A40" t="s">
        <v>137</v>
      </c>
      <c r="B40" s="14">
        <v>309.2</v>
      </c>
      <c r="C40" s="14">
        <f>VLOOKUP(A40,SGI!$A$1:$B$219,2,FALSE)</f>
        <v>1727.91</v>
      </c>
      <c r="D40" s="14">
        <v>25329</v>
      </c>
      <c r="F40">
        <v>815</v>
      </c>
      <c r="G40" t="s">
        <v>27</v>
      </c>
      <c r="H40" t="s">
        <v>28</v>
      </c>
      <c r="I40" s="19" t="s">
        <v>145</v>
      </c>
      <c r="J40" t="s">
        <v>60</v>
      </c>
      <c r="K40" t="s">
        <v>32</v>
      </c>
      <c r="L40">
        <v>450</v>
      </c>
      <c r="M40">
        <v>0</v>
      </c>
      <c r="N40">
        <v>400</v>
      </c>
      <c r="O40">
        <v>450</v>
      </c>
      <c r="P40">
        <v>400</v>
      </c>
      <c r="Q40" s="8">
        <v>450</v>
      </c>
      <c r="R40" s="11" t="b">
        <f t="shared" si="1"/>
        <v>0</v>
      </c>
      <c r="S40">
        <v>0</v>
      </c>
      <c r="T40" s="14" t="s">
        <v>146</v>
      </c>
      <c r="W40" t="s">
        <v>147</v>
      </c>
      <c r="Y40">
        <v>4</v>
      </c>
      <c r="AB40" t="s">
        <v>63</v>
      </c>
      <c r="AC40" t="s">
        <v>109</v>
      </c>
      <c r="AE40" t="s">
        <v>33</v>
      </c>
    </row>
    <row r="41" spans="1:31" ht="20.100000000000001" customHeight="1" x14ac:dyDescent="0.25">
      <c r="A41" t="s">
        <v>137</v>
      </c>
      <c r="B41" s="14">
        <v>309.2</v>
      </c>
      <c r="C41" s="14">
        <f>VLOOKUP(A41,SGI!$A$1:$B$219,2,FALSE)</f>
        <v>1727.91</v>
      </c>
      <c r="D41" s="14">
        <v>25346</v>
      </c>
      <c r="F41">
        <v>815</v>
      </c>
      <c r="G41" t="s">
        <v>27</v>
      </c>
      <c r="H41" t="s">
        <v>28</v>
      </c>
      <c r="I41" s="19" t="s">
        <v>148</v>
      </c>
      <c r="J41" t="s">
        <v>37</v>
      </c>
      <c r="K41" t="s">
        <v>32</v>
      </c>
      <c r="L41">
        <v>610</v>
      </c>
      <c r="M41">
        <v>0</v>
      </c>
      <c r="N41">
        <v>400</v>
      </c>
      <c r="O41">
        <v>610</v>
      </c>
      <c r="P41">
        <v>400</v>
      </c>
      <c r="Q41" s="8">
        <v>610</v>
      </c>
      <c r="R41" s="11" t="b">
        <f t="shared" si="1"/>
        <v>0</v>
      </c>
      <c r="S41">
        <v>0</v>
      </c>
      <c r="T41" s="19" t="s">
        <v>149</v>
      </c>
      <c r="Y41">
        <v>4</v>
      </c>
      <c r="AB41" t="s">
        <v>63</v>
      </c>
      <c r="AC41" t="s">
        <v>150</v>
      </c>
    </row>
    <row r="42" spans="1:31" ht="20.100000000000001" customHeight="1" x14ac:dyDescent="0.25">
      <c r="A42" t="s">
        <v>137</v>
      </c>
      <c r="B42" s="14">
        <v>309.2</v>
      </c>
      <c r="C42" s="14">
        <f>VLOOKUP(A42,SGI!$A$1:$B$219,2,FALSE)</f>
        <v>1727.91</v>
      </c>
      <c r="D42" s="14">
        <v>25330</v>
      </c>
      <c r="F42">
        <v>815</v>
      </c>
      <c r="G42" t="s">
        <v>27</v>
      </c>
      <c r="H42" t="s">
        <v>28</v>
      </c>
      <c r="I42" s="14" t="s">
        <v>151</v>
      </c>
      <c r="J42" t="s">
        <v>50</v>
      </c>
      <c r="K42" t="s">
        <v>32</v>
      </c>
      <c r="L42">
        <v>860</v>
      </c>
      <c r="M42">
        <v>0</v>
      </c>
      <c r="N42">
        <v>700</v>
      </c>
      <c r="O42">
        <v>860</v>
      </c>
      <c r="P42">
        <v>700</v>
      </c>
      <c r="Q42" s="8">
        <v>860</v>
      </c>
      <c r="R42" s="11" t="b">
        <f t="shared" si="1"/>
        <v>0</v>
      </c>
      <c r="S42">
        <v>0</v>
      </c>
      <c r="T42" s="14"/>
      <c r="Y42">
        <v>4</v>
      </c>
      <c r="AB42" s="14" t="s">
        <v>63</v>
      </c>
      <c r="AC42" t="s">
        <v>152</v>
      </c>
      <c r="AE42" t="s">
        <v>33</v>
      </c>
    </row>
    <row r="43" spans="1:31" ht="20.100000000000001" customHeight="1" x14ac:dyDescent="0.25">
      <c r="A43" t="s">
        <v>153</v>
      </c>
      <c r="B43" s="14">
        <v>123.9</v>
      </c>
      <c r="C43" s="14">
        <f>VLOOKUP(A43,SGI!$A$1:$B$219,2,FALSE)</f>
        <v>693.22</v>
      </c>
      <c r="D43" s="11">
        <v>23468</v>
      </c>
      <c r="E43" s="11"/>
      <c r="F43">
        <v>815</v>
      </c>
      <c r="G43" t="s">
        <v>27</v>
      </c>
      <c r="H43" t="s">
        <v>28</v>
      </c>
      <c r="I43" s="14" t="s">
        <v>155</v>
      </c>
      <c r="J43" t="s">
        <v>119</v>
      </c>
      <c r="K43" t="s">
        <v>51</v>
      </c>
      <c r="L43">
        <v>3</v>
      </c>
      <c r="M43">
        <v>0</v>
      </c>
      <c r="N43">
        <v>3</v>
      </c>
      <c r="O43">
        <v>3</v>
      </c>
      <c r="P43">
        <v>3</v>
      </c>
      <c r="Q43" s="14">
        <v>3</v>
      </c>
      <c r="R43" s="11" t="b">
        <f t="shared" si="1"/>
        <v>0</v>
      </c>
      <c r="S43">
        <v>0</v>
      </c>
      <c r="AB43" t="s">
        <v>33</v>
      </c>
    </row>
    <row r="44" spans="1:31" ht="20.100000000000001" customHeight="1" x14ac:dyDescent="0.25">
      <c r="A44" t="s">
        <v>153</v>
      </c>
      <c r="B44" s="14">
        <v>123.9</v>
      </c>
      <c r="C44" s="14">
        <f>VLOOKUP(A44,SGI!$A$1:$B$219,2,FALSE)</f>
        <v>693.22</v>
      </c>
      <c r="D44" s="14">
        <v>23466</v>
      </c>
      <c r="F44">
        <v>815</v>
      </c>
      <c r="G44" t="s">
        <v>27</v>
      </c>
      <c r="H44" t="s">
        <v>28</v>
      </c>
      <c r="I44" s="14" t="s">
        <v>154</v>
      </c>
      <c r="J44" t="s">
        <v>56</v>
      </c>
      <c r="K44" t="s">
        <v>77</v>
      </c>
      <c r="L44">
        <v>15.9</v>
      </c>
      <c r="M44">
        <v>0</v>
      </c>
      <c r="N44">
        <v>15.9</v>
      </c>
      <c r="O44">
        <v>15.9</v>
      </c>
      <c r="P44">
        <v>0</v>
      </c>
      <c r="R44" s="11" t="b">
        <f t="shared" si="1"/>
        <v>0</v>
      </c>
      <c r="S44">
        <v>0</v>
      </c>
      <c r="T44" t="s">
        <v>56</v>
      </c>
      <c r="U44">
        <v>1</v>
      </c>
      <c r="V44" t="s">
        <v>127</v>
      </c>
      <c r="W44" t="s">
        <v>74</v>
      </c>
      <c r="AB44" t="s">
        <v>33</v>
      </c>
    </row>
    <row r="45" spans="1:31" ht="20.100000000000001" customHeight="1" x14ac:dyDescent="0.25">
      <c r="A45" t="s">
        <v>153</v>
      </c>
      <c r="B45" s="14">
        <v>123.9</v>
      </c>
      <c r="C45" s="14">
        <f>VLOOKUP(A45,SGI!$A$1:$B$219,2,FALSE)</f>
        <v>693.22</v>
      </c>
      <c r="D45" s="14">
        <v>26089</v>
      </c>
      <c r="F45">
        <v>815</v>
      </c>
      <c r="G45" t="s">
        <v>27</v>
      </c>
      <c r="H45" t="s">
        <v>28</v>
      </c>
      <c r="I45" s="14" t="s">
        <v>156</v>
      </c>
      <c r="J45" t="s">
        <v>35</v>
      </c>
      <c r="K45" t="s">
        <v>51</v>
      </c>
      <c r="L45">
        <v>4.5</v>
      </c>
      <c r="M45">
        <v>0</v>
      </c>
      <c r="N45">
        <v>4.5</v>
      </c>
      <c r="O45">
        <v>4.5</v>
      </c>
      <c r="P45">
        <v>4.5</v>
      </c>
      <c r="Q45" s="8">
        <v>4.5</v>
      </c>
      <c r="R45" s="11" t="b">
        <f t="shared" si="1"/>
        <v>0</v>
      </c>
      <c r="S45">
        <v>0</v>
      </c>
      <c r="AB45" t="s">
        <v>33</v>
      </c>
    </row>
    <row r="46" spans="1:31" ht="20.100000000000001" customHeight="1" x14ac:dyDescent="0.25">
      <c r="A46" t="s">
        <v>153</v>
      </c>
      <c r="B46" s="14">
        <v>123.9</v>
      </c>
      <c r="C46" s="14">
        <f>VLOOKUP(A46,SGI!$A$1:$B$219,2,FALSE)</f>
        <v>693.22</v>
      </c>
      <c r="D46" s="14">
        <v>23467</v>
      </c>
      <c r="F46">
        <v>815</v>
      </c>
      <c r="G46" t="s">
        <v>27</v>
      </c>
      <c r="H46" t="s">
        <v>28</v>
      </c>
      <c r="I46" t="s">
        <v>157</v>
      </c>
      <c r="J46" t="s">
        <v>37</v>
      </c>
      <c r="K46" t="s">
        <v>32</v>
      </c>
      <c r="L46">
        <v>75</v>
      </c>
      <c r="M46">
        <v>0</v>
      </c>
      <c r="N46">
        <v>50</v>
      </c>
      <c r="O46">
        <v>75</v>
      </c>
      <c r="P46">
        <v>50</v>
      </c>
      <c r="Q46" s="8">
        <v>75</v>
      </c>
      <c r="R46" s="11" t="b">
        <f t="shared" si="1"/>
        <v>0</v>
      </c>
      <c r="S46">
        <v>0</v>
      </c>
      <c r="T46" t="s">
        <v>158</v>
      </c>
      <c r="W46" t="s">
        <v>159</v>
      </c>
      <c r="AB46" s="14" t="s">
        <v>63</v>
      </c>
      <c r="AC46" t="s">
        <v>109</v>
      </c>
      <c r="AE46" t="s">
        <v>160</v>
      </c>
    </row>
    <row r="47" spans="1:31" ht="20.100000000000001" customHeight="1" x14ac:dyDescent="0.25">
      <c r="A47" t="s">
        <v>153</v>
      </c>
      <c r="B47" s="14">
        <v>123.9</v>
      </c>
      <c r="C47" s="14">
        <f>VLOOKUP(A47,SGI!$A$1:$B$219,2,FALSE)</f>
        <v>693.22</v>
      </c>
      <c r="D47" s="14">
        <v>23462</v>
      </c>
      <c r="F47">
        <v>815</v>
      </c>
      <c r="G47" t="s">
        <v>27</v>
      </c>
      <c r="H47" t="s">
        <v>28</v>
      </c>
      <c r="I47" s="14" t="s">
        <v>161</v>
      </c>
      <c r="J47" t="s">
        <v>50</v>
      </c>
      <c r="K47" t="s">
        <v>32</v>
      </c>
      <c r="L47">
        <v>120</v>
      </c>
      <c r="M47">
        <v>0</v>
      </c>
      <c r="N47">
        <v>120</v>
      </c>
      <c r="O47">
        <v>120</v>
      </c>
      <c r="P47">
        <v>90</v>
      </c>
      <c r="Q47" s="8">
        <v>120</v>
      </c>
      <c r="R47" s="11" t="b">
        <f t="shared" si="1"/>
        <v>0</v>
      </c>
      <c r="S47">
        <v>0</v>
      </c>
      <c r="T47" t="s">
        <v>162</v>
      </c>
      <c r="AB47" t="s">
        <v>33</v>
      </c>
    </row>
    <row r="48" spans="1:31" ht="20.100000000000001" customHeight="1" x14ac:dyDescent="0.25">
      <c r="A48" t="s">
        <v>163</v>
      </c>
      <c r="B48" s="14">
        <v>1166.5</v>
      </c>
      <c r="C48" s="14">
        <f>VLOOKUP(A48,SGI!$A$1:$B$219,2,FALSE)</f>
        <v>7714.57</v>
      </c>
      <c r="D48" s="14">
        <v>24972</v>
      </c>
      <c r="F48">
        <v>815</v>
      </c>
      <c r="G48" t="s">
        <v>27</v>
      </c>
      <c r="H48" t="s">
        <v>28</v>
      </c>
      <c r="I48" s="19" t="s">
        <v>167</v>
      </c>
      <c r="J48" t="s">
        <v>37</v>
      </c>
      <c r="K48" t="s">
        <v>32</v>
      </c>
      <c r="L48" s="20">
        <v>3200</v>
      </c>
      <c r="M48" s="20">
        <v>1500</v>
      </c>
      <c r="N48" s="20">
        <v>1300</v>
      </c>
      <c r="O48">
        <v>3200</v>
      </c>
      <c r="P48">
        <v>1300</v>
      </c>
      <c r="Q48" s="8">
        <v>3200</v>
      </c>
      <c r="R48" s="11" t="b">
        <f t="shared" si="1"/>
        <v>0</v>
      </c>
      <c r="S48">
        <v>0</v>
      </c>
      <c r="T48" s="19" t="s">
        <v>168</v>
      </c>
      <c r="W48" s="14" t="s">
        <v>169</v>
      </c>
      <c r="AB48" t="s">
        <v>63</v>
      </c>
      <c r="AC48" t="s">
        <v>109</v>
      </c>
      <c r="AD48" t="s">
        <v>33</v>
      </c>
      <c r="AE48" s="14" t="s">
        <v>170</v>
      </c>
    </row>
    <row r="49" spans="1:31" ht="20.100000000000001" customHeight="1" x14ac:dyDescent="0.25">
      <c r="A49" t="s">
        <v>163</v>
      </c>
      <c r="B49" s="14">
        <v>1166.5</v>
      </c>
      <c r="C49" s="14">
        <f>VLOOKUP(A49,SGI!$A$1:$B$219,2,FALSE)</f>
        <v>7714.57</v>
      </c>
      <c r="D49" s="14">
        <v>24978</v>
      </c>
      <c r="F49">
        <v>815</v>
      </c>
      <c r="G49" t="s">
        <v>27</v>
      </c>
      <c r="H49" t="s">
        <v>28</v>
      </c>
      <c r="I49" s="14" t="s">
        <v>164</v>
      </c>
      <c r="J49" t="s">
        <v>35</v>
      </c>
      <c r="K49" t="s">
        <v>51</v>
      </c>
      <c r="L49" s="14">
        <v>60</v>
      </c>
      <c r="M49" s="14">
        <v>0</v>
      </c>
      <c r="N49" s="14">
        <v>60</v>
      </c>
      <c r="O49">
        <v>60</v>
      </c>
      <c r="P49">
        <v>60</v>
      </c>
      <c r="Q49" s="8">
        <v>60</v>
      </c>
      <c r="R49" s="11" t="b">
        <f t="shared" si="1"/>
        <v>0</v>
      </c>
      <c r="S49">
        <v>0</v>
      </c>
      <c r="AB49" t="s">
        <v>33</v>
      </c>
    </row>
    <row r="50" spans="1:31" ht="20.100000000000001" customHeight="1" x14ac:dyDescent="0.25">
      <c r="A50" t="s">
        <v>163</v>
      </c>
      <c r="B50" s="14">
        <v>1166.5</v>
      </c>
      <c r="C50" s="14">
        <f>VLOOKUP(A50,SGI!$A$1:$B$219,2,FALSE)</f>
        <v>7714.57</v>
      </c>
      <c r="D50" s="14">
        <v>24973</v>
      </c>
      <c r="F50">
        <v>815</v>
      </c>
      <c r="G50" t="s">
        <v>27</v>
      </c>
      <c r="H50" t="s">
        <v>28</v>
      </c>
      <c r="I50" s="19" t="s">
        <v>165</v>
      </c>
      <c r="J50" t="s">
        <v>31</v>
      </c>
      <c r="K50" t="s">
        <v>32</v>
      </c>
      <c r="L50">
        <v>300</v>
      </c>
      <c r="M50">
        <v>0</v>
      </c>
      <c r="N50">
        <v>200</v>
      </c>
      <c r="O50">
        <v>300</v>
      </c>
      <c r="P50">
        <v>200</v>
      </c>
      <c r="Q50" s="8">
        <v>300</v>
      </c>
      <c r="R50" s="11" t="b">
        <f t="shared" si="1"/>
        <v>0</v>
      </c>
      <c r="S50">
        <v>0</v>
      </c>
      <c r="AB50" t="s">
        <v>33</v>
      </c>
    </row>
    <row r="51" spans="1:31" ht="20.100000000000001" customHeight="1" x14ac:dyDescent="0.25">
      <c r="A51" t="s">
        <v>163</v>
      </c>
      <c r="B51" s="14">
        <v>1166.5</v>
      </c>
      <c r="C51" s="14">
        <f>VLOOKUP(A51,SGI!$A$1:$B$219,2,FALSE)</f>
        <v>7714.57</v>
      </c>
      <c r="D51" s="14">
        <v>24974</v>
      </c>
      <c r="F51">
        <v>815</v>
      </c>
      <c r="G51" t="s">
        <v>27</v>
      </c>
      <c r="H51" t="s">
        <v>28</v>
      </c>
      <c r="I51" s="19" t="s">
        <v>166</v>
      </c>
      <c r="J51" t="s">
        <v>50</v>
      </c>
      <c r="K51" t="s">
        <v>32</v>
      </c>
      <c r="L51" s="14">
        <v>500</v>
      </c>
      <c r="M51" s="14">
        <v>0</v>
      </c>
      <c r="N51" s="14">
        <v>250</v>
      </c>
      <c r="O51" s="14">
        <v>500</v>
      </c>
      <c r="P51">
        <v>250</v>
      </c>
      <c r="Q51" s="8">
        <v>500</v>
      </c>
      <c r="R51" s="11" t="b">
        <f t="shared" si="1"/>
        <v>0</v>
      </c>
      <c r="S51">
        <v>0</v>
      </c>
      <c r="AB51" t="s">
        <v>33</v>
      </c>
    </row>
    <row r="52" spans="1:31" ht="20.100000000000001" customHeight="1" x14ac:dyDescent="0.25">
      <c r="A52" t="s">
        <v>171</v>
      </c>
      <c r="B52" s="14">
        <v>829.30000000000007</v>
      </c>
      <c r="C52" s="14">
        <f>VLOOKUP(A52,SGI!$A$1:$B$219,2,FALSE)</f>
        <v>16513.05</v>
      </c>
      <c r="D52" s="14">
        <v>25199</v>
      </c>
      <c r="F52">
        <v>815</v>
      </c>
      <c r="G52" t="s">
        <v>27</v>
      </c>
      <c r="H52" t="s">
        <v>28</v>
      </c>
      <c r="I52" s="19" t="s">
        <v>172</v>
      </c>
      <c r="J52" t="s">
        <v>119</v>
      </c>
      <c r="K52" t="s">
        <v>32</v>
      </c>
      <c r="L52" s="14">
        <v>50</v>
      </c>
      <c r="M52" s="14">
        <v>0</v>
      </c>
      <c r="N52" s="14">
        <v>10</v>
      </c>
      <c r="O52">
        <v>50</v>
      </c>
      <c r="P52">
        <v>10</v>
      </c>
      <c r="Q52" s="8">
        <v>50</v>
      </c>
      <c r="R52" s="11" t="b">
        <f t="shared" si="1"/>
        <v>0</v>
      </c>
      <c r="S52">
        <v>0</v>
      </c>
      <c r="T52" s="14" t="s">
        <v>173</v>
      </c>
      <c r="AB52" t="s">
        <v>33</v>
      </c>
    </row>
    <row r="53" spans="1:31" ht="20.100000000000001" customHeight="1" x14ac:dyDescent="0.25">
      <c r="A53" t="s">
        <v>171</v>
      </c>
      <c r="B53" s="14">
        <v>829.30000000000007</v>
      </c>
      <c r="C53" s="14">
        <f>VLOOKUP(A53,SGI!$A$1:$B$219,2,FALSE)</f>
        <v>16513.05</v>
      </c>
      <c r="D53" s="14">
        <v>25193</v>
      </c>
      <c r="F53">
        <v>815</v>
      </c>
      <c r="G53" t="s">
        <v>27</v>
      </c>
      <c r="H53" t="s">
        <v>28</v>
      </c>
      <c r="I53" s="19" t="s">
        <v>174</v>
      </c>
      <c r="J53" t="s">
        <v>119</v>
      </c>
      <c r="K53" t="s">
        <v>77</v>
      </c>
      <c r="L53" s="14">
        <v>100</v>
      </c>
      <c r="M53">
        <v>0</v>
      </c>
      <c r="N53">
        <v>30</v>
      </c>
      <c r="O53">
        <v>100</v>
      </c>
      <c r="P53">
        <v>30</v>
      </c>
      <c r="Q53" s="8">
        <v>100</v>
      </c>
      <c r="R53" s="11" t="b">
        <f t="shared" si="1"/>
        <v>0</v>
      </c>
      <c r="S53">
        <v>0</v>
      </c>
      <c r="AB53" t="s">
        <v>33</v>
      </c>
    </row>
    <row r="54" spans="1:31" ht="20.100000000000001" customHeight="1" x14ac:dyDescent="0.25">
      <c r="A54" t="s">
        <v>171</v>
      </c>
      <c r="B54" s="14">
        <v>829.30000000000007</v>
      </c>
      <c r="C54" s="14">
        <f>VLOOKUP(A54,SGI!$A$1:$B$219,2,FALSE)</f>
        <v>16513.05</v>
      </c>
      <c r="D54" s="14">
        <v>25205</v>
      </c>
      <c r="F54">
        <v>815</v>
      </c>
      <c r="G54" t="s">
        <v>27</v>
      </c>
      <c r="H54" t="s">
        <v>28</v>
      </c>
      <c r="I54" s="19" t="s">
        <v>175</v>
      </c>
      <c r="J54" t="s">
        <v>35</v>
      </c>
      <c r="K54" t="s">
        <v>32</v>
      </c>
      <c r="L54" s="14">
        <v>40</v>
      </c>
      <c r="M54">
        <v>40</v>
      </c>
      <c r="N54" s="14">
        <v>40</v>
      </c>
      <c r="O54">
        <v>40</v>
      </c>
      <c r="P54">
        <v>40</v>
      </c>
      <c r="Q54" s="8">
        <v>40</v>
      </c>
      <c r="R54" s="11" t="b">
        <f t="shared" si="1"/>
        <v>0</v>
      </c>
      <c r="S54">
        <v>0</v>
      </c>
      <c r="W54" t="s">
        <v>176</v>
      </c>
      <c r="X54">
        <v>3</v>
      </c>
      <c r="Y54">
        <v>5</v>
      </c>
      <c r="AB54" t="s">
        <v>63</v>
      </c>
      <c r="AC54" t="s">
        <v>177</v>
      </c>
      <c r="AD54" t="s">
        <v>33</v>
      </c>
      <c r="AE54" t="s">
        <v>178</v>
      </c>
    </row>
    <row r="55" spans="1:31" ht="20.100000000000001" customHeight="1" x14ac:dyDescent="0.25">
      <c r="A55" t="s">
        <v>171</v>
      </c>
      <c r="B55" s="14">
        <v>829.30000000000007</v>
      </c>
      <c r="C55" s="14">
        <f>VLOOKUP(A55,SGI!$A$1:$B$219,2,FALSE)</f>
        <v>16513.05</v>
      </c>
      <c r="D55" s="14">
        <v>25187</v>
      </c>
      <c r="F55">
        <v>815</v>
      </c>
      <c r="G55" t="s">
        <v>27</v>
      </c>
      <c r="H55" t="s">
        <v>28</v>
      </c>
      <c r="I55" s="19" t="s">
        <v>179</v>
      </c>
      <c r="J55" t="s">
        <v>31</v>
      </c>
      <c r="K55" t="s">
        <v>32</v>
      </c>
      <c r="L55" s="20">
        <v>2700</v>
      </c>
      <c r="M55" s="20">
        <v>3110</v>
      </c>
      <c r="N55" s="14">
        <v>270</v>
      </c>
      <c r="O55">
        <v>2700</v>
      </c>
      <c r="P55">
        <v>270</v>
      </c>
      <c r="Q55" s="8">
        <v>2700</v>
      </c>
      <c r="R55" s="11" t="b">
        <f t="shared" si="1"/>
        <v>0</v>
      </c>
      <c r="S55">
        <v>0</v>
      </c>
      <c r="AB55" t="s">
        <v>33</v>
      </c>
    </row>
    <row r="56" spans="1:31" ht="20.100000000000001" customHeight="1" x14ac:dyDescent="0.25">
      <c r="A56" t="s">
        <v>171</v>
      </c>
      <c r="B56" s="14">
        <v>829.30000000000007</v>
      </c>
      <c r="C56" s="14">
        <f>VLOOKUP(A56,SGI!$A$1:$B$219,2,FALSE)</f>
        <v>16513.05</v>
      </c>
      <c r="D56" s="14">
        <v>25186</v>
      </c>
      <c r="F56">
        <v>815</v>
      </c>
      <c r="G56" t="s">
        <v>27</v>
      </c>
      <c r="H56" t="s">
        <v>28</v>
      </c>
      <c r="I56" s="19" t="s">
        <v>180</v>
      </c>
      <c r="J56" t="s">
        <v>45</v>
      </c>
      <c r="K56" t="s">
        <v>32</v>
      </c>
      <c r="L56" s="20">
        <v>1791.96</v>
      </c>
      <c r="M56" s="14">
        <v>0</v>
      </c>
      <c r="N56">
        <v>350</v>
      </c>
      <c r="O56">
        <v>1791.96</v>
      </c>
      <c r="P56">
        <v>350</v>
      </c>
      <c r="Q56" s="8">
        <v>1791.96</v>
      </c>
      <c r="R56" s="11" t="b">
        <f t="shared" si="1"/>
        <v>0</v>
      </c>
      <c r="S56">
        <v>0</v>
      </c>
      <c r="T56" t="s">
        <v>181</v>
      </c>
      <c r="AB56" t="s">
        <v>33</v>
      </c>
    </row>
    <row r="57" spans="1:31" ht="20.100000000000001" customHeight="1" x14ac:dyDescent="0.25">
      <c r="A57" t="s">
        <v>182</v>
      </c>
      <c r="B57" s="14">
        <v>1600.97</v>
      </c>
      <c r="C57" s="14">
        <f>VLOOKUP(A57,SGI!$A$1:$B$219,2,FALSE)</f>
        <v>1658.33</v>
      </c>
      <c r="D57" s="14">
        <v>26350</v>
      </c>
      <c r="F57">
        <v>815</v>
      </c>
      <c r="G57" t="s">
        <v>27</v>
      </c>
      <c r="H57" t="s">
        <v>28</v>
      </c>
      <c r="I57" s="19" t="s">
        <v>183</v>
      </c>
      <c r="J57" t="s">
        <v>119</v>
      </c>
      <c r="K57" t="s">
        <v>51</v>
      </c>
      <c r="L57" s="14">
        <v>115.13</v>
      </c>
      <c r="M57" s="14">
        <v>0</v>
      </c>
      <c r="N57" s="14">
        <v>27.63</v>
      </c>
      <c r="O57" s="14">
        <v>115.13</v>
      </c>
      <c r="P57">
        <v>27.63</v>
      </c>
      <c r="Q57" s="8">
        <v>115.13</v>
      </c>
      <c r="R57" s="11" t="b">
        <f t="shared" si="1"/>
        <v>0</v>
      </c>
      <c r="S57">
        <v>0</v>
      </c>
      <c r="T57" t="s">
        <v>184</v>
      </c>
      <c r="AB57" t="s">
        <v>33</v>
      </c>
    </row>
    <row r="58" spans="1:31" ht="20.100000000000001" customHeight="1" x14ac:dyDescent="0.25">
      <c r="A58" t="s">
        <v>182</v>
      </c>
      <c r="B58" s="14">
        <v>1600.97</v>
      </c>
      <c r="C58" s="14">
        <f>VLOOKUP(A58,SGI!$A$1:$B$219,2,FALSE)</f>
        <v>1658.33</v>
      </c>
      <c r="D58" s="14">
        <v>26352</v>
      </c>
      <c r="F58">
        <v>815</v>
      </c>
      <c r="G58" t="s">
        <v>27</v>
      </c>
      <c r="H58" t="s">
        <v>28</v>
      </c>
      <c r="I58" s="19" t="s">
        <v>187</v>
      </c>
      <c r="J58" t="s">
        <v>50</v>
      </c>
      <c r="K58" t="s">
        <v>77</v>
      </c>
      <c r="L58" s="20">
        <v>1017.71</v>
      </c>
      <c r="M58">
        <v>0</v>
      </c>
      <c r="N58">
        <v>244.25</v>
      </c>
      <c r="O58">
        <v>1017.71</v>
      </c>
      <c r="P58">
        <v>244.25</v>
      </c>
      <c r="Q58" s="8">
        <v>1017.72</v>
      </c>
      <c r="R58" s="11" t="b">
        <f t="shared" si="1"/>
        <v>0</v>
      </c>
      <c r="S58">
        <v>0</v>
      </c>
      <c r="AB58" t="s">
        <v>33</v>
      </c>
    </row>
    <row r="59" spans="1:31" ht="20.100000000000001" customHeight="1" x14ac:dyDescent="0.25">
      <c r="A59" t="s">
        <v>182</v>
      </c>
      <c r="B59" s="14">
        <v>1600.97</v>
      </c>
      <c r="C59" s="14">
        <f>VLOOKUP(A59,SGI!$A$1:$B$219,2,FALSE)</f>
        <v>1658.33</v>
      </c>
      <c r="D59" s="14">
        <v>26351</v>
      </c>
      <c r="F59">
        <v>815</v>
      </c>
      <c r="G59" t="s">
        <v>27</v>
      </c>
      <c r="H59" t="s">
        <v>28</v>
      </c>
      <c r="I59" s="19" t="s">
        <v>188</v>
      </c>
      <c r="J59" t="s">
        <v>50</v>
      </c>
      <c r="K59" t="s">
        <v>32</v>
      </c>
      <c r="L59" s="20">
        <v>4800</v>
      </c>
      <c r="M59">
        <v>0</v>
      </c>
      <c r="N59" s="20">
        <v>1152</v>
      </c>
      <c r="O59">
        <v>4800</v>
      </c>
      <c r="P59">
        <v>1152</v>
      </c>
      <c r="Q59" s="8">
        <v>4800</v>
      </c>
      <c r="R59" s="11" t="b">
        <f t="shared" si="1"/>
        <v>0</v>
      </c>
      <c r="S59">
        <v>0</v>
      </c>
      <c r="T59" t="s">
        <v>189</v>
      </c>
      <c r="AB59" t="s">
        <v>33</v>
      </c>
    </row>
    <row r="60" spans="1:31" ht="20.100000000000001" customHeight="1" x14ac:dyDescent="0.25">
      <c r="A60" t="s">
        <v>182</v>
      </c>
      <c r="B60" s="14">
        <v>1600.97</v>
      </c>
      <c r="C60" s="14">
        <f>VLOOKUP(A60,SGI!$A$1:$B$219,2,FALSE)</f>
        <v>1658.33</v>
      </c>
      <c r="D60" s="14">
        <v>26361</v>
      </c>
      <c r="F60">
        <v>815</v>
      </c>
      <c r="G60" t="s">
        <v>27</v>
      </c>
      <c r="H60" t="s">
        <v>28</v>
      </c>
      <c r="I60" s="19" t="s">
        <v>185</v>
      </c>
      <c r="J60" t="s">
        <v>119</v>
      </c>
      <c r="K60" t="s">
        <v>32</v>
      </c>
      <c r="L60" s="14">
        <v>600.1</v>
      </c>
      <c r="M60" s="14">
        <v>0</v>
      </c>
      <c r="N60" s="14">
        <v>144.02000000000001</v>
      </c>
      <c r="O60" s="14">
        <v>600.1</v>
      </c>
      <c r="P60">
        <v>144.02000000000001</v>
      </c>
      <c r="Q60" s="8">
        <v>600.1</v>
      </c>
      <c r="R60" s="11" t="b">
        <f t="shared" si="1"/>
        <v>0</v>
      </c>
      <c r="S60">
        <v>0</v>
      </c>
      <c r="T60" t="s">
        <v>186</v>
      </c>
      <c r="AB60" t="s">
        <v>33</v>
      </c>
    </row>
    <row r="61" spans="1:31" ht="20.100000000000001" customHeight="1" x14ac:dyDescent="0.25">
      <c r="A61" t="s">
        <v>190</v>
      </c>
      <c r="B61" s="14">
        <v>699.95</v>
      </c>
      <c r="C61" s="14">
        <f>VLOOKUP(A61,SGI!$A$1:$B$219,2,FALSE)</f>
        <v>2322.36</v>
      </c>
      <c r="D61" s="4">
        <v>23545</v>
      </c>
      <c r="E61" s="4" t="s">
        <v>2540</v>
      </c>
      <c r="F61">
        <v>815</v>
      </c>
      <c r="G61" t="s">
        <v>27</v>
      </c>
      <c r="H61" t="s">
        <v>28</v>
      </c>
      <c r="I61" s="19" t="s">
        <v>196</v>
      </c>
      <c r="J61" t="s">
        <v>37</v>
      </c>
      <c r="K61" t="s">
        <v>77</v>
      </c>
      <c r="L61" s="14">
        <v>500</v>
      </c>
      <c r="M61">
        <v>0</v>
      </c>
      <c r="N61" s="14">
        <v>396</v>
      </c>
      <c r="O61">
        <v>500</v>
      </c>
      <c r="P61">
        <v>300</v>
      </c>
      <c r="Q61" s="8">
        <v>0</v>
      </c>
      <c r="R61" s="11" t="b">
        <f t="shared" si="1"/>
        <v>1</v>
      </c>
      <c r="S61">
        <v>0</v>
      </c>
      <c r="T61" t="s">
        <v>197</v>
      </c>
      <c r="W61" t="s">
        <v>198</v>
      </c>
      <c r="X61">
        <v>5</v>
      </c>
      <c r="Y61">
        <v>4</v>
      </c>
      <c r="AB61" t="s">
        <v>63</v>
      </c>
      <c r="AC61" t="s">
        <v>199</v>
      </c>
      <c r="AE61" t="s">
        <v>33</v>
      </c>
    </row>
    <row r="62" spans="1:31" ht="20.100000000000001" customHeight="1" x14ac:dyDescent="0.25">
      <c r="A62" t="s">
        <v>190</v>
      </c>
      <c r="B62" s="14">
        <v>699.95</v>
      </c>
      <c r="C62" s="14">
        <f>VLOOKUP(A62,SGI!$A$1:$B$219,2,FALSE)</f>
        <v>2322.36</v>
      </c>
      <c r="D62" s="4">
        <v>23552</v>
      </c>
      <c r="E62" s="4" t="s">
        <v>2540</v>
      </c>
      <c r="F62">
        <v>815</v>
      </c>
      <c r="G62" t="s">
        <v>27</v>
      </c>
      <c r="H62" t="s">
        <v>28</v>
      </c>
      <c r="I62" s="19" t="s">
        <v>200</v>
      </c>
      <c r="J62" t="s">
        <v>119</v>
      </c>
      <c r="K62" t="s">
        <v>32</v>
      </c>
      <c r="L62" s="14">
        <v>600</v>
      </c>
      <c r="M62" s="14">
        <v>0</v>
      </c>
      <c r="N62" s="14">
        <v>300</v>
      </c>
      <c r="O62">
        <v>600</v>
      </c>
      <c r="P62">
        <v>300</v>
      </c>
      <c r="Q62" s="8">
        <v>600</v>
      </c>
      <c r="R62" s="11" t="b">
        <f t="shared" si="1"/>
        <v>0</v>
      </c>
      <c r="S62">
        <v>0</v>
      </c>
      <c r="T62" t="s">
        <v>201</v>
      </c>
      <c r="W62" t="s">
        <v>202</v>
      </c>
      <c r="AB62" t="s">
        <v>63</v>
      </c>
      <c r="AC62" t="s">
        <v>194</v>
      </c>
    </row>
    <row r="63" spans="1:31" ht="20.100000000000001" customHeight="1" x14ac:dyDescent="0.25">
      <c r="A63" t="s">
        <v>190</v>
      </c>
      <c r="B63" s="14">
        <v>699.95</v>
      </c>
      <c r="C63" s="14">
        <f>VLOOKUP(A63,SGI!$A$1:$B$219,2,FALSE)</f>
        <v>2322.36</v>
      </c>
      <c r="D63" s="14">
        <v>25424</v>
      </c>
      <c r="F63">
        <v>815</v>
      </c>
      <c r="G63" t="s">
        <v>27</v>
      </c>
      <c r="H63" t="s">
        <v>28</v>
      </c>
      <c r="I63" s="19" t="s">
        <v>191</v>
      </c>
      <c r="J63" t="s">
        <v>35</v>
      </c>
      <c r="K63" t="s">
        <v>32</v>
      </c>
      <c r="L63" s="14">
        <v>5</v>
      </c>
      <c r="M63">
        <v>0</v>
      </c>
      <c r="N63">
        <v>5</v>
      </c>
      <c r="O63">
        <v>5</v>
      </c>
      <c r="P63">
        <v>0</v>
      </c>
      <c r="Q63" s="8">
        <v>0</v>
      </c>
      <c r="R63" s="11" t="b">
        <f t="shared" si="1"/>
        <v>0</v>
      </c>
      <c r="S63">
        <v>0</v>
      </c>
      <c r="T63" t="s">
        <v>192</v>
      </c>
      <c r="W63" t="s">
        <v>193</v>
      </c>
      <c r="Y63" s="14"/>
      <c r="AB63" t="s">
        <v>63</v>
      </c>
      <c r="AC63" t="s">
        <v>194</v>
      </c>
    </row>
    <row r="64" spans="1:31" ht="20.100000000000001" customHeight="1" x14ac:dyDescent="0.25">
      <c r="A64" t="s">
        <v>190</v>
      </c>
      <c r="B64" s="14">
        <v>699.95</v>
      </c>
      <c r="C64" s="14">
        <f>VLOOKUP(A64,SGI!$A$1:$B$219,2,FALSE)</f>
        <v>2322.36</v>
      </c>
      <c r="D64" s="14">
        <v>25422</v>
      </c>
      <c r="F64">
        <v>815</v>
      </c>
      <c r="G64" t="s">
        <v>27</v>
      </c>
      <c r="H64" t="s">
        <v>28</v>
      </c>
      <c r="I64" s="1" t="s">
        <v>195</v>
      </c>
      <c r="J64" t="s">
        <v>35</v>
      </c>
      <c r="K64" t="s">
        <v>77</v>
      </c>
      <c r="L64" s="14">
        <v>15</v>
      </c>
      <c r="M64" s="14">
        <v>0</v>
      </c>
      <c r="N64" s="14">
        <v>5</v>
      </c>
      <c r="O64">
        <v>15</v>
      </c>
      <c r="P64">
        <v>0</v>
      </c>
      <c r="Q64" s="8">
        <v>0</v>
      </c>
      <c r="R64" s="11" t="b">
        <f t="shared" si="1"/>
        <v>0</v>
      </c>
      <c r="S64">
        <v>0</v>
      </c>
      <c r="T64" s="14" t="s">
        <v>56</v>
      </c>
      <c r="U64">
        <v>1</v>
      </c>
      <c r="V64" t="s">
        <v>127</v>
      </c>
      <c r="AB64" t="s">
        <v>33</v>
      </c>
    </row>
    <row r="65" spans="1:31" ht="20.100000000000001" customHeight="1" x14ac:dyDescent="0.25">
      <c r="A65" t="s">
        <v>190</v>
      </c>
      <c r="B65" s="14">
        <v>699.95</v>
      </c>
      <c r="C65" s="14">
        <f>VLOOKUP(A65,SGI!$A$1:$B$219,2,FALSE)</f>
        <v>2322.36</v>
      </c>
      <c r="D65" s="14">
        <v>25678</v>
      </c>
      <c r="F65">
        <v>815</v>
      </c>
      <c r="G65" t="s">
        <v>27</v>
      </c>
      <c r="H65" t="s">
        <v>28</v>
      </c>
      <c r="I65" s="19" t="s">
        <v>203</v>
      </c>
      <c r="J65" t="s">
        <v>37</v>
      </c>
      <c r="K65" t="s">
        <v>32</v>
      </c>
      <c r="L65" s="20">
        <v>2490</v>
      </c>
      <c r="M65" s="20">
        <v>2000</v>
      </c>
      <c r="N65">
        <v>490</v>
      </c>
      <c r="O65">
        <v>2490</v>
      </c>
      <c r="P65">
        <v>490</v>
      </c>
      <c r="Q65" s="8">
        <v>2490</v>
      </c>
      <c r="R65" s="11" t="b">
        <f t="shared" si="1"/>
        <v>0</v>
      </c>
      <c r="S65">
        <v>0</v>
      </c>
      <c r="T65" t="s">
        <v>204</v>
      </c>
      <c r="W65" t="s">
        <v>202</v>
      </c>
      <c r="AB65" t="s">
        <v>63</v>
      </c>
    </row>
    <row r="66" spans="1:31" ht="20.100000000000001" customHeight="1" x14ac:dyDescent="0.25">
      <c r="A66" t="s">
        <v>205</v>
      </c>
      <c r="B66" s="14">
        <v>125.4</v>
      </c>
      <c r="C66" s="14">
        <f>VLOOKUP(A66,SGI!$A$1:$B$219,2,FALSE)</f>
        <v>721.92</v>
      </c>
      <c r="D66" s="14">
        <v>25667</v>
      </c>
      <c r="F66">
        <v>815</v>
      </c>
      <c r="G66" t="s">
        <v>27</v>
      </c>
      <c r="H66" t="s">
        <v>28</v>
      </c>
      <c r="I66" s="19" t="s">
        <v>206</v>
      </c>
      <c r="J66" t="s">
        <v>50</v>
      </c>
      <c r="K66" t="s">
        <v>32</v>
      </c>
      <c r="L66" s="14">
        <v>300</v>
      </c>
      <c r="M66" s="14">
        <v>0</v>
      </c>
      <c r="N66" s="14">
        <v>100</v>
      </c>
      <c r="O66">
        <v>300</v>
      </c>
      <c r="P66">
        <v>100</v>
      </c>
      <c r="Q66" s="8">
        <v>300</v>
      </c>
      <c r="R66" s="11" t="b">
        <f t="shared" si="1"/>
        <v>0</v>
      </c>
      <c r="S66">
        <v>0</v>
      </c>
      <c r="T66" t="s">
        <v>207</v>
      </c>
      <c r="U66">
        <v>3</v>
      </c>
      <c r="V66">
        <v>4</v>
      </c>
      <c r="W66" s="14" t="s">
        <v>74</v>
      </c>
      <c r="AB66" t="s">
        <v>33</v>
      </c>
    </row>
    <row r="67" spans="1:31" ht="20.100000000000001" customHeight="1" x14ac:dyDescent="0.25">
      <c r="A67" t="s">
        <v>208</v>
      </c>
      <c r="B67" s="14">
        <v>2649.35</v>
      </c>
      <c r="C67" s="14">
        <f>VLOOKUP(A67,SGI!$A$1:$B$219,2,FALSE)</f>
        <v>3064.82</v>
      </c>
      <c r="D67" s="14">
        <v>27653</v>
      </c>
      <c r="F67">
        <v>815</v>
      </c>
      <c r="G67" t="s">
        <v>27</v>
      </c>
      <c r="H67" t="s">
        <v>28</v>
      </c>
      <c r="I67" s="14" t="s">
        <v>209</v>
      </c>
      <c r="J67" t="s">
        <v>31</v>
      </c>
      <c r="K67" t="s">
        <v>51</v>
      </c>
      <c r="L67" s="14">
        <v>650</v>
      </c>
      <c r="M67">
        <v>0</v>
      </c>
      <c r="N67">
        <v>214.5</v>
      </c>
      <c r="O67">
        <v>0</v>
      </c>
      <c r="P67">
        <v>0</v>
      </c>
      <c r="Q67" s="8">
        <v>0</v>
      </c>
      <c r="R67" s="11" t="b">
        <f t="shared" si="1"/>
        <v>0</v>
      </c>
      <c r="S67">
        <v>0</v>
      </c>
      <c r="T67" s="14" t="s">
        <v>210</v>
      </c>
      <c r="AB67" t="s">
        <v>33</v>
      </c>
    </row>
    <row r="68" spans="1:31" ht="20.100000000000001" customHeight="1" x14ac:dyDescent="0.25">
      <c r="A68" t="s">
        <v>208</v>
      </c>
      <c r="B68" s="14">
        <v>2649.35</v>
      </c>
      <c r="C68" s="14">
        <f>VLOOKUP(A68,SGI!$A$1:$B$219,2,FALSE)</f>
        <v>3064.82</v>
      </c>
      <c r="D68" s="14">
        <v>27647</v>
      </c>
      <c r="F68">
        <v>815</v>
      </c>
      <c r="G68" t="s">
        <v>27</v>
      </c>
      <c r="H68" t="s">
        <v>28</v>
      </c>
      <c r="I68" s="14" t="s">
        <v>211</v>
      </c>
      <c r="J68" t="s">
        <v>50</v>
      </c>
      <c r="K68" t="s">
        <v>32</v>
      </c>
      <c r="L68" s="14">
        <v>460</v>
      </c>
      <c r="M68" s="14">
        <v>0</v>
      </c>
      <c r="N68" s="14">
        <v>160</v>
      </c>
      <c r="O68">
        <v>460</v>
      </c>
      <c r="P68">
        <v>160</v>
      </c>
      <c r="Q68" s="8">
        <v>460</v>
      </c>
      <c r="R68" s="11" t="b">
        <f t="shared" si="1"/>
        <v>0</v>
      </c>
      <c r="S68">
        <v>0</v>
      </c>
      <c r="AB68" t="s">
        <v>33</v>
      </c>
    </row>
    <row r="69" spans="1:31" ht="20.100000000000001" customHeight="1" x14ac:dyDescent="0.25">
      <c r="A69" t="s">
        <v>208</v>
      </c>
      <c r="B69" s="14">
        <v>2649.35</v>
      </c>
      <c r="C69" s="14">
        <f>VLOOKUP(A69,SGI!$A$1:$B$219,2,FALSE)</f>
        <v>3064.82</v>
      </c>
      <c r="D69">
        <v>27650</v>
      </c>
      <c r="F69">
        <v>815</v>
      </c>
      <c r="G69" t="s">
        <v>27</v>
      </c>
      <c r="H69" t="s">
        <v>28</v>
      </c>
      <c r="I69" s="14" t="s">
        <v>212</v>
      </c>
      <c r="J69" t="s">
        <v>50</v>
      </c>
      <c r="K69" t="s">
        <v>77</v>
      </c>
      <c r="L69" s="14">
        <v>500</v>
      </c>
      <c r="M69">
        <v>0</v>
      </c>
      <c r="N69">
        <v>175</v>
      </c>
      <c r="O69">
        <v>500</v>
      </c>
      <c r="P69">
        <v>175</v>
      </c>
      <c r="Q69" s="8">
        <v>500</v>
      </c>
      <c r="R69" s="11" t="b">
        <f t="shared" si="1"/>
        <v>0</v>
      </c>
      <c r="S69">
        <v>0</v>
      </c>
      <c r="T69" t="s">
        <v>213</v>
      </c>
      <c r="U69" s="14"/>
      <c r="AB69" t="s">
        <v>33</v>
      </c>
    </row>
    <row r="70" spans="1:31" ht="20.100000000000001" customHeight="1" x14ac:dyDescent="0.25">
      <c r="A70" t="s">
        <v>208</v>
      </c>
      <c r="B70" s="14">
        <v>2649.35</v>
      </c>
      <c r="C70" s="14">
        <f>VLOOKUP(A70,SGI!$A$1:$B$219,2,FALSE)</f>
        <v>3064.82</v>
      </c>
      <c r="D70">
        <v>27644</v>
      </c>
      <c r="F70">
        <v>815</v>
      </c>
      <c r="G70" t="s">
        <v>27</v>
      </c>
      <c r="H70" t="s">
        <v>28</v>
      </c>
      <c r="I70" s="14" t="s">
        <v>214</v>
      </c>
      <c r="J70" t="s">
        <v>119</v>
      </c>
      <c r="K70" t="s">
        <v>32</v>
      </c>
      <c r="L70" s="14">
        <v>900</v>
      </c>
      <c r="M70">
        <v>0</v>
      </c>
      <c r="N70">
        <v>300</v>
      </c>
      <c r="O70">
        <v>900</v>
      </c>
      <c r="P70">
        <v>300</v>
      </c>
      <c r="Q70" s="8">
        <v>900</v>
      </c>
      <c r="R70" s="11" t="b">
        <f t="shared" si="1"/>
        <v>0</v>
      </c>
      <c r="S70">
        <v>0</v>
      </c>
      <c r="AB70" t="s">
        <v>33</v>
      </c>
    </row>
    <row r="71" spans="1:31" ht="20.100000000000001" customHeight="1" x14ac:dyDescent="0.25">
      <c r="A71" t="s">
        <v>208</v>
      </c>
      <c r="B71" s="14">
        <v>2649.35</v>
      </c>
      <c r="C71" s="14">
        <f>VLOOKUP(A71,SGI!$A$1:$B$219,2,FALSE)</f>
        <v>3064.82</v>
      </c>
      <c r="D71">
        <v>27646</v>
      </c>
      <c r="F71">
        <v>815</v>
      </c>
      <c r="G71" t="s">
        <v>27</v>
      </c>
      <c r="H71" t="s">
        <v>28</v>
      </c>
      <c r="I71" s="14" t="s">
        <v>215</v>
      </c>
      <c r="J71" t="s">
        <v>31</v>
      </c>
      <c r="K71" t="s">
        <v>32</v>
      </c>
      <c r="L71" s="20">
        <v>1200</v>
      </c>
      <c r="M71" s="14">
        <v>0</v>
      </c>
      <c r="N71">
        <v>396</v>
      </c>
      <c r="O71">
        <v>1200</v>
      </c>
      <c r="P71">
        <v>396</v>
      </c>
      <c r="Q71" s="8">
        <v>1200</v>
      </c>
      <c r="R71" s="11" t="b">
        <f t="shared" si="1"/>
        <v>0</v>
      </c>
      <c r="S71">
        <v>0</v>
      </c>
      <c r="T71" t="s">
        <v>216</v>
      </c>
      <c r="AB71" t="s">
        <v>33</v>
      </c>
    </row>
    <row r="72" spans="1:31" ht="20.100000000000001" customHeight="1" x14ac:dyDescent="0.25">
      <c r="A72" t="s">
        <v>208</v>
      </c>
      <c r="B72" s="14">
        <v>2649.35</v>
      </c>
      <c r="C72" s="14">
        <f>VLOOKUP(A72,SGI!$A$1:$B$219,2,FALSE)</f>
        <v>3064.82</v>
      </c>
      <c r="D72" s="14">
        <v>27668</v>
      </c>
      <c r="F72">
        <v>815</v>
      </c>
      <c r="G72" t="s">
        <v>27</v>
      </c>
      <c r="H72" t="s">
        <v>28</v>
      </c>
      <c r="I72" s="19" t="s">
        <v>217</v>
      </c>
      <c r="J72" t="s">
        <v>35</v>
      </c>
      <c r="K72" t="s">
        <v>32</v>
      </c>
      <c r="L72" s="20">
        <v>1594.48</v>
      </c>
      <c r="M72" s="14">
        <v>0</v>
      </c>
      <c r="N72" s="20">
        <v>1594.48</v>
      </c>
      <c r="O72">
        <v>1594</v>
      </c>
      <c r="P72">
        <v>478.2</v>
      </c>
      <c r="Q72" s="8">
        <v>1594</v>
      </c>
      <c r="R72" s="11" t="b">
        <f t="shared" si="1"/>
        <v>0</v>
      </c>
      <c r="S72">
        <v>0</v>
      </c>
      <c r="T72" s="19" t="s">
        <v>218</v>
      </c>
      <c r="W72" t="s">
        <v>219</v>
      </c>
      <c r="X72">
        <v>3</v>
      </c>
      <c r="Y72">
        <v>5</v>
      </c>
      <c r="AB72" t="s">
        <v>33</v>
      </c>
    </row>
    <row r="73" spans="1:31" ht="20.100000000000001" customHeight="1" x14ac:dyDescent="0.25">
      <c r="A73" t="s">
        <v>220</v>
      </c>
      <c r="B73" s="14">
        <v>1581.2</v>
      </c>
      <c r="C73" s="14">
        <f>VLOOKUP(A73,SGI!$A$1:$B$219,2,FALSE)</f>
        <v>18491.71</v>
      </c>
      <c r="D73">
        <v>23459</v>
      </c>
      <c r="F73">
        <v>815</v>
      </c>
      <c r="G73" t="s">
        <v>27</v>
      </c>
      <c r="H73" t="s">
        <v>28</v>
      </c>
      <c r="I73" s="14" t="s">
        <v>221</v>
      </c>
      <c r="J73" t="s">
        <v>56</v>
      </c>
      <c r="K73" t="s">
        <v>32</v>
      </c>
      <c r="L73" s="14">
        <v>450</v>
      </c>
      <c r="M73">
        <v>250</v>
      </c>
      <c r="N73" s="14">
        <v>200</v>
      </c>
      <c r="O73">
        <v>450</v>
      </c>
      <c r="P73">
        <v>0</v>
      </c>
      <c r="Q73" s="8">
        <v>0</v>
      </c>
      <c r="R73" s="11" t="b">
        <f t="shared" si="1"/>
        <v>0</v>
      </c>
      <c r="S73">
        <v>0</v>
      </c>
      <c r="T73" s="14" t="s">
        <v>56</v>
      </c>
      <c r="U73">
        <v>1</v>
      </c>
      <c r="V73" t="s">
        <v>127</v>
      </c>
      <c r="W73" t="s">
        <v>222</v>
      </c>
      <c r="X73">
        <v>7</v>
      </c>
      <c r="Y73" t="s">
        <v>223</v>
      </c>
      <c r="AB73" t="s">
        <v>63</v>
      </c>
      <c r="AC73" t="s">
        <v>194</v>
      </c>
    </row>
    <row r="74" spans="1:31" ht="20.100000000000001" customHeight="1" x14ac:dyDescent="0.25">
      <c r="A74" t="s">
        <v>220</v>
      </c>
      <c r="B74" s="14">
        <v>1581.2</v>
      </c>
      <c r="C74" s="14">
        <f>VLOOKUP(A74,SGI!$A$1:$B$219,2,FALSE)</f>
        <v>18491.71</v>
      </c>
      <c r="D74">
        <v>23472</v>
      </c>
      <c r="F74">
        <v>815</v>
      </c>
      <c r="G74" t="s">
        <v>27</v>
      </c>
      <c r="H74" t="s">
        <v>28</v>
      </c>
      <c r="I74" s="14" t="s">
        <v>224</v>
      </c>
      <c r="J74" t="s">
        <v>50</v>
      </c>
      <c r="K74" t="s">
        <v>77</v>
      </c>
      <c r="L74">
        <v>600</v>
      </c>
      <c r="M74">
        <v>0</v>
      </c>
      <c r="N74">
        <v>100</v>
      </c>
      <c r="O74">
        <v>600</v>
      </c>
      <c r="P74">
        <v>100</v>
      </c>
      <c r="Q74" s="8">
        <v>600</v>
      </c>
      <c r="R74" s="11" t="b">
        <f t="shared" si="1"/>
        <v>0</v>
      </c>
      <c r="S74">
        <v>0</v>
      </c>
      <c r="T74" s="14" t="s">
        <v>225</v>
      </c>
      <c r="W74" t="s">
        <v>222</v>
      </c>
      <c r="X74">
        <v>7</v>
      </c>
      <c r="Y74" t="s">
        <v>223</v>
      </c>
      <c r="AB74" t="s">
        <v>63</v>
      </c>
      <c r="AC74" t="s">
        <v>194</v>
      </c>
    </row>
    <row r="75" spans="1:31" ht="20.100000000000001" customHeight="1" x14ac:dyDescent="0.25">
      <c r="A75" t="s">
        <v>220</v>
      </c>
      <c r="B75" s="14">
        <v>1581.2</v>
      </c>
      <c r="C75" s="14">
        <f>VLOOKUP(A75,SGI!$A$1:$B$219,2,FALSE)</f>
        <v>18491.71</v>
      </c>
      <c r="D75">
        <v>23458</v>
      </c>
      <c r="F75">
        <v>815</v>
      </c>
      <c r="G75" t="s">
        <v>27</v>
      </c>
      <c r="H75" t="s">
        <v>28</v>
      </c>
      <c r="I75" s="14" t="s">
        <v>226</v>
      </c>
      <c r="J75" t="s">
        <v>37</v>
      </c>
      <c r="K75" t="s">
        <v>32</v>
      </c>
      <c r="L75" s="20">
        <v>1660</v>
      </c>
      <c r="M75" s="14">
        <v>200</v>
      </c>
      <c r="N75">
        <v>460</v>
      </c>
      <c r="O75">
        <v>1660</v>
      </c>
      <c r="P75">
        <v>332</v>
      </c>
      <c r="Q75" s="8">
        <v>1660</v>
      </c>
      <c r="R75" s="11" t="b">
        <f t="shared" si="1"/>
        <v>0</v>
      </c>
      <c r="S75">
        <v>0</v>
      </c>
      <c r="T75" t="s">
        <v>227</v>
      </c>
      <c r="W75" t="s">
        <v>222</v>
      </c>
      <c r="X75">
        <v>7</v>
      </c>
      <c r="Y75" t="s">
        <v>223</v>
      </c>
      <c r="AB75" t="s">
        <v>63</v>
      </c>
      <c r="AC75" t="s">
        <v>194</v>
      </c>
    </row>
    <row r="76" spans="1:31" ht="20.100000000000001" customHeight="1" x14ac:dyDescent="0.25">
      <c r="A76" t="s">
        <v>220</v>
      </c>
      <c r="B76" s="14">
        <v>1581.2</v>
      </c>
      <c r="C76" s="14">
        <f>VLOOKUP(A76,SGI!$A$1:$B$219,2,FALSE)</f>
        <v>18491.71</v>
      </c>
      <c r="D76" s="14">
        <v>23457</v>
      </c>
      <c r="F76">
        <v>815</v>
      </c>
      <c r="G76" t="s">
        <v>27</v>
      </c>
      <c r="H76" t="s">
        <v>28</v>
      </c>
      <c r="I76" s="14" t="s">
        <v>228</v>
      </c>
      <c r="J76" t="s">
        <v>31</v>
      </c>
      <c r="K76" t="s">
        <v>32</v>
      </c>
      <c r="L76" s="20">
        <v>2040</v>
      </c>
      <c r="M76">
        <v>0</v>
      </c>
      <c r="N76">
        <v>750</v>
      </c>
      <c r="O76">
        <v>2040</v>
      </c>
      <c r="P76">
        <v>408</v>
      </c>
      <c r="Q76" s="8">
        <v>2040</v>
      </c>
      <c r="R76" s="11" t="b">
        <f t="shared" si="1"/>
        <v>0</v>
      </c>
      <c r="S76">
        <v>0</v>
      </c>
      <c r="T76" t="s">
        <v>229</v>
      </c>
      <c r="AB76" t="s">
        <v>33</v>
      </c>
    </row>
    <row r="77" spans="1:31" ht="20.100000000000001" customHeight="1" x14ac:dyDescent="0.25">
      <c r="A77" t="s">
        <v>230</v>
      </c>
      <c r="B77" s="14">
        <v>2703.15</v>
      </c>
      <c r="C77" s="14">
        <f>VLOOKUP(A77,SGI!$A$1:$B$219,2,FALSE)</f>
        <v>6311.89</v>
      </c>
      <c r="D77" s="14">
        <v>25452</v>
      </c>
      <c r="F77">
        <v>815</v>
      </c>
      <c r="G77" t="s">
        <v>27</v>
      </c>
      <c r="H77" t="s">
        <v>28</v>
      </c>
      <c r="I77" s="14" t="s">
        <v>231</v>
      </c>
      <c r="J77" t="s">
        <v>35</v>
      </c>
      <c r="K77" t="s">
        <v>32</v>
      </c>
      <c r="L77" s="14">
        <v>120</v>
      </c>
      <c r="M77">
        <v>0</v>
      </c>
      <c r="N77" s="14">
        <v>120</v>
      </c>
      <c r="O77">
        <v>120</v>
      </c>
      <c r="P77">
        <v>120</v>
      </c>
      <c r="Q77" s="8">
        <v>120</v>
      </c>
      <c r="R77" s="11" t="b">
        <f t="shared" si="1"/>
        <v>0</v>
      </c>
      <c r="S77">
        <v>0</v>
      </c>
      <c r="T77" t="s">
        <v>232</v>
      </c>
      <c r="W77" s="14" t="s">
        <v>222</v>
      </c>
      <c r="X77">
        <v>7</v>
      </c>
      <c r="Y77" t="s">
        <v>233</v>
      </c>
      <c r="AB77" t="s">
        <v>63</v>
      </c>
      <c r="AC77" t="s">
        <v>194</v>
      </c>
      <c r="AE77" s="14"/>
    </row>
    <row r="78" spans="1:31" ht="20.100000000000001" customHeight="1" x14ac:dyDescent="0.25">
      <c r="A78" t="s">
        <v>230</v>
      </c>
      <c r="B78" s="14">
        <v>2703.15</v>
      </c>
      <c r="C78" s="14">
        <f>VLOOKUP(A78,SGI!$A$1:$B$219,2,FALSE)</f>
        <v>6311.89</v>
      </c>
      <c r="D78" s="14">
        <v>25436</v>
      </c>
      <c r="F78">
        <v>815</v>
      </c>
      <c r="G78" t="s">
        <v>27</v>
      </c>
      <c r="H78" t="s">
        <v>28</v>
      </c>
      <c r="I78" s="14" t="s">
        <v>234</v>
      </c>
      <c r="J78" t="s">
        <v>37</v>
      </c>
      <c r="K78" t="s">
        <v>51</v>
      </c>
      <c r="L78">
        <v>400</v>
      </c>
      <c r="M78">
        <v>0</v>
      </c>
      <c r="N78">
        <v>200</v>
      </c>
      <c r="O78">
        <v>400</v>
      </c>
      <c r="P78">
        <v>200</v>
      </c>
      <c r="Q78" s="8">
        <v>400</v>
      </c>
      <c r="R78" s="11" t="b">
        <f t="shared" si="1"/>
        <v>0</v>
      </c>
      <c r="S78">
        <v>0</v>
      </c>
      <c r="T78" t="s">
        <v>232</v>
      </c>
      <c r="W78" t="s">
        <v>222</v>
      </c>
      <c r="X78">
        <v>7</v>
      </c>
      <c r="Y78" t="s">
        <v>235</v>
      </c>
      <c r="AB78" t="s">
        <v>63</v>
      </c>
      <c r="AC78" t="s">
        <v>194</v>
      </c>
    </row>
    <row r="79" spans="1:31" ht="20.100000000000001" customHeight="1" x14ac:dyDescent="0.25">
      <c r="A79" t="s">
        <v>230</v>
      </c>
      <c r="B79" s="14">
        <v>2703.15</v>
      </c>
      <c r="C79" s="14">
        <f>VLOOKUP(A79,SGI!$A$1:$B$219,2,FALSE)</f>
        <v>6311.89</v>
      </c>
      <c r="D79" s="14">
        <v>25435</v>
      </c>
      <c r="F79">
        <v>815</v>
      </c>
      <c r="G79" t="s">
        <v>27</v>
      </c>
      <c r="H79" t="s">
        <v>28</v>
      </c>
      <c r="I79" s="14" t="s">
        <v>236</v>
      </c>
      <c r="J79" t="s">
        <v>31</v>
      </c>
      <c r="K79" t="s">
        <v>32</v>
      </c>
      <c r="L79" s="14">
        <v>810</v>
      </c>
      <c r="M79">
        <v>83.33</v>
      </c>
      <c r="N79">
        <v>500</v>
      </c>
      <c r="O79">
        <v>810</v>
      </c>
      <c r="P79">
        <v>500</v>
      </c>
      <c r="Q79" s="8">
        <v>810</v>
      </c>
      <c r="R79" s="11" t="b">
        <f t="shared" ref="R79:R142" si="2">AND(P79&gt;0,Q79=0,J79&lt;&gt;"Printing Costs",J79&lt;&gt;"Publicity")</f>
        <v>0</v>
      </c>
      <c r="S79">
        <v>0</v>
      </c>
      <c r="T79" t="s">
        <v>232</v>
      </c>
      <c r="W79" t="s">
        <v>222</v>
      </c>
      <c r="X79">
        <v>7</v>
      </c>
      <c r="Y79" t="s">
        <v>237</v>
      </c>
      <c r="AB79" t="s">
        <v>63</v>
      </c>
      <c r="AC79" t="s">
        <v>194</v>
      </c>
    </row>
    <row r="80" spans="1:31" ht="20.100000000000001" customHeight="1" x14ac:dyDescent="0.25">
      <c r="A80" t="s">
        <v>230</v>
      </c>
      <c r="B80" s="14">
        <v>2703.15</v>
      </c>
      <c r="C80" s="14">
        <f>VLOOKUP(A80,SGI!$A$1:$B$219,2,FALSE)</f>
        <v>6311.89</v>
      </c>
      <c r="D80" s="14">
        <v>25432</v>
      </c>
      <c r="F80">
        <v>815</v>
      </c>
      <c r="G80" t="s">
        <v>27</v>
      </c>
      <c r="H80" t="s">
        <v>28</v>
      </c>
      <c r="I80" s="14" t="s">
        <v>238</v>
      </c>
      <c r="J80" t="s">
        <v>37</v>
      </c>
      <c r="K80" t="s">
        <v>32</v>
      </c>
      <c r="L80" s="20">
        <v>6135</v>
      </c>
      <c r="M80" s="20">
        <v>3635</v>
      </c>
      <c r="N80" s="20">
        <v>2500</v>
      </c>
      <c r="O80" s="14">
        <v>6135</v>
      </c>
      <c r="P80">
        <v>2500</v>
      </c>
      <c r="Q80" s="8">
        <v>6135</v>
      </c>
      <c r="R80" s="11" t="b">
        <f t="shared" si="2"/>
        <v>0</v>
      </c>
      <c r="S80">
        <v>0</v>
      </c>
      <c r="T80" s="19" t="s">
        <v>239</v>
      </c>
      <c r="W80" t="s">
        <v>222</v>
      </c>
      <c r="X80">
        <v>7</v>
      </c>
      <c r="Y80" t="s">
        <v>240</v>
      </c>
      <c r="AB80" t="s">
        <v>63</v>
      </c>
      <c r="AC80" t="s">
        <v>194</v>
      </c>
    </row>
    <row r="81" spans="1:31" ht="20.100000000000001" customHeight="1" x14ac:dyDescent="0.25">
      <c r="A81" t="s">
        <v>241</v>
      </c>
      <c r="B81" s="14">
        <v>1863.4400000000003</v>
      </c>
      <c r="C81" s="14">
        <f>VLOOKUP(A81,SGI!$A$1:$B$219,2,FALSE)</f>
        <v>3086.99</v>
      </c>
      <c r="D81" s="14">
        <v>25704</v>
      </c>
      <c r="F81">
        <v>815</v>
      </c>
      <c r="G81" t="s">
        <v>27</v>
      </c>
      <c r="H81" t="s">
        <v>28</v>
      </c>
      <c r="I81" s="19" t="s">
        <v>242</v>
      </c>
      <c r="J81" t="s">
        <v>35</v>
      </c>
      <c r="K81" t="s">
        <v>32</v>
      </c>
      <c r="L81" s="14">
        <v>194.4</v>
      </c>
      <c r="M81" s="14">
        <v>0</v>
      </c>
      <c r="N81" s="14">
        <v>194.4</v>
      </c>
      <c r="O81">
        <v>194.4</v>
      </c>
      <c r="P81">
        <v>194.4</v>
      </c>
      <c r="Q81" s="8">
        <v>194.4</v>
      </c>
      <c r="R81" s="11" t="b">
        <f t="shared" si="2"/>
        <v>0</v>
      </c>
      <c r="S81">
        <v>0</v>
      </c>
      <c r="T81" s="14"/>
      <c r="W81" s="14"/>
      <c r="AB81" t="s">
        <v>33</v>
      </c>
      <c r="AE81" s="14"/>
    </row>
    <row r="82" spans="1:31" ht="20.100000000000001" customHeight="1" x14ac:dyDescent="0.25">
      <c r="A82" t="s">
        <v>241</v>
      </c>
      <c r="B82" s="14">
        <v>1863.4400000000003</v>
      </c>
      <c r="C82" s="14">
        <f>VLOOKUP(A82,SGI!$A$1:$B$219,2,FALSE)</f>
        <v>3086.99</v>
      </c>
      <c r="D82" s="14">
        <v>25703</v>
      </c>
      <c r="F82">
        <v>815</v>
      </c>
      <c r="G82" t="s">
        <v>27</v>
      </c>
      <c r="H82" t="s">
        <v>28</v>
      </c>
      <c r="I82" s="19" t="s">
        <v>243</v>
      </c>
      <c r="J82" t="s">
        <v>37</v>
      </c>
      <c r="K82" t="s">
        <v>77</v>
      </c>
      <c r="L82" s="14">
        <v>420</v>
      </c>
      <c r="M82" s="14">
        <v>0</v>
      </c>
      <c r="N82">
        <v>210</v>
      </c>
      <c r="O82">
        <v>420</v>
      </c>
      <c r="P82">
        <v>210</v>
      </c>
      <c r="Q82" s="8">
        <v>420</v>
      </c>
      <c r="R82" s="11" t="b">
        <f t="shared" si="2"/>
        <v>0</v>
      </c>
      <c r="S82">
        <v>0</v>
      </c>
      <c r="AB82" t="s">
        <v>33</v>
      </c>
    </row>
    <row r="83" spans="1:31" ht="20.100000000000001" customHeight="1" x14ac:dyDescent="0.25">
      <c r="A83" t="s">
        <v>241</v>
      </c>
      <c r="B83" s="14">
        <v>1863.4400000000003</v>
      </c>
      <c r="C83" s="14">
        <f>VLOOKUP(A83,SGI!$A$1:$B$219,2,FALSE)</f>
        <v>3086.99</v>
      </c>
      <c r="D83" s="14">
        <v>25701</v>
      </c>
      <c r="F83">
        <v>815</v>
      </c>
      <c r="G83" t="s">
        <v>27</v>
      </c>
      <c r="H83" t="s">
        <v>28</v>
      </c>
      <c r="I83" s="19" t="s">
        <v>244</v>
      </c>
      <c r="J83" t="s">
        <v>60</v>
      </c>
      <c r="K83" t="s">
        <v>32</v>
      </c>
      <c r="L83">
        <v>660</v>
      </c>
      <c r="M83">
        <v>440</v>
      </c>
      <c r="N83">
        <v>220</v>
      </c>
      <c r="O83">
        <v>660</v>
      </c>
      <c r="P83">
        <v>220</v>
      </c>
      <c r="Q83" s="8">
        <v>660</v>
      </c>
      <c r="R83" s="11" t="b">
        <f t="shared" si="2"/>
        <v>0</v>
      </c>
      <c r="S83">
        <v>0</v>
      </c>
      <c r="AB83" t="s">
        <v>33</v>
      </c>
    </row>
    <row r="84" spans="1:31" ht="20.100000000000001" customHeight="1" x14ac:dyDescent="0.25">
      <c r="A84" t="s">
        <v>241</v>
      </c>
      <c r="B84" s="14">
        <v>1863.4400000000003</v>
      </c>
      <c r="C84" s="14">
        <f>VLOOKUP(A84,SGI!$A$1:$B$219,2,FALSE)</f>
        <v>3086.99</v>
      </c>
      <c r="D84" s="14">
        <v>25702</v>
      </c>
      <c r="F84">
        <v>815</v>
      </c>
      <c r="G84" t="s">
        <v>27</v>
      </c>
      <c r="H84" t="s">
        <v>28</v>
      </c>
      <c r="I84" s="19" t="s">
        <v>245</v>
      </c>
      <c r="J84" t="s">
        <v>31</v>
      </c>
      <c r="K84" t="s">
        <v>32</v>
      </c>
      <c r="L84" s="14">
        <v>450</v>
      </c>
      <c r="M84">
        <v>0</v>
      </c>
      <c r="N84" s="14">
        <v>450</v>
      </c>
      <c r="O84" s="14">
        <v>450</v>
      </c>
      <c r="P84" s="14">
        <v>450</v>
      </c>
      <c r="Q84" s="8">
        <v>450</v>
      </c>
      <c r="R84" s="11" t="b">
        <f t="shared" si="2"/>
        <v>0</v>
      </c>
      <c r="S84">
        <v>0</v>
      </c>
      <c r="AB84" s="14" t="s">
        <v>33</v>
      </c>
    </row>
    <row r="85" spans="1:31" ht="20.100000000000001" customHeight="1" x14ac:dyDescent="0.25">
      <c r="A85" t="s">
        <v>241</v>
      </c>
      <c r="B85" s="14">
        <v>1863.4400000000003</v>
      </c>
      <c r="C85" s="14">
        <f>VLOOKUP(A85,SGI!$A$1:$B$219,2,FALSE)</f>
        <v>3086.99</v>
      </c>
      <c r="D85">
        <v>25700</v>
      </c>
      <c r="F85">
        <v>815</v>
      </c>
      <c r="G85" t="s">
        <v>27</v>
      </c>
      <c r="H85" t="s">
        <v>28</v>
      </c>
      <c r="I85" s="19" t="s">
        <v>246</v>
      </c>
      <c r="J85" t="s">
        <v>37</v>
      </c>
      <c r="K85" t="s">
        <v>32</v>
      </c>
      <c r="L85" s="20">
        <v>2385</v>
      </c>
      <c r="M85">
        <v>0</v>
      </c>
      <c r="N85" s="20">
        <v>2385</v>
      </c>
      <c r="O85">
        <v>2385</v>
      </c>
      <c r="P85">
        <v>1500</v>
      </c>
      <c r="Q85" s="8">
        <v>2385</v>
      </c>
      <c r="R85" s="11" t="b">
        <f t="shared" si="2"/>
        <v>0</v>
      </c>
      <c r="S85">
        <v>0</v>
      </c>
      <c r="T85" s="14" t="s">
        <v>247</v>
      </c>
      <c r="W85" t="s">
        <v>248</v>
      </c>
      <c r="X85">
        <v>7</v>
      </c>
      <c r="Y85">
        <v>4</v>
      </c>
      <c r="AB85" t="s">
        <v>63</v>
      </c>
      <c r="AC85" t="s">
        <v>194</v>
      </c>
    </row>
    <row r="86" spans="1:31" ht="20.100000000000001" customHeight="1" x14ac:dyDescent="0.25">
      <c r="A86" t="s">
        <v>249</v>
      </c>
      <c r="B86" s="14">
        <v>583.28</v>
      </c>
      <c r="C86" s="14">
        <f>VLOOKUP(A86,SGI!$A$1:$B$219,2,FALSE)</f>
        <v>3398.66</v>
      </c>
      <c r="D86">
        <v>25008</v>
      </c>
      <c r="F86">
        <v>815</v>
      </c>
      <c r="G86" t="s">
        <v>27</v>
      </c>
      <c r="H86" t="s">
        <v>28</v>
      </c>
      <c r="I86" s="19" t="s">
        <v>250</v>
      </c>
      <c r="J86" t="s">
        <v>119</v>
      </c>
      <c r="K86" t="s">
        <v>77</v>
      </c>
      <c r="L86" s="14">
        <v>50</v>
      </c>
      <c r="M86">
        <v>0</v>
      </c>
      <c r="N86" s="14">
        <v>50</v>
      </c>
      <c r="O86" s="14">
        <v>50</v>
      </c>
      <c r="P86" s="14">
        <v>50</v>
      </c>
      <c r="Q86" s="8">
        <v>50</v>
      </c>
      <c r="R86" s="11" t="b">
        <f t="shared" si="2"/>
        <v>0</v>
      </c>
      <c r="S86">
        <v>0</v>
      </c>
      <c r="T86" t="s">
        <v>251</v>
      </c>
      <c r="W86" t="s">
        <v>252</v>
      </c>
      <c r="AB86" t="s">
        <v>33</v>
      </c>
    </row>
    <row r="87" spans="1:31" ht="20.100000000000001" customHeight="1" x14ac:dyDescent="0.25">
      <c r="A87" t="s">
        <v>249</v>
      </c>
      <c r="B87" s="14">
        <v>583.28</v>
      </c>
      <c r="C87" s="14">
        <f>VLOOKUP(A87,SGI!$A$1:$B$219,2,FALSE)</f>
        <v>3398.66</v>
      </c>
      <c r="D87" s="14">
        <v>25010</v>
      </c>
      <c r="F87">
        <v>815</v>
      </c>
      <c r="G87" t="s">
        <v>27</v>
      </c>
      <c r="H87" t="s">
        <v>28</v>
      </c>
      <c r="I87" s="19" t="s">
        <v>253</v>
      </c>
      <c r="J87" t="s">
        <v>35</v>
      </c>
      <c r="K87" t="s">
        <v>32</v>
      </c>
      <c r="L87" s="14">
        <v>90</v>
      </c>
      <c r="M87" s="14">
        <v>0</v>
      </c>
      <c r="N87" s="14">
        <v>90</v>
      </c>
      <c r="O87" s="14">
        <v>90</v>
      </c>
      <c r="P87">
        <v>90</v>
      </c>
      <c r="Q87" s="8">
        <v>90</v>
      </c>
      <c r="R87" s="11" t="b">
        <f t="shared" si="2"/>
        <v>0</v>
      </c>
      <c r="S87">
        <v>0</v>
      </c>
      <c r="AB87" t="s">
        <v>33</v>
      </c>
    </row>
    <row r="88" spans="1:31" ht="20.100000000000001" customHeight="1" x14ac:dyDescent="0.25">
      <c r="A88" t="s">
        <v>249</v>
      </c>
      <c r="B88" s="14">
        <v>583.28</v>
      </c>
      <c r="C88" s="14">
        <f>VLOOKUP(A88,SGI!$A$1:$B$219,2,FALSE)</f>
        <v>3398.66</v>
      </c>
      <c r="D88">
        <v>24994</v>
      </c>
      <c r="F88">
        <v>815</v>
      </c>
      <c r="G88" t="s">
        <v>27</v>
      </c>
      <c r="H88" t="s">
        <v>28</v>
      </c>
      <c r="I88" s="19" t="s">
        <v>254</v>
      </c>
      <c r="J88" t="s">
        <v>37</v>
      </c>
      <c r="K88" t="s">
        <v>32</v>
      </c>
      <c r="L88" s="14">
        <v>750</v>
      </c>
      <c r="M88" s="14">
        <v>500</v>
      </c>
      <c r="N88" s="14">
        <v>150</v>
      </c>
      <c r="O88">
        <v>750</v>
      </c>
      <c r="P88">
        <v>150</v>
      </c>
      <c r="Q88" s="8">
        <v>750</v>
      </c>
      <c r="R88" s="11" t="b">
        <f t="shared" si="2"/>
        <v>0</v>
      </c>
      <c r="S88">
        <v>0</v>
      </c>
      <c r="T88" t="s">
        <v>255</v>
      </c>
      <c r="AB88" t="s">
        <v>33</v>
      </c>
    </row>
    <row r="89" spans="1:31" ht="20.100000000000001" customHeight="1" x14ac:dyDescent="0.25">
      <c r="A89" t="s">
        <v>249</v>
      </c>
      <c r="B89" s="14">
        <v>583.28</v>
      </c>
      <c r="C89" s="14">
        <f>VLOOKUP(A89,SGI!$A$1:$B$219,2,FALSE)</f>
        <v>3398.66</v>
      </c>
      <c r="D89" s="14">
        <v>24996</v>
      </c>
      <c r="F89">
        <v>815</v>
      </c>
      <c r="G89" t="s">
        <v>27</v>
      </c>
      <c r="H89" t="s">
        <v>28</v>
      </c>
      <c r="I89" s="19" t="s">
        <v>256</v>
      </c>
      <c r="J89" t="s">
        <v>31</v>
      </c>
      <c r="K89" t="s">
        <v>32</v>
      </c>
      <c r="L89" s="14">
        <v>400</v>
      </c>
      <c r="M89">
        <v>0</v>
      </c>
      <c r="N89">
        <v>200</v>
      </c>
      <c r="O89">
        <v>400</v>
      </c>
      <c r="P89">
        <v>200</v>
      </c>
      <c r="Q89" s="8">
        <v>400</v>
      </c>
      <c r="R89" s="11" t="b">
        <f t="shared" si="2"/>
        <v>0</v>
      </c>
      <c r="S89">
        <v>0</v>
      </c>
      <c r="W89" s="14"/>
      <c r="AB89" t="s">
        <v>33</v>
      </c>
    </row>
    <row r="90" spans="1:31" ht="20.100000000000001" customHeight="1" x14ac:dyDescent="0.25">
      <c r="A90" t="s">
        <v>249</v>
      </c>
      <c r="B90" s="14">
        <v>583.28</v>
      </c>
      <c r="C90" s="14">
        <f>VLOOKUP(A90,SGI!$A$1:$B$219,2,FALSE)</f>
        <v>3398.66</v>
      </c>
      <c r="D90" s="14">
        <v>24997</v>
      </c>
      <c r="F90">
        <v>815</v>
      </c>
      <c r="G90" t="s">
        <v>27</v>
      </c>
      <c r="H90" t="s">
        <v>28</v>
      </c>
      <c r="I90" s="19" t="s">
        <v>257</v>
      </c>
      <c r="J90" t="s">
        <v>60</v>
      </c>
      <c r="K90" t="s">
        <v>32</v>
      </c>
      <c r="L90" s="20">
        <v>1690</v>
      </c>
      <c r="M90" s="20">
        <v>1040</v>
      </c>
      <c r="N90">
        <v>650</v>
      </c>
      <c r="O90">
        <v>1690</v>
      </c>
      <c r="P90">
        <v>250</v>
      </c>
      <c r="Q90" s="8">
        <v>650</v>
      </c>
      <c r="R90" s="11" t="b">
        <f t="shared" si="2"/>
        <v>0</v>
      </c>
      <c r="S90">
        <v>0</v>
      </c>
      <c r="T90" t="s">
        <v>258</v>
      </c>
      <c r="W90" t="s">
        <v>259</v>
      </c>
      <c r="X90" t="s">
        <v>260</v>
      </c>
      <c r="Y90">
        <v>4</v>
      </c>
      <c r="AB90" t="s">
        <v>33</v>
      </c>
    </row>
    <row r="91" spans="1:31" ht="20.100000000000001" customHeight="1" x14ac:dyDescent="0.25">
      <c r="A91" t="s">
        <v>454</v>
      </c>
      <c r="B91" s="14">
        <v>3378.4800000000005</v>
      </c>
      <c r="C91" s="14">
        <f>VLOOKUP(A91,SGI!$A$1:$B$219,2,FALSE)</f>
        <v>2152.09</v>
      </c>
      <c r="D91" s="14">
        <v>27188</v>
      </c>
      <c r="F91">
        <v>810</v>
      </c>
      <c r="G91" t="s">
        <v>27</v>
      </c>
      <c r="H91" t="s">
        <v>327</v>
      </c>
      <c r="I91" s="14" t="s">
        <v>455</v>
      </c>
      <c r="J91" t="s">
        <v>350</v>
      </c>
      <c r="K91" t="s">
        <v>32</v>
      </c>
      <c r="L91" s="20">
        <v>1030.2</v>
      </c>
      <c r="M91" s="14">
        <v>800</v>
      </c>
      <c r="N91" s="14">
        <v>230.2</v>
      </c>
      <c r="O91" s="14">
        <v>1030.2</v>
      </c>
      <c r="P91">
        <v>230.2</v>
      </c>
      <c r="Q91" s="8">
        <v>1030.2</v>
      </c>
      <c r="R91" s="11" t="b">
        <f t="shared" si="2"/>
        <v>0</v>
      </c>
      <c r="S91">
        <v>0</v>
      </c>
      <c r="U91">
        <v>9</v>
      </c>
      <c r="AB91" t="s">
        <v>33</v>
      </c>
    </row>
    <row r="92" spans="1:31" ht="20.100000000000001" customHeight="1" x14ac:dyDescent="0.25">
      <c r="A92" t="s">
        <v>454</v>
      </c>
      <c r="B92" s="14">
        <v>3378.4800000000005</v>
      </c>
      <c r="C92" s="14">
        <f>VLOOKUP(A92,SGI!$A$1:$B$219,2,FALSE)</f>
        <v>2152.09</v>
      </c>
      <c r="D92" s="14">
        <v>27194</v>
      </c>
      <c r="F92">
        <v>810</v>
      </c>
      <c r="G92" t="s">
        <v>27</v>
      </c>
      <c r="H92" t="s">
        <v>327</v>
      </c>
      <c r="I92" s="19" t="s">
        <v>456</v>
      </c>
      <c r="J92" t="s">
        <v>60</v>
      </c>
      <c r="K92" t="s">
        <v>32</v>
      </c>
      <c r="L92" s="20">
        <v>1449</v>
      </c>
      <c r="M92">
        <v>940</v>
      </c>
      <c r="N92">
        <v>509</v>
      </c>
      <c r="O92">
        <v>1449</v>
      </c>
      <c r="P92">
        <v>509</v>
      </c>
      <c r="Q92" s="8">
        <v>1449</v>
      </c>
      <c r="R92" s="11" t="b">
        <f t="shared" si="2"/>
        <v>0</v>
      </c>
      <c r="S92">
        <v>0</v>
      </c>
      <c r="T92" t="s">
        <v>457</v>
      </c>
      <c r="U92">
        <v>9</v>
      </c>
      <c r="AB92" t="s">
        <v>33</v>
      </c>
    </row>
    <row r="93" spans="1:31" ht="20.100000000000001" customHeight="1" x14ac:dyDescent="0.25">
      <c r="A93" t="s">
        <v>454</v>
      </c>
      <c r="B93" s="14">
        <v>3378.4800000000005</v>
      </c>
      <c r="C93" s="14">
        <f>VLOOKUP(A93,SGI!$A$1:$B$219,2,FALSE)</f>
        <v>2152.09</v>
      </c>
      <c r="D93">
        <v>27198</v>
      </c>
      <c r="F93">
        <v>810</v>
      </c>
      <c r="G93" t="s">
        <v>27</v>
      </c>
      <c r="H93" t="s">
        <v>327</v>
      </c>
      <c r="I93" s="14" t="s">
        <v>458</v>
      </c>
      <c r="J93" t="s">
        <v>45</v>
      </c>
      <c r="K93" t="s">
        <v>32</v>
      </c>
      <c r="L93" s="20">
        <v>2828</v>
      </c>
      <c r="M93" s="20">
        <v>2081.92</v>
      </c>
      <c r="N93" s="14">
        <v>746.08</v>
      </c>
      <c r="O93" s="14">
        <v>2828</v>
      </c>
      <c r="P93" s="14">
        <v>746.08</v>
      </c>
      <c r="Q93" s="8">
        <v>2828</v>
      </c>
      <c r="R93" s="11" t="b">
        <f t="shared" si="2"/>
        <v>0</v>
      </c>
      <c r="S93">
        <v>0</v>
      </c>
      <c r="U93">
        <v>9</v>
      </c>
      <c r="W93" s="14" t="s">
        <v>459</v>
      </c>
      <c r="X93">
        <v>3</v>
      </c>
      <c r="Y93">
        <v>4</v>
      </c>
      <c r="AB93" t="s">
        <v>63</v>
      </c>
      <c r="AC93" t="s">
        <v>460</v>
      </c>
      <c r="AD93" s="19" t="s">
        <v>461</v>
      </c>
    </row>
    <row r="94" spans="1:31" ht="20.100000000000001" customHeight="1" x14ac:dyDescent="0.25">
      <c r="A94" t="s">
        <v>454</v>
      </c>
      <c r="B94" s="14">
        <v>3378.4800000000005</v>
      </c>
      <c r="C94" s="14">
        <f>VLOOKUP(A94,SGI!$A$1:$B$219,2,FALSE)</f>
        <v>2152.09</v>
      </c>
      <c r="D94" s="14">
        <v>27206</v>
      </c>
      <c r="F94">
        <v>810</v>
      </c>
      <c r="G94" t="s">
        <v>27</v>
      </c>
      <c r="H94" t="s">
        <v>327</v>
      </c>
      <c r="I94" s="19" t="s">
        <v>462</v>
      </c>
      <c r="J94" t="s">
        <v>45</v>
      </c>
      <c r="K94" t="s">
        <v>77</v>
      </c>
      <c r="L94" s="20">
        <v>3084.14</v>
      </c>
      <c r="M94" s="20">
        <v>2500</v>
      </c>
      <c r="N94">
        <v>584.14</v>
      </c>
      <c r="O94">
        <v>3084.14</v>
      </c>
      <c r="P94">
        <v>584.14</v>
      </c>
      <c r="Q94" s="8">
        <v>3084.14</v>
      </c>
      <c r="R94" s="11" t="b">
        <f t="shared" si="2"/>
        <v>0</v>
      </c>
      <c r="S94">
        <v>0</v>
      </c>
      <c r="T94" s="14"/>
      <c r="U94">
        <v>9</v>
      </c>
      <c r="AB94" t="s">
        <v>33</v>
      </c>
    </row>
    <row r="95" spans="1:31" ht="20.100000000000001" customHeight="1" x14ac:dyDescent="0.25">
      <c r="A95" t="s">
        <v>454</v>
      </c>
      <c r="B95" s="14">
        <v>3378.4800000000005</v>
      </c>
      <c r="C95" s="14">
        <f>VLOOKUP(A95,SGI!$A$1:$B$219,2,FALSE)</f>
        <v>2152.09</v>
      </c>
      <c r="D95" s="14">
        <v>27211</v>
      </c>
      <c r="F95">
        <v>810</v>
      </c>
      <c r="G95" t="s">
        <v>27</v>
      </c>
      <c r="H95" t="s">
        <v>327</v>
      </c>
      <c r="I95" s="14" t="s">
        <v>463</v>
      </c>
      <c r="J95" t="s">
        <v>42</v>
      </c>
      <c r="K95" t="s">
        <v>32</v>
      </c>
      <c r="L95" s="14">
        <v>96.96</v>
      </c>
      <c r="M95" s="14">
        <v>72.72</v>
      </c>
      <c r="N95">
        <v>24.24</v>
      </c>
      <c r="O95" s="14">
        <v>96.96</v>
      </c>
      <c r="P95">
        <v>24.24</v>
      </c>
      <c r="Q95" s="8">
        <v>96.96</v>
      </c>
      <c r="R95" s="11" t="b">
        <f t="shared" si="2"/>
        <v>0</v>
      </c>
      <c r="S95">
        <v>0</v>
      </c>
      <c r="T95" t="s">
        <v>464</v>
      </c>
      <c r="U95">
        <v>9</v>
      </c>
      <c r="Y95" s="14"/>
      <c r="AB95" t="s">
        <v>33</v>
      </c>
    </row>
    <row r="96" spans="1:31" ht="20.100000000000001" customHeight="1" x14ac:dyDescent="0.25">
      <c r="A96" t="s">
        <v>454</v>
      </c>
      <c r="B96" s="14">
        <v>3378.4800000000005</v>
      </c>
      <c r="C96" s="14">
        <f>VLOOKUP(A96,SGI!$A$1:$B$219,2,FALSE)</f>
        <v>2152.09</v>
      </c>
      <c r="D96" s="14">
        <v>27215</v>
      </c>
      <c r="F96">
        <v>810</v>
      </c>
      <c r="G96" t="s">
        <v>27</v>
      </c>
      <c r="H96" t="s">
        <v>327</v>
      </c>
      <c r="I96" s="14" t="s">
        <v>465</v>
      </c>
      <c r="J96" t="s">
        <v>288</v>
      </c>
      <c r="K96" t="s">
        <v>32</v>
      </c>
      <c r="L96" s="20">
        <v>1364.54</v>
      </c>
      <c r="M96" s="20">
        <v>1023.4</v>
      </c>
      <c r="N96" s="14">
        <v>341.14</v>
      </c>
      <c r="O96" s="14">
        <v>1364.54</v>
      </c>
      <c r="P96" s="14">
        <v>341.14</v>
      </c>
      <c r="Q96" s="8">
        <v>1364.54</v>
      </c>
      <c r="R96" s="11" t="b">
        <f t="shared" si="2"/>
        <v>0</v>
      </c>
      <c r="S96">
        <v>0</v>
      </c>
      <c r="T96" t="s">
        <v>288</v>
      </c>
      <c r="U96">
        <v>9</v>
      </c>
      <c r="AB96" t="s">
        <v>33</v>
      </c>
    </row>
    <row r="97" spans="1:30" ht="20.100000000000001" customHeight="1" x14ac:dyDescent="0.25">
      <c r="A97" t="s">
        <v>454</v>
      </c>
      <c r="B97" s="14">
        <v>3378.4800000000005</v>
      </c>
      <c r="C97" s="14">
        <f>VLOOKUP(A97,SGI!$A$1:$B$219,2,FALSE)</f>
        <v>2152.09</v>
      </c>
      <c r="D97">
        <v>27217</v>
      </c>
      <c r="F97">
        <v>810</v>
      </c>
      <c r="G97" t="s">
        <v>27</v>
      </c>
      <c r="H97" t="s">
        <v>327</v>
      </c>
      <c r="I97" s="14" t="s">
        <v>466</v>
      </c>
      <c r="J97" t="s">
        <v>50</v>
      </c>
      <c r="K97" t="s">
        <v>32</v>
      </c>
      <c r="L97" s="14">
        <v>316.2</v>
      </c>
      <c r="M97" s="14">
        <v>243.47</v>
      </c>
      <c r="N97">
        <v>72.73</v>
      </c>
      <c r="O97" s="14">
        <v>316.2</v>
      </c>
      <c r="P97">
        <v>72.73</v>
      </c>
      <c r="Q97" s="8">
        <v>316.2</v>
      </c>
      <c r="R97" s="11" t="b">
        <f t="shared" si="2"/>
        <v>0</v>
      </c>
      <c r="S97">
        <v>0</v>
      </c>
      <c r="T97" t="s">
        <v>467</v>
      </c>
      <c r="U97">
        <v>9</v>
      </c>
      <c r="AB97" t="s">
        <v>33</v>
      </c>
    </row>
    <row r="98" spans="1:30" ht="20.100000000000001" customHeight="1" x14ac:dyDescent="0.25">
      <c r="A98" t="s">
        <v>454</v>
      </c>
      <c r="B98" s="14">
        <v>3378.4800000000005</v>
      </c>
      <c r="C98" s="14">
        <f>VLOOKUP(A98,SGI!$A$1:$B$219,2,FALSE)</f>
        <v>2152.09</v>
      </c>
      <c r="D98" s="14">
        <v>27219</v>
      </c>
      <c r="F98">
        <v>810</v>
      </c>
      <c r="G98" t="s">
        <v>27</v>
      </c>
      <c r="H98" t="s">
        <v>327</v>
      </c>
      <c r="I98" s="14" t="s">
        <v>468</v>
      </c>
      <c r="J98" t="s">
        <v>37</v>
      </c>
      <c r="K98" t="s">
        <v>32</v>
      </c>
      <c r="L98" s="14">
        <v>400</v>
      </c>
      <c r="M98" s="14">
        <v>308</v>
      </c>
      <c r="N98" s="14">
        <v>92</v>
      </c>
      <c r="O98">
        <v>400</v>
      </c>
      <c r="P98">
        <v>92</v>
      </c>
      <c r="Q98" s="8">
        <v>400</v>
      </c>
      <c r="R98" s="11" t="b">
        <f t="shared" si="2"/>
        <v>0</v>
      </c>
      <c r="S98">
        <v>0</v>
      </c>
      <c r="T98" t="s">
        <v>469</v>
      </c>
      <c r="U98">
        <v>9</v>
      </c>
      <c r="W98" s="14"/>
      <c r="AB98" t="s">
        <v>33</v>
      </c>
    </row>
    <row r="99" spans="1:30" ht="20.100000000000001" customHeight="1" x14ac:dyDescent="0.25">
      <c r="A99" t="s">
        <v>454</v>
      </c>
      <c r="B99" s="14">
        <v>3378.4800000000005</v>
      </c>
      <c r="C99" s="14">
        <f>VLOOKUP(A99,SGI!$A$1:$B$219,2,FALSE)</f>
        <v>2152.09</v>
      </c>
      <c r="D99">
        <v>27269</v>
      </c>
      <c r="F99">
        <v>810</v>
      </c>
      <c r="G99" t="s">
        <v>27</v>
      </c>
      <c r="H99" t="s">
        <v>327</v>
      </c>
      <c r="I99" s="14" t="s">
        <v>478</v>
      </c>
      <c r="J99" t="s">
        <v>60</v>
      </c>
      <c r="K99" t="s">
        <v>77</v>
      </c>
      <c r="L99" s="14">
        <v>300</v>
      </c>
      <c r="M99">
        <v>240</v>
      </c>
      <c r="N99">
        <v>60</v>
      </c>
      <c r="O99">
        <v>300</v>
      </c>
      <c r="P99">
        <v>60</v>
      </c>
      <c r="Q99" s="8">
        <v>300</v>
      </c>
      <c r="R99" s="11" t="b">
        <f t="shared" si="2"/>
        <v>0</v>
      </c>
      <c r="S99">
        <v>0</v>
      </c>
      <c r="T99" t="s">
        <v>479</v>
      </c>
      <c r="U99">
        <v>9</v>
      </c>
      <c r="W99" s="14"/>
      <c r="Y99" s="14"/>
      <c r="AB99" t="s">
        <v>33</v>
      </c>
    </row>
    <row r="100" spans="1:30" ht="20.100000000000001" customHeight="1" x14ac:dyDescent="0.25">
      <c r="A100" t="s">
        <v>485</v>
      </c>
      <c r="B100" s="14">
        <v>3844.3400000000006</v>
      </c>
      <c r="C100" s="14">
        <f>VLOOKUP(A100,SGI!$A$1:$B$219,2,FALSE)</f>
        <v>7.5</v>
      </c>
      <c r="D100" s="14">
        <v>27450</v>
      </c>
      <c r="F100">
        <v>810</v>
      </c>
      <c r="G100" t="s">
        <v>27</v>
      </c>
      <c r="H100" t="s">
        <v>327</v>
      </c>
      <c r="I100" s="14" t="s">
        <v>486</v>
      </c>
      <c r="J100" t="s">
        <v>288</v>
      </c>
      <c r="K100" t="s">
        <v>32</v>
      </c>
      <c r="L100">
        <v>183.85</v>
      </c>
      <c r="M100">
        <v>91.93</v>
      </c>
      <c r="N100">
        <v>91.93</v>
      </c>
      <c r="O100">
        <v>183.85</v>
      </c>
      <c r="P100">
        <v>91.93</v>
      </c>
      <c r="Q100" s="8">
        <v>183.85</v>
      </c>
      <c r="R100" s="11" t="b">
        <f t="shared" si="2"/>
        <v>0</v>
      </c>
      <c r="S100">
        <v>0</v>
      </c>
      <c r="T100" s="14"/>
      <c r="U100">
        <v>9</v>
      </c>
      <c r="AB100" t="s">
        <v>33</v>
      </c>
    </row>
    <row r="101" spans="1:30" ht="20.100000000000001" customHeight="1" x14ac:dyDescent="0.25">
      <c r="A101" t="s">
        <v>485</v>
      </c>
      <c r="B101" s="14">
        <v>3844.3400000000006</v>
      </c>
      <c r="C101" s="14">
        <f>VLOOKUP(A101,SGI!$A$1:$B$219,2,FALSE)</f>
        <v>7.5</v>
      </c>
      <c r="D101">
        <v>27452</v>
      </c>
      <c r="F101">
        <v>810</v>
      </c>
      <c r="G101" t="s">
        <v>27</v>
      </c>
      <c r="H101" t="s">
        <v>327</v>
      </c>
      <c r="I101" s="14" t="s">
        <v>487</v>
      </c>
      <c r="J101" t="s">
        <v>60</v>
      </c>
      <c r="K101" t="s">
        <v>32</v>
      </c>
      <c r="L101" s="20">
        <v>8624</v>
      </c>
      <c r="M101" s="20">
        <v>4312</v>
      </c>
      <c r="N101" s="20">
        <v>4312</v>
      </c>
      <c r="O101">
        <v>8624</v>
      </c>
      <c r="P101">
        <v>3449.6</v>
      </c>
      <c r="Q101" s="8">
        <v>8624</v>
      </c>
      <c r="R101" s="11" t="b">
        <f t="shared" si="2"/>
        <v>0</v>
      </c>
      <c r="S101">
        <v>0</v>
      </c>
      <c r="T101" s="14"/>
      <c r="U101">
        <v>9</v>
      </c>
      <c r="AB101" t="s">
        <v>33</v>
      </c>
    </row>
    <row r="102" spans="1:30" ht="20.100000000000001" customHeight="1" x14ac:dyDescent="0.25">
      <c r="A102" t="s">
        <v>485</v>
      </c>
      <c r="B102" s="14">
        <v>3844.3400000000006</v>
      </c>
      <c r="C102" s="14">
        <f>VLOOKUP(A102,SGI!$A$1:$B$219,2,FALSE)</f>
        <v>7.5</v>
      </c>
      <c r="D102">
        <v>27454</v>
      </c>
      <c r="F102">
        <v>810</v>
      </c>
      <c r="G102" t="s">
        <v>27</v>
      </c>
      <c r="H102" t="s">
        <v>327</v>
      </c>
      <c r="I102" s="14" t="s">
        <v>488</v>
      </c>
      <c r="J102" t="s">
        <v>42</v>
      </c>
      <c r="K102" t="s">
        <v>32</v>
      </c>
      <c r="L102" s="14">
        <v>642</v>
      </c>
      <c r="M102">
        <v>321</v>
      </c>
      <c r="N102" s="14">
        <v>321</v>
      </c>
      <c r="O102">
        <v>642</v>
      </c>
      <c r="P102">
        <v>256.8</v>
      </c>
      <c r="Q102" s="8">
        <v>642</v>
      </c>
      <c r="R102" s="11" t="b">
        <f t="shared" si="2"/>
        <v>0</v>
      </c>
      <c r="S102">
        <v>0</v>
      </c>
      <c r="U102">
        <v>9</v>
      </c>
      <c r="AB102" t="s">
        <v>33</v>
      </c>
    </row>
    <row r="103" spans="1:30" ht="20.100000000000001" customHeight="1" x14ac:dyDescent="0.25">
      <c r="A103" t="s">
        <v>485</v>
      </c>
      <c r="B103" s="14">
        <v>3844.3400000000006</v>
      </c>
      <c r="C103" s="14">
        <f>VLOOKUP(A103,SGI!$A$1:$B$219,2,FALSE)</f>
        <v>7.5</v>
      </c>
      <c r="D103">
        <v>27458</v>
      </c>
      <c r="F103">
        <v>810</v>
      </c>
      <c r="G103" t="s">
        <v>27</v>
      </c>
      <c r="H103" t="s">
        <v>327</v>
      </c>
      <c r="I103" s="14" t="s">
        <v>489</v>
      </c>
      <c r="J103" t="s">
        <v>50</v>
      </c>
      <c r="K103" t="s">
        <v>32</v>
      </c>
      <c r="L103" s="14">
        <v>589</v>
      </c>
      <c r="M103">
        <v>295</v>
      </c>
      <c r="N103">
        <v>294</v>
      </c>
      <c r="O103">
        <v>589.5</v>
      </c>
      <c r="P103">
        <v>235.8</v>
      </c>
      <c r="Q103" s="8">
        <v>589.5</v>
      </c>
      <c r="R103" s="11" t="b">
        <f t="shared" si="2"/>
        <v>0</v>
      </c>
      <c r="S103">
        <v>0</v>
      </c>
      <c r="T103" t="s">
        <v>490</v>
      </c>
      <c r="W103" s="14" t="s">
        <v>491</v>
      </c>
      <c r="AB103" t="s">
        <v>63</v>
      </c>
      <c r="AC103" t="s">
        <v>492</v>
      </c>
      <c r="AD103" t="s">
        <v>33</v>
      </c>
    </row>
    <row r="104" spans="1:30" ht="20.100000000000001" customHeight="1" x14ac:dyDescent="0.25">
      <c r="A104" t="s">
        <v>485</v>
      </c>
      <c r="B104" s="14">
        <v>3844.3400000000006</v>
      </c>
      <c r="C104" s="14">
        <f>VLOOKUP(A104,SGI!$A$1:$B$219,2,FALSE)</f>
        <v>7.5</v>
      </c>
      <c r="D104" s="14">
        <v>27461</v>
      </c>
      <c r="F104">
        <v>810</v>
      </c>
      <c r="G104" t="s">
        <v>27</v>
      </c>
      <c r="H104" t="s">
        <v>327</v>
      </c>
      <c r="I104" s="14" t="s">
        <v>493</v>
      </c>
      <c r="J104" t="s">
        <v>50</v>
      </c>
      <c r="K104" t="s">
        <v>77</v>
      </c>
      <c r="L104" s="20">
        <v>1420</v>
      </c>
      <c r="M104">
        <v>710</v>
      </c>
      <c r="N104" s="14">
        <v>710</v>
      </c>
      <c r="O104">
        <v>1420</v>
      </c>
      <c r="P104">
        <v>568</v>
      </c>
      <c r="Q104" s="8">
        <v>1420</v>
      </c>
      <c r="R104" s="11" t="b">
        <f t="shared" si="2"/>
        <v>0</v>
      </c>
      <c r="S104">
        <v>0</v>
      </c>
      <c r="T104" s="14"/>
      <c r="U104">
        <v>9</v>
      </c>
      <c r="AB104" t="s">
        <v>33</v>
      </c>
    </row>
    <row r="105" spans="1:30" ht="20.100000000000001" customHeight="1" x14ac:dyDescent="0.25">
      <c r="A105" t="s">
        <v>380</v>
      </c>
      <c r="B105" s="14">
        <v>3893.9699999999993</v>
      </c>
      <c r="C105" s="14">
        <f>VLOOKUP(A105,SGI!$A$1:$B$219,2,FALSE)</f>
        <v>3248.85</v>
      </c>
      <c r="D105">
        <v>25079</v>
      </c>
      <c r="F105">
        <v>810</v>
      </c>
      <c r="G105" t="s">
        <v>27</v>
      </c>
      <c r="H105" t="s">
        <v>327</v>
      </c>
      <c r="I105" s="19" t="s">
        <v>391</v>
      </c>
      <c r="J105" t="s">
        <v>35</v>
      </c>
      <c r="K105" t="s">
        <v>32</v>
      </c>
      <c r="L105">
        <v>60</v>
      </c>
      <c r="M105">
        <v>23.19</v>
      </c>
      <c r="N105">
        <v>36.799999999999997</v>
      </c>
      <c r="O105">
        <v>30</v>
      </c>
      <c r="P105">
        <v>10</v>
      </c>
      <c r="Q105" s="8">
        <v>0</v>
      </c>
      <c r="R105" s="11" t="b">
        <f t="shared" si="2"/>
        <v>0</v>
      </c>
      <c r="S105">
        <v>0</v>
      </c>
      <c r="T105" s="14" t="s">
        <v>392</v>
      </c>
      <c r="W105" t="s">
        <v>393</v>
      </c>
      <c r="X105">
        <v>1</v>
      </c>
      <c r="Y105" t="s">
        <v>127</v>
      </c>
      <c r="AB105" t="s">
        <v>63</v>
      </c>
      <c r="AC105" t="s">
        <v>394</v>
      </c>
      <c r="AD105" t="s">
        <v>395</v>
      </c>
    </row>
    <row r="106" spans="1:30" ht="20.100000000000001" customHeight="1" x14ac:dyDescent="0.25">
      <c r="A106" t="s">
        <v>380</v>
      </c>
      <c r="B106" s="14">
        <v>3893.9699999999993</v>
      </c>
      <c r="C106" s="14">
        <f>VLOOKUP(A106,SGI!$A$1:$B$219,2,FALSE)</f>
        <v>3248.85</v>
      </c>
      <c r="D106">
        <v>25072</v>
      </c>
      <c r="F106">
        <v>810</v>
      </c>
      <c r="G106" t="s">
        <v>27</v>
      </c>
      <c r="H106" t="s">
        <v>327</v>
      </c>
      <c r="I106" s="19" t="s">
        <v>381</v>
      </c>
      <c r="J106" t="s">
        <v>60</v>
      </c>
      <c r="K106" t="s">
        <v>32</v>
      </c>
      <c r="L106" s="20">
        <v>9917.11</v>
      </c>
      <c r="M106" s="20">
        <v>3832.18</v>
      </c>
      <c r="N106" s="20">
        <v>6084.93</v>
      </c>
      <c r="O106">
        <v>9917.11</v>
      </c>
      <c r="P106">
        <v>3966.8440000000001</v>
      </c>
      <c r="Q106" s="8">
        <v>9917.11</v>
      </c>
      <c r="R106" s="11" t="b">
        <f t="shared" si="2"/>
        <v>0</v>
      </c>
      <c r="S106">
        <v>0</v>
      </c>
      <c r="U106">
        <v>9</v>
      </c>
      <c r="AB106" t="s">
        <v>33</v>
      </c>
    </row>
    <row r="107" spans="1:30" ht="20.100000000000001" customHeight="1" x14ac:dyDescent="0.25">
      <c r="A107" t="s">
        <v>380</v>
      </c>
      <c r="B107" s="14">
        <v>3893.9699999999993</v>
      </c>
      <c r="C107" s="14">
        <f>VLOOKUP(A107,SGI!$A$1:$B$219,2,FALSE)</f>
        <v>3248.85</v>
      </c>
      <c r="D107">
        <v>25073</v>
      </c>
      <c r="F107">
        <v>810</v>
      </c>
      <c r="G107" t="s">
        <v>27</v>
      </c>
      <c r="H107" t="s">
        <v>327</v>
      </c>
      <c r="I107" s="19" t="s">
        <v>382</v>
      </c>
      <c r="J107" t="s">
        <v>288</v>
      </c>
      <c r="K107" t="s">
        <v>32</v>
      </c>
      <c r="L107" s="14">
        <v>275.73</v>
      </c>
      <c r="M107">
        <v>106.55</v>
      </c>
      <c r="N107">
        <v>169.18</v>
      </c>
      <c r="O107">
        <v>275.73</v>
      </c>
      <c r="P107">
        <v>137.86500000000001</v>
      </c>
      <c r="Q107" s="8">
        <v>275.73</v>
      </c>
      <c r="R107" s="11" t="b">
        <f t="shared" si="2"/>
        <v>0</v>
      </c>
      <c r="S107">
        <v>0</v>
      </c>
      <c r="U107">
        <v>9</v>
      </c>
      <c r="AB107" t="s">
        <v>33</v>
      </c>
    </row>
    <row r="108" spans="1:30" ht="20.100000000000001" customHeight="1" x14ac:dyDescent="0.25">
      <c r="A108" t="s">
        <v>380</v>
      </c>
      <c r="B108" s="14">
        <v>3893.9699999999993</v>
      </c>
      <c r="C108" s="14">
        <f>VLOOKUP(A108,SGI!$A$1:$B$219,2,FALSE)</f>
        <v>3248.85</v>
      </c>
      <c r="D108">
        <v>25074</v>
      </c>
      <c r="F108">
        <v>810</v>
      </c>
      <c r="G108" t="s">
        <v>27</v>
      </c>
      <c r="H108" t="s">
        <v>327</v>
      </c>
      <c r="I108" s="19" t="s">
        <v>383</v>
      </c>
      <c r="J108" t="s">
        <v>119</v>
      </c>
      <c r="K108" t="s">
        <v>32</v>
      </c>
      <c r="L108" s="20">
        <v>5107.7700000000004</v>
      </c>
      <c r="M108" s="20">
        <v>1973.75</v>
      </c>
      <c r="N108" s="20">
        <v>3134.02</v>
      </c>
      <c r="O108">
        <v>3828</v>
      </c>
      <c r="P108">
        <v>1531.2</v>
      </c>
      <c r="Q108" s="8">
        <v>3828</v>
      </c>
      <c r="R108" s="11" t="b">
        <f t="shared" si="2"/>
        <v>0</v>
      </c>
      <c r="S108">
        <v>0</v>
      </c>
      <c r="T108" s="19" t="s">
        <v>384</v>
      </c>
      <c r="X108" t="s">
        <v>385</v>
      </c>
      <c r="AB108" t="s">
        <v>63</v>
      </c>
      <c r="AC108" t="s">
        <v>386</v>
      </c>
      <c r="AD108" t="s">
        <v>387</v>
      </c>
    </row>
    <row r="109" spans="1:30" ht="20.100000000000001" customHeight="1" x14ac:dyDescent="0.25">
      <c r="A109" t="s">
        <v>380</v>
      </c>
      <c r="B109" s="14">
        <v>3893.9699999999993</v>
      </c>
      <c r="C109" s="14">
        <f>VLOOKUP(A109,SGI!$A$1:$B$219,2,FALSE)</f>
        <v>3248.85</v>
      </c>
      <c r="D109">
        <v>25076</v>
      </c>
      <c r="F109">
        <v>810</v>
      </c>
      <c r="G109" t="s">
        <v>27</v>
      </c>
      <c r="H109" t="s">
        <v>327</v>
      </c>
      <c r="I109" s="19" t="s">
        <v>388</v>
      </c>
      <c r="J109" t="s">
        <v>42</v>
      </c>
      <c r="K109" t="s">
        <v>32</v>
      </c>
      <c r="L109" s="14">
        <v>353</v>
      </c>
      <c r="M109" s="14">
        <v>136.41</v>
      </c>
      <c r="N109" s="14">
        <v>216.59</v>
      </c>
      <c r="O109" s="14">
        <v>353</v>
      </c>
      <c r="P109">
        <v>141.19999999999999</v>
      </c>
      <c r="Q109" s="8">
        <v>353</v>
      </c>
      <c r="R109" s="11" t="b">
        <f t="shared" si="2"/>
        <v>0</v>
      </c>
      <c r="S109">
        <v>0</v>
      </c>
      <c r="U109">
        <v>9</v>
      </c>
      <c r="AB109" t="s">
        <v>33</v>
      </c>
    </row>
    <row r="110" spans="1:30" ht="20.100000000000001" customHeight="1" x14ac:dyDescent="0.25">
      <c r="A110" t="s">
        <v>380</v>
      </c>
      <c r="B110" s="14">
        <v>3893.9699999999993</v>
      </c>
      <c r="C110" s="14">
        <f>VLOOKUP(A110,SGI!$A$1:$B$219,2,FALSE)</f>
        <v>3248.85</v>
      </c>
      <c r="D110">
        <v>25077</v>
      </c>
      <c r="F110">
        <v>810</v>
      </c>
      <c r="G110" t="s">
        <v>27</v>
      </c>
      <c r="H110" t="s">
        <v>327</v>
      </c>
      <c r="I110" s="19" t="s">
        <v>389</v>
      </c>
      <c r="J110" t="s">
        <v>37</v>
      </c>
      <c r="K110" t="s">
        <v>32</v>
      </c>
      <c r="L110" s="20">
        <v>1760</v>
      </c>
      <c r="M110" s="14">
        <v>680.1</v>
      </c>
      <c r="N110" s="20">
        <v>1079.9000000000001</v>
      </c>
      <c r="O110" s="14">
        <v>1760</v>
      </c>
      <c r="P110">
        <v>704</v>
      </c>
      <c r="Q110" s="8">
        <v>1760</v>
      </c>
      <c r="R110" s="11" t="b">
        <f t="shared" si="2"/>
        <v>0</v>
      </c>
      <c r="S110">
        <v>0</v>
      </c>
      <c r="U110">
        <v>9</v>
      </c>
      <c r="AB110" t="s">
        <v>33</v>
      </c>
    </row>
    <row r="111" spans="1:30" ht="20.100000000000001" customHeight="1" x14ac:dyDescent="0.25">
      <c r="A111" t="s">
        <v>380</v>
      </c>
      <c r="B111" s="14">
        <v>3893.9699999999993</v>
      </c>
      <c r="C111" s="14">
        <f>VLOOKUP(A111,SGI!$A$1:$B$219,2,FALSE)</f>
        <v>3248.85</v>
      </c>
      <c r="D111">
        <v>25078</v>
      </c>
      <c r="F111">
        <v>810</v>
      </c>
      <c r="G111" t="s">
        <v>27</v>
      </c>
      <c r="H111" t="s">
        <v>327</v>
      </c>
      <c r="I111" s="19" t="s">
        <v>390</v>
      </c>
      <c r="J111" t="s">
        <v>45</v>
      </c>
      <c r="K111" t="s">
        <v>32</v>
      </c>
      <c r="L111" s="20">
        <v>2403</v>
      </c>
      <c r="M111" s="14">
        <v>928.57</v>
      </c>
      <c r="N111" s="20">
        <v>1474.43</v>
      </c>
      <c r="O111" s="14">
        <v>2403</v>
      </c>
      <c r="P111">
        <v>961.2</v>
      </c>
      <c r="Q111" s="8">
        <v>2403</v>
      </c>
      <c r="R111" s="11" t="b">
        <f t="shared" si="2"/>
        <v>0</v>
      </c>
      <c r="S111">
        <v>0</v>
      </c>
      <c r="U111">
        <v>9</v>
      </c>
      <c r="AB111" t="s">
        <v>33</v>
      </c>
    </row>
    <row r="112" spans="1:30" ht="20.100000000000001" customHeight="1" x14ac:dyDescent="0.25">
      <c r="A112" t="s">
        <v>380</v>
      </c>
      <c r="B112" s="14">
        <v>3893.9699999999993</v>
      </c>
      <c r="C112" s="14">
        <f>VLOOKUP(A112,SGI!$A$1:$B$219,2,FALSE)</f>
        <v>3248.85</v>
      </c>
      <c r="D112">
        <v>26250</v>
      </c>
      <c r="F112">
        <v>810</v>
      </c>
      <c r="G112" t="s">
        <v>27</v>
      </c>
      <c r="H112" t="s">
        <v>327</v>
      </c>
      <c r="I112" s="19" t="s">
        <v>411</v>
      </c>
      <c r="J112" t="s">
        <v>42</v>
      </c>
      <c r="K112" t="s">
        <v>51</v>
      </c>
      <c r="L112" s="14">
        <v>577</v>
      </c>
      <c r="M112" s="14">
        <v>180</v>
      </c>
      <c r="N112">
        <v>300</v>
      </c>
      <c r="O112">
        <v>942</v>
      </c>
      <c r="P112">
        <v>184.8</v>
      </c>
      <c r="Q112" s="8">
        <v>942</v>
      </c>
      <c r="R112" s="11" t="b">
        <f t="shared" si="2"/>
        <v>0</v>
      </c>
      <c r="S112">
        <v>0</v>
      </c>
      <c r="T112" t="s">
        <v>412</v>
      </c>
      <c r="AB112" t="s">
        <v>33</v>
      </c>
    </row>
    <row r="113" spans="1:31" ht="20.100000000000001" customHeight="1" x14ac:dyDescent="0.25">
      <c r="A113" t="s">
        <v>425</v>
      </c>
      <c r="B113" s="14">
        <v>788.24000000000012</v>
      </c>
      <c r="C113" s="14">
        <f>VLOOKUP(A113,SGI!$A$1:$B$219,2,FALSE)</f>
        <v>693.9</v>
      </c>
      <c r="D113">
        <v>26685</v>
      </c>
      <c r="F113">
        <v>810</v>
      </c>
      <c r="G113" t="s">
        <v>27</v>
      </c>
      <c r="H113" t="s">
        <v>327</v>
      </c>
      <c r="I113" s="19" t="s">
        <v>426</v>
      </c>
      <c r="J113" t="s">
        <v>45</v>
      </c>
      <c r="K113" t="s">
        <v>32</v>
      </c>
      <c r="L113" s="20">
        <v>2294.6999999999998</v>
      </c>
      <c r="M113" s="20">
        <v>1180.81</v>
      </c>
      <c r="N113" s="20">
        <v>1113.8900000000001</v>
      </c>
      <c r="O113" s="14">
        <v>2294.6999999999998</v>
      </c>
      <c r="P113">
        <v>917.88</v>
      </c>
      <c r="Q113" s="8">
        <v>2294.6999999999998</v>
      </c>
      <c r="R113" s="11" t="b">
        <f t="shared" si="2"/>
        <v>0</v>
      </c>
      <c r="S113">
        <v>0</v>
      </c>
      <c r="U113">
        <v>9</v>
      </c>
      <c r="AB113" t="s">
        <v>33</v>
      </c>
    </row>
    <row r="114" spans="1:31" ht="20.100000000000001" customHeight="1" x14ac:dyDescent="0.25">
      <c r="A114" t="s">
        <v>425</v>
      </c>
      <c r="B114" s="14">
        <v>788.24000000000012</v>
      </c>
      <c r="C114" s="14">
        <f>VLOOKUP(A114,SGI!$A$1:$B$219,2,FALSE)</f>
        <v>693.9</v>
      </c>
      <c r="D114">
        <v>26687</v>
      </c>
      <c r="F114">
        <v>810</v>
      </c>
      <c r="G114" t="s">
        <v>27</v>
      </c>
      <c r="H114" t="s">
        <v>327</v>
      </c>
      <c r="I114" s="19" t="s">
        <v>427</v>
      </c>
      <c r="J114" t="s">
        <v>42</v>
      </c>
      <c r="K114" t="s">
        <v>32</v>
      </c>
      <c r="L114">
        <v>300</v>
      </c>
      <c r="M114">
        <v>119.05</v>
      </c>
      <c r="N114">
        <v>180.95</v>
      </c>
      <c r="O114">
        <v>300</v>
      </c>
      <c r="P114">
        <v>120</v>
      </c>
      <c r="Q114" s="8">
        <v>300</v>
      </c>
      <c r="R114" s="11" t="b">
        <f t="shared" si="2"/>
        <v>0</v>
      </c>
      <c r="S114">
        <v>0</v>
      </c>
      <c r="U114">
        <v>9</v>
      </c>
      <c r="AB114" t="s">
        <v>33</v>
      </c>
    </row>
    <row r="115" spans="1:31" ht="20.100000000000001" customHeight="1" x14ac:dyDescent="0.25">
      <c r="A115" t="s">
        <v>425</v>
      </c>
      <c r="B115" s="14">
        <v>788.24000000000012</v>
      </c>
      <c r="C115" s="14">
        <f>VLOOKUP(A115,SGI!$A$1:$B$219,2,FALSE)</f>
        <v>693.9</v>
      </c>
      <c r="D115">
        <v>26688</v>
      </c>
      <c r="F115">
        <v>810</v>
      </c>
      <c r="G115" t="s">
        <v>27</v>
      </c>
      <c r="H115" t="s">
        <v>327</v>
      </c>
      <c r="I115" s="19" t="s">
        <v>428</v>
      </c>
      <c r="J115" t="s">
        <v>50</v>
      </c>
      <c r="K115" t="s">
        <v>32</v>
      </c>
      <c r="L115" s="14">
        <v>134</v>
      </c>
      <c r="M115">
        <v>76.790000000000006</v>
      </c>
      <c r="N115" s="14">
        <v>57.21</v>
      </c>
      <c r="O115">
        <v>134</v>
      </c>
      <c r="P115">
        <v>57.21</v>
      </c>
      <c r="Q115" s="8">
        <v>134</v>
      </c>
      <c r="R115" s="11" t="b">
        <f t="shared" si="2"/>
        <v>0</v>
      </c>
      <c r="S115">
        <v>0</v>
      </c>
      <c r="U115">
        <v>9</v>
      </c>
      <c r="AB115" t="s">
        <v>33</v>
      </c>
    </row>
    <row r="116" spans="1:31" ht="20.100000000000001" customHeight="1" x14ac:dyDescent="0.25">
      <c r="A116" t="s">
        <v>425</v>
      </c>
      <c r="B116" s="14">
        <v>788.24000000000012</v>
      </c>
      <c r="C116" s="14">
        <f>VLOOKUP(A116,SGI!$A$1:$B$219,2,FALSE)</f>
        <v>693.9</v>
      </c>
      <c r="D116">
        <v>26689</v>
      </c>
      <c r="F116">
        <v>810</v>
      </c>
      <c r="G116" t="s">
        <v>27</v>
      </c>
      <c r="H116" t="s">
        <v>327</v>
      </c>
      <c r="I116" s="19" t="s">
        <v>429</v>
      </c>
      <c r="J116" t="s">
        <v>60</v>
      </c>
      <c r="K116" t="s">
        <v>32</v>
      </c>
      <c r="L116" s="14">
        <v>360</v>
      </c>
      <c r="M116">
        <v>178.58</v>
      </c>
      <c r="N116">
        <v>181.43</v>
      </c>
      <c r="O116">
        <v>360</v>
      </c>
      <c r="P116">
        <v>144</v>
      </c>
      <c r="Q116" s="8">
        <v>360</v>
      </c>
      <c r="R116" s="11" t="b">
        <f t="shared" si="2"/>
        <v>0</v>
      </c>
      <c r="S116">
        <v>0</v>
      </c>
      <c r="U116">
        <v>9</v>
      </c>
      <c r="AB116" t="s">
        <v>33</v>
      </c>
    </row>
    <row r="117" spans="1:31" ht="20.100000000000001" customHeight="1" x14ac:dyDescent="0.25">
      <c r="A117" t="s">
        <v>470</v>
      </c>
      <c r="B117" s="14">
        <v>5613.8099999999995</v>
      </c>
      <c r="C117" s="14">
        <f>VLOOKUP(A117,SGI!$A$1:$B$219,2,FALSE)</f>
        <v>13354.43</v>
      </c>
      <c r="D117">
        <v>27272</v>
      </c>
      <c r="F117">
        <v>810</v>
      </c>
      <c r="G117" t="s">
        <v>27</v>
      </c>
      <c r="H117" t="s">
        <v>327</v>
      </c>
      <c r="I117" s="14" t="s">
        <v>372</v>
      </c>
      <c r="J117" t="s">
        <v>35</v>
      </c>
      <c r="K117" t="s">
        <v>51</v>
      </c>
      <c r="L117" s="14">
        <v>10</v>
      </c>
      <c r="M117" s="14">
        <v>0</v>
      </c>
      <c r="N117">
        <v>10</v>
      </c>
      <c r="O117">
        <v>10</v>
      </c>
      <c r="P117">
        <v>10</v>
      </c>
      <c r="Q117" s="8">
        <v>0</v>
      </c>
      <c r="R117" s="11" t="b">
        <f t="shared" si="2"/>
        <v>0</v>
      </c>
      <c r="S117">
        <v>0</v>
      </c>
      <c r="T117" t="s">
        <v>480</v>
      </c>
      <c r="W117" t="s">
        <v>56</v>
      </c>
      <c r="X117">
        <v>1</v>
      </c>
      <c r="Y117" t="s">
        <v>57</v>
      </c>
      <c r="AB117" t="s">
        <v>63</v>
      </c>
      <c r="AC117" t="s">
        <v>481</v>
      </c>
      <c r="AD117" t="s">
        <v>33</v>
      </c>
    </row>
    <row r="118" spans="1:31" ht="20.100000000000001" customHeight="1" x14ac:dyDescent="0.25">
      <c r="A118" t="s">
        <v>470</v>
      </c>
      <c r="B118" s="14">
        <v>5613.8099999999995</v>
      </c>
      <c r="C118" s="14">
        <f>VLOOKUP(A118,SGI!$A$1:$B$219,2,FALSE)</f>
        <v>13354.43</v>
      </c>
      <c r="D118">
        <v>27253</v>
      </c>
      <c r="F118">
        <v>810</v>
      </c>
      <c r="G118" t="s">
        <v>27</v>
      </c>
      <c r="H118" t="s">
        <v>327</v>
      </c>
      <c r="I118" s="19" t="s">
        <v>471</v>
      </c>
      <c r="J118" t="s">
        <v>60</v>
      </c>
      <c r="K118" t="s">
        <v>32</v>
      </c>
      <c r="L118" s="20">
        <v>17112</v>
      </c>
      <c r="M118" s="20">
        <v>8839.2000000000007</v>
      </c>
      <c r="N118" s="20">
        <v>8272.7999999999993</v>
      </c>
      <c r="O118">
        <v>17106</v>
      </c>
      <c r="P118">
        <v>6842.4</v>
      </c>
      <c r="Q118" s="8">
        <v>17106</v>
      </c>
      <c r="R118" s="11" t="b">
        <f t="shared" si="2"/>
        <v>0</v>
      </c>
      <c r="S118">
        <v>0</v>
      </c>
      <c r="T118" t="s">
        <v>472</v>
      </c>
      <c r="W118" t="s">
        <v>473</v>
      </c>
      <c r="AB118" t="s">
        <v>63</v>
      </c>
      <c r="AC118" t="s">
        <v>442</v>
      </c>
      <c r="AD118" t="s">
        <v>33</v>
      </c>
    </row>
    <row r="119" spans="1:31" ht="20.100000000000001" customHeight="1" x14ac:dyDescent="0.25">
      <c r="A119" t="s">
        <v>470</v>
      </c>
      <c r="B119" s="14">
        <v>5613.8099999999995</v>
      </c>
      <c r="C119" s="14">
        <f>VLOOKUP(A119,SGI!$A$1:$B$219,2,FALSE)</f>
        <v>13354.43</v>
      </c>
      <c r="D119">
        <v>27263</v>
      </c>
      <c r="F119">
        <v>810</v>
      </c>
      <c r="G119" t="s">
        <v>27</v>
      </c>
      <c r="H119" t="s">
        <v>327</v>
      </c>
      <c r="I119" s="19" t="s">
        <v>474</v>
      </c>
      <c r="J119" t="s">
        <v>350</v>
      </c>
      <c r="K119" t="s">
        <v>32</v>
      </c>
      <c r="L119" s="20">
        <v>3240</v>
      </c>
      <c r="M119" s="20">
        <v>1680</v>
      </c>
      <c r="N119" s="20">
        <v>1560</v>
      </c>
      <c r="O119">
        <v>3240</v>
      </c>
      <c r="P119">
        <v>1296</v>
      </c>
      <c r="Q119" s="8">
        <v>3240</v>
      </c>
      <c r="R119" s="11" t="b">
        <f t="shared" si="2"/>
        <v>0</v>
      </c>
      <c r="S119">
        <v>0</v>
      </c>
      <c r="T119" s="14"/>
      <c r="U119">
        <v>9</v>
      </c>
      <c r="AB119" t="s">
        <v>33</v>
      </c>
    </row>
    <row r="120" spans="1:31" ht="20.100000000000001" customHeight="1" x14ac:dyDescent="0.25">
      <c r="A120" t="s">
        <v>470</v>
      </c>
      <c r="B120" s="14">
        <v>5613.8099999999995</v>
      </c>
      <c r="C120" s="14">
        <f>VLOOKUP(A120,SGI!$A$1:$B$219,2,FALSE)</f>
        <v>13354.43</v>
      </c>
      <c r="D120">
        <v>27264</v>
      </c>
      <c r="F120">
        <v>810</v>
      </c>
      <c r="G120" t="s">
        <v>27</v>
      </c>
      <c r="H120" t="s">
        <v>327</v>
      </c>
      <c r="I120" s="19" t="s">
        <v>475</v>
      </c>
      <c r="J120" t="s">
        <v>288</v>
      </c>
      <c r="K120" t="s">
        <v>32</v>
      </c>
      <c r="L120" s="20">
        <v>1360</v>
      </c>
      <c r="M120" s="14">
        <v>720</v>
      </c>
      <c r="N120">
        <v>640</v>
      </c>
      <c r="O120">
        <v>1318</v>
      </c>
      <c r="P120">
        <v>640</v>
      </c>
      <c r="Q120" s="8">
        <v>1318</v>
      </c>
      <c r="R120" s="11" t="b">
        <f t="shared" si="2"/>
        <v>0</v>
      </c>
      <c r="S120">
        <v>0</v>
      </c>
      <c r="T120" s="19" t="s">
        <v>476</v>
      </c>
      <c r="AB120" t="s">
        <v>33</v>
      </c>
    </row>
    <row r="121" spans="1:31" ht="20.100000000000001" customHeight="1" x14ac:dyDescent="0.25">
      <c r="A121" t="s">
        <v>470</v>
      </c>
      <c r="B121" s="14">
        <v>5613.8099999999995</v>
      </c>
      <c r="C121" s="14">
        <f>VLOOKUP(A121,SGI!$A$1:$B$219,2,FALSE)</f>
        <v>13354.43</v>
      </c>
      <c r="D121">
        <v>27268</v>
      </c>
      <c r="F121">
        <v>810</v>
      </c>
      <c r="G121" t="s">
        <v>27</v>
      </c>
      <c r="H121" t="s">
        <v>327</v>
      </c>
      <c r="I121" s="19" t="s">
        <v>477</v>
      </c>
      <c r="J121" t="s">
        <v>37</v>
      </c>
      <c r="K121" t="s">
        <v>32</v>
      </c>
      <c r="L121" s="20">
        <v>4200</v>
      </c>
      <c r="M121" s="20">
        <v>2005</v>
      </c>
      <c r="N121" s="20">
        <v>2195</v>
      </c>
      <c r="O121">
        <v>4200</v>
      </c>
      <c r="P121">
        <v>1680</v>
      </c>
      <c r="Q121" s="8">
        <v>4200</v>
      </c>
      <c r="R121" s="11" t="b">
        <f t="shared" si="2"/>
        <v>0</v>
      </c>
      <c r="S121">
        <v>0</v>
      </c>
      <c r="U121">
        <v>9</v>
      </c>
      <c r="AB121" t="s">
        <v>33</v>
      </c>
    </row>
    <row r="122" spans="1:31" ht="20.100000000000001" customHeight="1" x14ac:dyDescent="0.25">
      <c r="A122" t="s">
        <v>433</v>
      </c>
      <c r="B122" s="14">
        <v>6680.1100000000006</v>
      </c>
      <c r="C122" s="14">
        <f>VLOOKUP(A122,SGI!$A$1:$B$219,2,FALSE)</f>
        <v>2714.51</v>
      </c>
      <c r="D122" s="4">
        <v>26766</v>
      </c>
      <c r="E122" s="4" t="s">
        <v>2540</v>
      </c>
      <c r="F122">
        <v>810</v>
      </c>
      <c r="G122" t="s">
        <v>27</v>
      </c>
      <c r="H122" t="s">
        <v>327</v>
      </c>
      <c r="I122" s="19" t="s">
        <v>434</v>
      </c>
      <c r="J122" t="s">
        <v>288</v>
      </c>
      <c r="K122" t="s">
        <v>32</v>
      </c>
      <c r="L122" s="20">
        <v>3798</v>
      </c>
      <c r="M122" s="20">
        <v>2278</v>
      </c>
      <c r="N122" s="20">
        <v>1520</v>
      </c>
      <c r="O122">
        <v>3798</v>
      </c>
      <c r="P122">
        <v>1520</v>
      </c>
      <c r="R122" s="11" t="b">
        <f t="shared" si="2"/>
        <v>1</v>
      </c>
      <c r="S122">
        <v>0</v>
      </c>
      <c r="U122">
        <v>9</v>
      </c>
      <c r="W122" t="s">
        <v>435</v>
      </c>
      <c r="X122">
        <v>3</v>
      </c>
      <c r="Y122">
        <v>4</v>
      </c>
      <c r="AB122" t="s">
        <v>63</v>
      </c>
      <c r="AC122" t="s">
        <v>436</v>
      </c>
      <c r="AD122" s="19" t="s">
        <v>437</v>
      </c>
      <c r="AE122" t="s">
        <v>311</v>
      </c>
    </row>
    <row r="123" spans="1:31" ht="20.100000000000001" customHeight="1" x14ac:dyDescent="0.25">
      <c r="A123" t="s">
        <v>433</v>
      </c>
      <c r="B123" s="14">
        <v>6680.1100000000006</v>
      </c>
      <c r="C123" s="14">
        <f>VLOOKUP(A123,SGI!$A$1:$B$219,2,FALSE)</f>
        <v>2714.51</v>
      </c>
      <c r="D123" s="4">
        <v>26768</v>
      </c>
      <c r="E123" s="4" t="s">
        <v>2540</v>
      </c>
      <c r="F123">
        <v>810</v>
      </c>
      <c r="G123" t="s">
        <v>27</v>
      </c>
      <c r="H123" t="s">
        <v>327</v>
      </c>
      <c r="I123" s="19" t="s">
        <v>438</v>
      </c>
      <c r="J123" t="s">
        <v>42</v>
      </c>
      <c r="K123" t="s">
        <v>32</v>
      </c>
      <c r="L123" s="20">
        <v>11819</v>
      </c>
      <c r="M123" s="20">
        <v>7019</v>
      </c>
      <c r="N123" s="20">
        <v>4800</v>
      </c>
      <c r="O123">
        <v>11819</v>
      </c>
      <c r="P123">
        <v>4727.6000000000004</v>
      </c>
      <c r="Q123" s="8">
        <v>0</v>
      </c>
      <c r="R123" s="11" t="b">
        <f t="shared" si="2"/>
        <v>1</v>
      </c>
      <c r="S123">
        <v>0</v>
      </c>
      <c r="U123">
        <v>9</v>
      </c>
      <c r="W123" s="14"/>
      <c r="X123" t="s">
        <v>439</v>
      </c>
      <c r="AB123" t="s">
        <v>33</v>
      </c>
      <c r="AE123" t="s">
        <v>311</v>
      </c>
    </row>
    <row r="124" spans="1:31" ht="20.100000000000001" customHeight="1" x14ac:dyDescent="0.25">
      <c r="A124" t="s">
        <v>433</v>
      </c>
      <c r="B124" s="14">
        <v>6680.1100000000006</v>
      </c>
      <c r="C124" s="14">
        <f>VLOOKUP(A124,SGI!$A$1:$B$219,2,FALSE)</f>
        <v>2714.51</v>
      </c>
      <c r="D124" s="4">
        <v>26769</v>
      </c>
      <c r="E124" s="4" t="s">
        <v>2540</v>
      </c>
      <c r="F124">
        <v>810</v>
      </c>
      <c r="G124" t="s">
        <v>27</v>
      </c>
      <c r="H124" t="s">
        <v>327</v>
      </c>
      <c r="I124" s="19" t="s">
        <v>440</v>
      </c>
      <c r="J124" t="s">
        <v>45</v>
      </c>
      <c r="K124" t="s">
        <v>32</v>
      </c>
      <c r="L124" s="20">
        <v>3547.6</v>
      </c>
      <c r="M124" s="20">
        <v>2127.6</v>
      </c>
      <c r="N124" s="20">
        <v>1420</v>
      </c>
      <c r="O124">
        <v>3547.6</v>
      </c>
      <c r="P124">
        <v>1419.04</v>
      </c>
      <c r="Q124" s="8">
        <v>0</v>
      </c>
      <c r="R124" s="11" t="b">
        <f t="shared" si="2"/>
        <v>1</v>
      </c>
      <c r="S124">
        <v>0</v>
      </c>
      <c r="U124">
        <v>9</v>
      </c>
      <c r="W124" t="s">
        <v>441</v>
      </c>
      <c r="AB124" t="s">
        <v>63</v>
      </c>
      <c r="AC124" t="s">
        <v>442</v>
      </c>
      <c r="AE124" t="s">
        <v>311</v>
      </c>
    </row>
    <row r="125" spans="1:31" ht="20.100000000000001" customHeight="1" x14ac:dyDescent="0.25">
      <c r="A125" t="s">
        <v>433</v>
      </c>
      <c r="B125" s="14">
        <v>6680.1100000000006</v>
      </c>
      <c r="C125" s="14">
        <f>VLOOKUP(A125,SGI!$A$1:$B$219,2,FALSE)</f>
        <v>2714.51</v>
      </c>
      <c r="D125" s="4">
        <v>26770</v>
      </c>
      <c r="E125" s="4" t="s">
        <v>2540</v>
      </c>
      <c r="F125">
        <v>810</v>
      </c>
      <c r="G125" t="s">
        <v>27</v>
      </c>
      <c r="H125" t="s">
        <v>327</v>
      </c>
      <c r="I125" s="19" t="s">
        <v>443</v>
      </c>
      <c r="J125" t="s">
        <v>60</v>
      </c>
      <c r="K125" t="s">
        <v>32</v>
      </c>
      <c r="L125" s="20">
        <v>6300</v>
      </c>
      <c r="M125" s="20">
        <v>3780</v>
      </c>
      <c r="N125" s="20">
        <v>2520</v>
      </c>
      <c r="O125">
        <v>6300</v>
      </c>
      <c r="P125">
        <v>2520</v>
      </c>
      <c r="Q125" s="8">
        <v>0</v>
      </c>
      <c r="R125" s="11" t="b">
        <f t="shared" si="2"/>
        <v>1</v>
      </c>
      <c r="S125">
        <v>0</v>
      </c>
      <c r="T125" t="s">
        <v>444</v>
      </c>
      <c r="W125" t="s">
        <v>445</v>
      </c>
      <c r="X125">
        <v>1</v>
      </c>
      <c r="Y125">
        <v>3</v>
      </c>
      <c r="AB125" t="s">
        <v>33</v>
      </c>
      <c r="AC125" t="s">
        <v>446</v>
      </c>
      <c r="AD125" s="19" t="s">
        <v>447</v>
      </c>
      <c r="AE125" t="s">
        <v>311</v>
      </c>
    </row>
    <row r="126" spans="1:31" ht="20.100000000000001" customHeight="1" x14ac:dyDescent="0.25">
      <c r="A126" t="s">
        <v>433</v>
      </c>
      <c r="B126" s="14">
        <v>6680.1100000000006</v>
      </c>
      <c r="C126" s="14">
        <f>VLOOKUP(A126,SGI!$A$1:$B$219,2,FALSE)</f>
        <v>2714.51</v>
      </c>
      <c r="D126">
        <v>27341</v>
      </c>
      <c r="F126">
        <v>810</v>
      </c>
      <c r="G126" t="s">
        <v>27</v>
      </c>
      <c r="H126" t="s">
        <v>327</v>
      </c>
      <c r="I126" s="14" t="s">
        <v>482</v>
      </c>
      <c r="J126" t="s">
        <v>35</v>
      </c>
      <c r="K126" t="s">
        <v>51</v>
      </c>
      <c r="L126" s="14">
        <v>10</v>
      </c>
      <c r="M126">
        <v>0</v>
      </c>
      <c r="N126" s="14">
        <v>10</v>
      </c>
      <c r="O126">
        <v>10</v>
      </c>
      <c r="P126">
        <v>10</v>
      </c>
      <c r="Q126" s="8">
        <v>0</v>
      </c>
      <c r="R126" s="11" t="b">
        <f t="shared" si="2"/>
        <v>0</v>
      </c>
      <c r="S126">
        <v>0</v>
      </c>
      <c r="T126" t="s">
        <v>483</v>
      </c>
      <c r="W126" t="s">
        <v>484</v>
      </c>
      <c r="X126">
        <v>1</v>
      </c>
      <c r="Y126" t="s">
        <v>127</v>
      </c>
      <c r="AB126" t="s">
        <v>63</v>
      </c>
      <c r="AC126" t="s">
        <v>332</v>
      </c>
      <c r="AD126" t="s">
        <v>33</v>
      </c>
    </row>
    <row r="127" spans="1:31" ht="20.100000000000001" customHeight="1" x14ac:dyDescent="0.25">
      <c r="A127" t="s">
        <v>328</v>
      </c>
      <c r="B127" s="14">
        <v>964.17</v>
      </c>
      <c r="C127" s="14" t="e">
        <f>VLOOKUP(A127,SGI!$A$1:$B$219,2,FALSE)</f>
        <v>#N/A</v>
      </c>
      <c r="D127">
        <v>23456</v>
      </c>
      <c r="F127">
        <v>810</v>
      </c>
      <c r="G127" t="s">
        <v>27</v>
      </c>
      <c r="H127" t="s">
        <v>327</v>
      </c>
      <c r="I127" s="19" t="s">
        <v>329</v>
      </c>
      <c r="J127" t="s">
        <v>37</v>
      </c>
      <c r="K127" t="s">
        <v>32</v>
      </c>
      <c r="L127" s="20">
        <v>3000</v>
      </c>
      <c r="M127" s="20">
        <v>4800</v>
      </c>
      <c r="N127" s="20">
        <v>1000</v>
      </c>
      <c r="O127">
        <v>3000</v>
      </c>
      <c r="P127">
        <v>1000</v>
      </c>
      <c r="Q127" s="8">
        <v>3000</v>
      </c>
      <c r="R127" s="11" t="b">
        <f t="shared" si="2"/>
        <v>0</v>
      </c>
      <c r="S127">
        <v>0</v>
      </c>
      <c r="AB127" t="s">
        <v>33</v>
      </c>
    </row>
    <row r="128" spans="1:31" ht="20.100000000000001" customHeight="1" x14ac:dyDescent="0.25">
      <c r="A128" t="s">
        <v>328</v>
      </c>
      <c r="B128" s="14">
        <v>964.17</v>
      </c>
      <c r="C128" s="14" t="e">
        <f>VLOOKUP(A128,SGI!$A$1:$B$219,2,FALSE)</f>
        <v>#N/A</v>
      </c>
      <c r="D128">
        <v>23479</v>
      </c>
      <c r="F128">
        <v>810</v>
      </c>
      <c r="G128" t="s">
        <v>27</v>
      </c>
      <c r="H128" t="s">
        <v>327</v>
      </c>
      <c r="I128" s="14" t="s">
        <v>330</v>
      </c>
      <c r="J128" t="s">
        <v>35</v>
      </c>
      <c r="K128" t="s">
        <v>32</v>
      </c>
      <c r="L128" s="14">
        <v>50</v>
      </c>
      <c r="M128">
        <v>0</v>
      </c>
      <c r="N128" s="14">
        <v>0</v>
      </c>
      <c r="O128">
        <v>50</v>
      </c>
      <c r="P128">
        <v>10</v>
      </c>
      <c r="Q128" s="8">
        <v>50</v>
      </c>
      <c r="R128" s="11" t="b">
        <f t="shared" si="2"/>
        <v>0</v>
      </c>
      <c r="S128">
        <v>0</v>
      </c>
      <c r="T128" s="14" t="s">
        <v>331</v>
      </c>
      <c r="W128" t="s">
        <v>56</v>
      </c>
      <c r="X128">
        <v>1</v>
      </c>
      <c r="Y128" t="s">
        <v>127</v>
      </c>
      <c r="AB128" t="s">
        <v>63</v>
      </c>
      <c r="AC128" t="s">
        <v>332</v>
      </c>
      <c r="AD128" t="s">
        <v>33</v>
      </c>
    </row>
    <row r="129" spans="1:30" ht="20.100000000000001" customHeight="1" x14ac:dyDescent="0.25">
      <c r="A129" t="s">
        <v>328</v>
      </c>
      <c r="B129" s="14">
        <v>964.17</v>
      </c>
      <c r="C129" s="14" t="e">
        <f>VLOOKUP(A129,SGI!$A$1:$B$219,2,FALSE)</f>
        <v>#N/A</v>
      </c>
      <c r="D129">
        <v>23500</v>
      </c>
      <c r="F129">
        <v>810</v>
      </c>
      <c r="G129" t="s">
        <v>27</v>
      </c>
      <c r="H129" t="s">
        <v>327</v>
      </c>
      <c r="I129" s="19" t="s">
        <v>333</v>
      </c>
      <c r="J129" t="s">
        <v>288</v>
      </c>
      <c r="K129" t="s">
        <v>32</v>
      </c>
      <c r="L129" s="14">
        <v>220</v>
      </c>
      <c r="M129" s="14">
        <v>0</v>
      </c>
      <c r="N129" s="14">
        <v>220</v>
      </c>
      <c r="O129">
        <v>220</v>
      </c>
      <c r="P129">
        <v>110</v>
      </c>
      <c r="Q129" s="8">
        <v>220</v>
      </c>
      <c r="R129" s="11" t="b">
        <f t="shared" si="2"/>
        <v>0</v>
      </c>
      <c r="S129">
        <v>0</v>
      </c>
      <c r="AB129" t="s">
        <v>33</v>
      </c>
    </row>
    <row r="130" spans="1:30" ht="20.100000000000001" customHeight="1" x14ac:dyDescent="0.25">
      <c r="A130" t="s">
        <v>328</v>
      </c>
      <c r="B130" s="14">
        <v>964.17</v>
      </c>
      <c r="C130" s="14" t="e">
        <f>VLOOKUP(A130,SGI!$A$1:$B$219,2,FALSE)</f>
        <v>#N/A</v>
      </c>
      <c r="D130">
        <v>23501</v>
      </c>
      <c r="F130">
        <v>810</v>
      </c>
      <c r="G130" t="s">
        <v>27</v>
      </c>
      <c r="H130" t="s">
        <v>327</v>
      </c>
      <c r="I130" s="19" t="s">
        <v>334</v>
      </c>
      <c r="J130" t="s">
        <v>37</v>
      </c>
      <c r="K130" t="s">
        <v>77</v>
      </c>
      <c r="L130">
        <v>125</v>
      </c>
      <c r="M130">
        <v>0</v>
      </c>
      <c r="N130">
        <v>125</v>
      </c>
      <c r="O130">
        <v>125</v>
      </c>
      <c r="P130">
        <v>50</v>
      </c>
      <c r="Q130" s="8">
        <v>125</v>
      </c>
      <c r="R130" s="11" t="b">
        <f t="shared" si="2"/>
        <v>0</v>
      </c>
      <c r="S130">
        <v>0</v>
      </c>
      <c r="AB130" t="s">
        <v>33</v>
      </c>
    </row>
    <row r="131" spans="1:30" ht="20.100000000000001" customHeight="1" x14ac:dyDescent="0.25">
      <c r="A131" t="s">
        <v>361</v>
      </c>
      <c r="B131" s="14">
        <v>2024.1599999999999</v>
      </c>
      <c r="C131" s="14">
        <f>VLOOKUP(A131,SGI!$A$1:$B$219,2,FALSE)</f>
        <v>2880.58</v>
      </c>
      <c r="D131">
        <v>24906</v>
      </c>
      <c r="F131">
        <v>810</v>
      </c>
      <c r="G131" t="s">
        <v>27</v>
      </c>
      <c r="H131" t="s">
        <v>327</v>
      </c>
      <c r="I131" s="19" t="s">
        <v>362</v>
      </c>
      <c r="J131" t="s">
        <v>42</v>
      </c>
      <c r="K131" t="s">
        <v>32</v>
      </c>
      <c r="L131" s="20">
        <v>1920</v>
      </c>
      <c r="M131" s="20">
        <v>1344</v>
      </c>
      <c r="N131" s="14">
        <v>576</v>
      </c>
      <c r="O131">
        <v>1920</v>
      </c>
      <c r="P131">
        <v>576</v>
      </c>
      <c r="Q131" s="8">
        <v>1920</v>
      </c>
      <c r="R131" s="11" t="b">
        <f t="shared" si="2"/>
        <v>0</v>
      </c>
      <c r="S131">
        <v>0</v>
      </c>
      <c r="T131" s="14"/>
      <c r="AB131" t="s">
        <v>33</v>
      </c>
    </row>
    <row r="132" spans="1:30" ht="20.100000000000001" customHeight="1" x14ac:dyDescent="0.25">
      <c r="A132" t="s">
        <v>361</v>
      </c>
      <c r="B132" s="14">
        <v>2024.1599999999999</v>
      </c>
      <c r="C132" s="14">
        <f>VLOOKUP(A132,SGI!$A$1:$B$219,2,FALSE)</f>
        <v>2880.58</v>
      </c>
      <c r="D132">
        <v>24908</v>
      </c>
      <c r="F132">
        <v>810</v>
      </c>
      <c r="G132" t="s">
        <v>27</v>
      </c>
      <c r="H132" t="s">
        <v>327</v>
      </c>
      <c r="I132" s="19" t="s">
        <v>363</v>
      </c>
      <c r="J132" t="s">
        <v>364</v>
      </c>
      <c r="K132" t="s">
        <v>32</v>
      </c>
      <c r="L132" s="20">
        <v>1200</v>
      </c>
      <c r="M132">
        <v>840</v>
      </c>
      <c r="N132">
        <v>360</v>
      </c>
      <c r="O132">
        <v>1200</v>
      </c>
      <c r="P132">
        <v>0</v>
      </c>
      <c r="Q132" s="8">
        <v>1200</v>
      </c>
      <c r="R132" s="11" t="b">
        <f t="shared" si="2"/>
        <v>0</v>
      </c>
      <c r="S132">
        <v>0</v>
      </c>
      <c r="T132">
        <v>1</v>
      </c>
      <c r="U132">
        <v>3</v>
      </c>
      <c r="W132" t="s">
        <v>365</v>
      </c>
      <c r="AB132" t="s">
        <v>63</v>
      </c>
      <c r="AC132" t="s">
        <v>366</v>
      </c>
      <c r="AD132" t="s">
        <v>33</v>
      </c>
    </row>
    <row r="133" spans="1:30" ht="20.100000000000001" customHeight="1" x14ac:dyDescent="0.25">
      <c r="A133" t="s">
        <v>361</v>
      </c>
      <c r="B133" s="14">
        <v>2024.1599999999999</v>
      </c>
      <c r="C133" s="14">
        <f>VLOOKUP(A133,SGI!$A$1:$B$219,2,FALSE)</f>
        <v>2880.58</v>
      </c>
      <c r="D133">
        <v>24909</v>
      </c>
      <c r="F133">
        <v>810</v>
      </c>
      <c r="G133" t="s">
        <v>27</v>
      </c>
      <c r="H133" t="s">
        <v>327</v>
      </c>
      <c r="I133" s="14" t="s">
        <v>367</v>
      </c>
      <c r="J133" t="s">
        <v>45</v>
      </c>
      <c r="K133" t="s">
        <v>32</v>
      </c>
      <c r="L133" s="2">
        <v>1200</v>
      </c>
      <c r="M133">
        <v>840</v>
      </c>
      <c r="N133" s="14">
        <v>360</v>
      </c>
      <c r="O133">
        <v>1200</v>
      </c>
      <c r="P133">
        <v>360</v>
      </c>
      <c r="Q133" s="8">
        <v>1200</v>
      </c>
      <c r="R133" s="11" t="b">
        <f t="shared" si="2"/>
        <v>0</v>
      </c>
      <c r="S133">
        <v>0</v>
      </c>
      <c r="AB133" t="s">
        <v>33</v>
      </c>
    </row>
    <row r="134" spans="1:30" ht="20.100000000000001" customHeight="1" x14ac:dyDescent="0.25">
      <c r="A134" t="s">
        <v>361</v>
      </c>
      <c r="B134" s="14">
        <v>2024.1599999999999</v>
      </c>
      <c r="C134" s="14">
        <f>VLOOKUP(A134,SGI!$A$1:$B$219,2,FALSE)</f>
        <v>2880.58</v>
      </c>
      <c r="D134">
        <v>24912</v>
      </c>
      <c r="F134">
        <v>810</v>
      </c>
      <c r="G134" t="s">
        <v>27</v>
      </c>
      <c r="H134" t="s">
        <v>327</v>
      </c>
      <c r="I134" s="19" t="s">
        <v>368</v>
      </c>
      <c r="J134" t="s">
        <v>37</v>
      </c>
      <c r="K134" t="s">
        <v>32</v>
      </c>
      <c r="L134" s="20">
        <v>2500</v>
      </c>
      <c r="M134" s="20">
        <v>1875</v>
      </c>
      <c r="N134" s="14">
        <v>625</v>
      </c>
      <c r="O134">
        <v>2500</v>
      </c>
      <c r="P134">
        <v>625</v>
      </c>
      <c r="Q134" s="8">
        <v>2500</v>
      </c>
      <c r="R134" s="11" t="b">
        <f t="shared" si="2"/>
        <v>0</v>
      </c>
      <c r="S134">
        <v>0</v>
      </c>
      <c r="AB134" t="s">
        <v>33</v>
      </c>
    </row>
    <row r="135" spans="1:30" ht="20.100000000000001" customHeight="1" x14ac:dyDescent="0.25">
      <c r="A135" t="s">
        <v>361</v>
      </c>
      <c r="B135" s="14">
        <v>2024.1599999999999</v>
      </c>
      <c r="C135" s="14">
        <f>VLOOKUP(A135,SGI!$A$1:$B$219,2,FALSE)</f>
        <v>2880.58</v>
      </c>
      <c r="D135">
        <v>24913</v>
      </c>
      <c r="F135">
        <v>810</v>
      </c>
      <c r="G135" t="s">
        <v>27</v>
      </c>
      <c r="H135" t="s">
        <v>327</v>
      </c>
      <c r="I135" s="19" t="s">
        <v>369</v>
      </c>
      <c r="J135" t="s">
        <v>31</v>
      </c>
      <c r="K135" t="s">
        <v>32</v>
      </c>
      <c r="L135" s="14">
        <v>250</v>
      </c>
      <c r="M135" s="14">
        <v>187.5</v>
      </c>
      <c r="N135" s="14">
        <v>62.5</v>
      </c>
      <c r="O135">
        <v>250</v>
      </c>
      <c r="P135">
        <v>62.5</v>
      </c>
      <c r="Q135" s="8">
        <v>250</v>
      </c>
      <c r="R135" s="11" t="b">
        <f t="shared" si="2"/>
        <v>0</v>
      </c>
      <c r="S135">
        <v>0</v>
      </c>
      <c r="AB135" t="s">
        <v>33</v>
      </c>
    </row>
    <row r="136" spans="1:30" ht="20.100000000000001" customHeight="1" x14ac:dyDescent="0.25">
      <c r="A136" t="s">
        <v>361</v>
      </c>
      <c r="B136" s="14">
        <v>2024.1599999999999</v>
      </c>
      <c r="C136" s="14">
        <f>VLOOKUP(A136,SGI!$A$1:$B$219,2,FALSE)</f>
        <v>2880.58</v>
      </c>
      <c r="D136">
        <v>24914</v>
      </c>
      <c r="F136">
        <v>810</v>
      </c>
      <c r="G136" t="s">
        <v>27</v>
      </c>
      <c r="H136" t="s">
        <v>327</v>
      </c>
      <c r="I136" s="14" t="s">
        <v>370</v>
      </c>
      <c r="J136" t="s">
        <v>60</v>
      </c>
      <c r="K136" t="s">
        <v>32</v>
      </c>
      <c r="L136" s="14">
        <v>250</v>
      </c>
      <c r="M136" s="14">
        <v>187.5</v>
      </c>
      <c r="N136" s="14">
        <v>62.5</v>
      </c>
      <c r="O136">
        <v>250</v>
      </c>
      <c r="P136">
        <v>62.5</v>
      </c>
      <c r="Q136" s="8">
        <v>250</v>
      </c>
      <c r="R136" s="11" t="b">
        <f t="shared" si="2"/>
        <v>0</v>
      </c>
      <c r="S136">
        <v>0</v>
      </c>
      <c r="AB136" t="s">
        <v>33</v>
      </c>
    </row>
    <row r="137" spans="1:30" ht="20.100000000000001" customHeight="1" x14ac:dyDescent="0.25">
      <c r="A137" t="s">
        <v>361</v>
      </c>
      <c r="B137" s="14">
        <v>2024.1599999999999</v>
      </c>
      <c r="C137" s="14">
        <f>VLOOKUP(A137,SGI!$A$1:$B$219,2,FALSE)</f>
        <v>2880.58</v>
      </c>
      <c r="D137">
        <v>24915</v>
      </c>
      <c r="F137">
        <v>810</v>
      </c>
      <c r="G137" t="s">
        <v>27</v>
      </c>
      <c r="H137" t="s">
        <v>327</v>
      </c>
      <c r="I137" s="19" t="s">
        <v>371</v>
      </c>
      <c r="J137" t="s">
        <v>50</v>
      </c>
      <c r="K137" t="s">
        <v>32</v>
      </c>
      <c r="L137" s="20">
        <v>1600</v>
      </c>
      <c r="M137" s="20">
        <v>1200</v>
      </c>
      <c r="N137">
        <v>400</v>
      </c>
      <c r="O137">
        <v>1600</v>
      </c>
      <c r="P137">
        <v>400</v>
      </c>
      <c r="Q137" s="8">
        <v>1600</v>
      </c>
      <c r="R137" s="11" t="b">
        <f t="shared" si="2"/>
        <v>0</v>
      </c>
      <c r="S137">
        <v>0</v>
      </c>
      <c r="AB137" t="s">
        <v>33</v>
      </c>
    </row>
    <row r="138" spans="1:30" ht="20.100000000000001" customHeight="1" x14ac:dyDescent="0.25">
      <c r="A138" t="s">
        <v>361</v>
      </c>
      <c r="B138" s="14">
        <v>2024.1599999999999</v>
      </c>
      <c r="C138" s="14">
        <f>VLOOKUP(A138,SGI!$A$1:$B$219,2,FALSE)</f>
        <v>2880.58</v>
      </c>
      <c r="D138">
        <v>24919</v>
      </c>
      <c r="F138">
        <v>810</v>
      </c>
      <c r="G138" t="s">
        <v>27</v>
      </c>
      <c r="H138" t="s">
        <v>327</v>
      </c>
      <c r="I138" s="14" t="s">
        <v>372</v>
      </c>
      <c r="J138" t="s">
        <v>35</v>
      </c>
      <c r="K138" t="s">
        <v>32</v>
      </c>
      <c r="L138" s="14">
        <v>10</v>
      </c>
      <c r="M138" s="14">
        <v>0</v>
      </c>
      <c r="N138" s="14">
        <v>10</v>
      </c>
      <c r="O138">
        <v>10</v>
      </c>
      <c r="P138">
        <v>10</v>
      </c>
      <c r="Q138" s="8">
        <v>10</v>
      </c>
      <c r="R138" s="11" t="b">
        <f t="shared" si="2"/>
        <v>0</v>
      </c>
      <c r="S138">
        <v>0</v>
      </c>
      <c r="W138" t="s">
        <v>56</v>
      </c>
      <c r="X138">
        <v>1</v>
      </c>
      <c r="Y138" t="s">
        <v>127</v>
      </c>
      <c r="AB138" t="s">
        <v>63</v>
      </c>
      <c r="AC138" t="s">
        <v>332</v>
      </c>
      <c r="AD138" t="s">
        <v>33</v>
      </c>
    </row>
    <row r="139" spans="1:30" ht="20.100000000000001" customHeight="1" x14ac:dyDescent="0.25">
      <c r="A139" t="s">
        <v>340</v>
      </c>
      <c r="B139" s="14">
        <v>1339.98</v>
      </c>
      <c r="C139" s="14">
        <f>VLOOKUP(A139,SGI!$A$1:$B$219,2,FALSE)</f>
        <v>2242.6999999999998</v>
      </c>
      <c r="D139">
        <v>24758</v>
      </c>
      <c r="F139">
        <v>810</v>
      </c>
      <c r="G139" t="s">
        <v>27</v>
      </c>
      <c r="H139" t="s">
        <v>327</v>
      </c>
      <c r="I139" s="14" t="s">
        <v>341</v>
      </c>
      <c r="J139" t="s">
        <v>288</v>
      </c>
      <c r="K139" t="s">
        <v>32</v>
      </c>
      <c r="L139">
        <v>350</v>
      </c>
      <c r="M139">
        <v>100</v>
      </c>
      <c r="N139">
        <v>250</v>
      </c>
      <c r="O139">
        <v>350</v>
      </c>
      <c r="P139">
        <v>175</v>
      </c>
      <c r="Q139" s="8">
        <v>350</v>
      </c>
      <c r="R139" s="11" t="b">
        <f t="shared" si="2"/>
        <v>0</v>
      </c>
      <c r="S139">
        <v>0</v>
      </c>
      <c r="AB139" t="s">
        <v>33</v>
      </c>
    </row>
    <row r="140" spans="1:30" ht="20.100000000000001" customHeight="1" x14ac:dyDescent="0.25">
      <c r="A140" t="s">
        <v>340</v>
      </c>
      <c r="B140" s="14">
        <v>1339.98</v>
      </c>
      <c r="C140" s="14">
        <f>VLOOKUP(A140,SGI!$A$1:$B$219,2,FALSE)</f>
        <v>2242.6999999999998</v>
      </c>
      <c r="D140">
        <v>24759</v>
      </c>
      <c r="F140">
        <v>810</v>
      </c>
      <c r="G140" t="s">
        <v>27</v>
      </c>
      <c r="H140" t="s">
        <v>327</v>
      </c>
      <c r="I140" s="14" t="s">
        <v>342</v>
      </c>
      <c r="J140" t="s">
        <v>42</v>
      </c>
      <c r="K140" t="s">
        <v>77</v>
      </c>
      <c r="L140" s="14">
        <v>576</v>
      </c>
      <c r="M140">
        <v>200</v>
      </c>
      <c r="N140" s="14">
        <v>376</v>
      </c>
      <c r="O140">
        <v>576</v>
      </c>
      <c r="P140">
        <v>230.4</v>
      </c>
      <c r="Q140" s="8">
        <v>576</v>
      </c>
      <c r="R140" s="11" t="b">
        <f t="shared" si="2"/>
        <v>0</v>
      </c>
      <c r="S140">
        <v>0</v>
      </c>
      <c r="AB140" t="s">
        <v>33</v>
      </c>
    </row>
    <row r="141" spans="1:30" ht="20.100000000000001" customHeight="1" x14ac:dyDescent="0.25">
      <c r="A141" t="s">
        <v>340</v>
      </c>
      <c r="B141" s="14">
        <v>1339.98</v>
      </c>
      <c r="C141" s="14">
        <f>VLOOKUP(A141,SGI!$A$1:$B$219,2,FALSE)</f>
        <v>2242.6999999999998</v>
      </c>
      <c r="D141">
        <v>24760</v>
      </c>
      <c r="F141">
        <v>810</v>
      </c>
      <c r="G141" t="s">
        <v>27</v>
      </c>
      <c r="H141" t="s">
        <v>327</v>
      </c>
      <c r="I141" s="14" t="s">
        <v>343</v>
      </c>
      <c r="J141" t="s">
        <v>42</v>
      </c>
      <c r="K141" t="s">
        <v>32</v>
      </c>
      <c r="L141">
        <v>130</v>
      </c>
      <c r="M141">
        <v>65</v>
      </c>
      <c r="N141">
        <v>65</v>
      </c>
      <c r="O141">
        <v>130</v>
      </c>
      <c r="P141">
        <v>52</v>
      </c>
      <c r="Q141" s="8">
        <v>130</v>
      </c>
      <c r="R141" s="11" t="b">
        <f t="shared" si="2"/>
        <v>0</v>
      </c>
      <c r="S141">
        <v>0</v>
      </c>
      <c r="T141" t="s">
        <v>344</v>
      </c>
      <c r="AB141" t="s">
        <v>33</v>
      </c>
    </row>
    <row r="142" spans="1:30" ht="20.100000000000001" customHeight="1" x14ac:dyDescent="0.25">
      <c r="A142" t="s">
        <v>340</v>
      </c>
      <c r="B142" s="14">
        <v>1339.98</v>
      </c>
      <c r="C142" s="14">
        <f>VLOOKUP(A142,SGI!$A$1:$B$219,2,FALSE)</f>
        <v>2242.6999999999998</v>
      </c>
      <c r="D142">
        <v>24761</v>
      </c>
      <c r="F142">
        <v>810</v>
      </c>
      <c r="G142" t="s">
        <v>27</v>
      </c>
      <c r="H142" t="s">
        <v>327</v>
      </c>
      <c r="I142" s="14" t="s">
        <v>345</v>
      </c>
      <c r="J142" t="s">
        <v>42</v>
      </c>
      <c r="K142" t="s">
        <v>51</v>
      </c>
      <c r="L142" s="14">
        <v>176</v>
      </c>
      <c r="M142">
        <v>100</v>
      </c>
      <c r="N142" s="14">
        <v>76</v>
      </c>
      <c r="O142">
        <v>176</v>
      </c>
      <c r="P142">
        <v>70.400000000000006</v>
      </c>
      <c r="Q142" s="8">
        <v>176</v>
      </c>
      <c r="R142" s="11" t="b">
        <f t="shared" si="2"/>
        <v>0</v>
      </c>
      <c r="S142">
        <v>0</v>
      </c>
      <c r="T142" s="14"/>
      <c r="AB142" t="s">
        <v>33</v>
      </c>
    </row>
    <row r="143" spans="1:30" ht="20.100000000000001" customHeight="1" x14ac:dyDescent="0.25">
      <c r="A143" t="s">
        <v>340</v>
      </c>
      <c r="B143" s="14">
        <v>1339.98</v>
      </c>
      <c r="C143" s="14">
        <f>VLOOKUP(A143,SGI!$A$1:$B$219,2,FALSE)</f>
        <v>2242.6999999999998</v>
      </c>
      <c r="D143">
        <v>24766</v>
      </c>
      <c r="F143">
        <v>810</v>
      </c>
      <c r="G143" t="s">
        <v>27</v>
      </c>
      <c r="H143" t="s">
        <v>327</v>
      </c>
      <c r="I143" s="14" t="s">
        <v>346</v>
      </c>
      <c r="J143" t="s">
        <v>50</v>
      </c>
      <c r="K143" t="s">
        <v>32</v>
      </c>
      <c r="L143" s="14">
        <v>384</v>
      </c>
      <c r="M143" s="14">
        <v>300</v>
      </c>
      <c r="N143" s="14">
        <v>84</v>
      </c>
      <c r="O143">
        <v>384</v>
      </c>
      <c r="P143">
        <v>84</v>
      </c>
      <c r="Q143" s="8">
        <v>384</v>
      </c>
      <c r="R143" s="11" t="b">
        <f t="shared" ref="R143:R206" si="3">AND(P143&gt;0,Q143=0,J143&lt;&gt;"Printing Costs",J143&lt;&gt;"Publicity")</f>
        <v>0</v>
      </c>
      <c r="S143">
        <v>0</v>
      </c>
      <c r="T143" s="14"/>
      <c r="AB143" t="s">
        <v>33</v>
      </c>
    </row>
    <row r="144" spans="1:30" ht="20.100000000000001" customHeight="1" x14ac:dyDescent="0.25">
      <c r="A144" t="s">
        <v>340</v>
      </c>
      <c r="B144" s="14">
        <v>1339.98</v>
      </c>
      <c r="C144" s="14">
        <f>VLOOKUP(A144,SGI!$A$1:$B$219,2,FALSE)</f>
        <v>2242.6999999999998</v>
      </c>
      <c r="D144">
        <v>24768</v>
      </c>
      <c r="F144">
        <v>810</v>
      </c>
      <c r="G144" t="s">
        <v>27</v>
      </c>
      <c r="H144" t="s">
        <v>327</v>
      </c>
      <c r="I144" s="14" t="s">
        <v>347</v>
      </c>
      <c r="J144" t="s">
        <v>60</v>
      </c>
      <c r="K144" t="s">
        <v>32</v>
      </c>
      <c r="L144" s="20">
        <v>5300</v>
      </c>
      <c r="M144" s="20">
        <v>2895</v>
      </c>
      <c r="N144" s="20">
        <v>2405</v>
      </c>
      <c r="O144">
        <v>5300</v>
      </c>
      <c r="P144">
        <v>2120</v>
      </c>
      <c r="Q144" s="8">
        <v>5300</v>
      </c>
      <c r="R144" s="11" t="b">
        <f t="shared" si="3"/>
        <v>0</v>
      </c>
      <c r="S144">
        <v>0</v>
      </c>
      <c r="W144" t="s">
        <v>348</v>
      </c>
      <c r="X144">
        <v>3</v>
      </c>
      <c r="Y144">
        <v>3</v>
      </c>
      <c r="AB144" t="s">
        <v>33</v>
      </c>
    </row>
    <row r="145" spans="1:30" ht="20.100000000000001" customHeight="1" x14ac:dyDescent="0.25">
      <c r="A145" t="s">
        <v>340</v>
      </c>
      <c r="B145" s="14">
        <v>1339.98</v>
      </c>
      <c r="C145" s="14">
        <f>VLOOKUP(A145,SGI!$A$1:$B$219,2,FALSE)</f>
        <v>2242.6999999999998</v>
      </c>
      <c r="D145">
        <v>24770</v>
      </c>
      <c r="F145">
        <v>810</v>
      </c>
      <c r="G145" t="s">
        <v>27</v>
      </c>
      <c r="H145" t="s">
        <v>327</v>
      </c>
      <c r="I145" s="14" t="s">
        <v>349</v>
      </c>
      <c r="J145" t="s">
        <v>350</v>
      </c>
      <c r="K145" t="s">
        <v>32</v>
      </c>
      <c r="L145" s="14">
        <v>640</v>
      </c>
      <c r="M145" s="14">
        <v>544</v>
      </c>
      <c r="N145" s="14">
        <v>96</v>
      </c>
      <c r="O145">
        <v>640</v>
      </c>
      <c r="P145">
        <v>96</v>
      </c>
      <c r="Q145" s="8">
        <v>640</v>
      </c>
      <c r="R145" s="11" t="b">
        <f t="shared" si="3"/>
        <v>0</v>
      </c>
      <c r="S145">
        <v>0</v>
      </c>
      <c r="T145" s="14"/>
      <c r="AB145" t="s">
        <v>33</v>
      </c>
    </row>
    <row r="146" spans="1:30" ht="20.100000000000001" customHeight="1" x14ac:dyDescent="0.25">
      <c r="A146" t="s">
        <v>340</v>
      </c>
      <c r="B146" s="14">
        <v>1339.98</v>
      </c>
      <c r="C146" s="14">
        <f>VLOOKUP(A146,SGI!$A$1:$B$219,2,FALSE)</f>
        <v>2242.6999999999998</v>
      </c>
      <c r="D146">
        <v>24771</v>
      </c>
      <c r="F146">
        <v>810</v>
      </c>
      <c r="G146" t="s">
        <v>27</v>
      </c>
      <c r="H146" t="s">
        <v>327</v>
      </c>
      <c r="I146" s="14" t="s">
        <v>351</v>
      </c>
      <c r="J146" t="s">
        <v>350</v>
      </c>
      <c r="K146" t="s">
        <v>77</v>
      </c>
      <c r="L146" s="14">
        <v>480</v>
      </c>
      <c r="M146" s="14">
        <v>400</v>
      </c>
      <c r="N146">
        <v>80</v>
      </c>
      <c r="O146">
        <v>480</v>
      </c>
      <c r="P146">
        <v>80</v>
      </c>
      <c r="Q146" s="8">
        <v>480</v>
      </c>
      <c r="R146" s="11" t="b">
        <f t="shared" si="3"/>
        <v>0</v>
      </c>
      <c r="S146">
        <v>0</v>
      </c>
      <c r="AB146" t="s">
        <v>33</v>
      </c>
    </row>
    <row r="147" spans="1:30" ht="20.100000000000001" customHeight="1" x14ac:dyDescent="0.25">
      <c r="A147" t="s">
        <v>397</v>
      </c>
      <c r="B147" s="14">
        <v>3524.2999999999997</v>
      </c>
      <c r="C147" s="14">
        <f>VLOOKUP(A147,SGI!$A$1:$B$219,2,FALSE)</f>
        <v>6043.37</v>
      </c>
      <c r="D147" s="4">
        <v>25722</v>
      </c>
      <c r="E147" s="4" t="s">
        <v>2540</v>
      </c>
      <c r="F147">
        <v>810</v>
      </c>
      <c r="G147" t="s">
        <v>27</v>
      </c>
      <c r="H147" t="s">
        <v>327</v>
      </c>
      <c r="I147" s="19" t="s">
        <v>400</v>
      </c>
      <c r="J147" t="s">
        <v>119</v>
      </c>
      <c r="K147" t="s">
        <v>51</v>
      </c>
      <c r="L147" s="20">
        <v>1350</v>
      </c>
      <c r="M147">
        <v>810</v>
      </c>
      <c r="N147" s="14">
        <v>540</v>
      </c>
      <c r="O147">
        <v>1350</v>
      </c>
      <c r="P147">
        <v>540</v>
      </c>
      <c r="Q147" s="8">
        <v>0</v>
      </c>
      <c r="R147" s="11" t="b">
        <f t="shared" si="3"/>
        <v>1</v>
      </c>
      <c r="S147">
        <v>0</v>
      </c>
      <c r="T147" t="s">
        <v>401</v>
      </c>
      <c r="U147">
        <v>2</v>
      </c>
      <c r="V147">
        <v>1</v>
      </c>
      <c r="AB147" t="s">
        <v>33</v>
      </c>
      <c r="AD147" s="14"/>
    </row>
    <row r="148" spans="1:30" ht="20.100000000000001" customHeight="1" x14ac:dyDescent="0.25">
      <c r="A148" t="s">
        <v>397</v>
      </c>
      <c r="B148" s="14">
        <v>3524.2999999999997</v>
      </c>
      <c r="C148" s="14">
        <f>VLOOKUP(A148,SGI!$A$1:$B$219,2,FALSE)</f>
        <v>6043.37</v>
      </c>
      <c r="D148">
        <v>25719</v>
      </c>
      <c r="F148">
        <v>810</v>
      </c>
      <c r="G148" t="s">
        <v>27</v>
      </c>
      <c r="H148" t="s">
        <v>327</v>
      </c>
      <c r="I148" s="19" t="s">
        <v>398</v>
      </c>
      <c r="J148" t="s">
        <v>42</v>
      </c>
      <c r="K148" t="s">
        <v>32</v>
      </c>
      <c r="L148" s="20">
        <v>4462</v>
      </c>
      <c r="M148" s="20">
        <v>2620</v>
      </c>
      <c r="N148" s="20">
        <v>1962</v>
      </c>
      <c r="O148">
        <v>4462</v>
      </c>
      <c r="P148">
        <v>1784.8</v>
      </c>
      <c r="Q148" s="8">
        <v>1784.8</v>
      </c>
      <c r="R148" s="11" t="b">
        <f t="shared" si="3"/>
        <v>0</v>
      </c>
      <c r="S148">
        <v>0</v>
      </c>
      <c r="AB148" t="s">
        <v>33</v>
      </c>
    </row>
    <row r="149" spans="1:30" ht="20.100000000000001" customHeight="1" x14ac:dyDescent="0.25">
      <c r="A149" t="s">
        <v>397</v>
      </c>
      <c r="B149" s="14">
        <v>3524.2999999999997</v>
      </c>
      <c r="C149" s="14">
        <f>VLOOKUP(A149,SGI!$A$1:$B$219,2,FALSE)</f>
        <v>6043.37</v>
      </c>
      <c r="D149">
        <v>25720</v>
      </c>
      <c r="F149">
        <v>810</v>
      </c>
      <c r="G149" t="s">
        <v>27</v>
      </c>
      <c r="H149" t="s">
        <v>327</v>
      </c>
      <c r="I149" s="19" t="s">
        <v>399</v>
      </c>
      <c r="J149" t="s">
        <v>45</v>
      </c>
      <c r="K149" t="s">
        <v>77</v>
      </c>
      <c r="L149" s="20">
        <v>6274</v>
      </c>
      <c r="M149" s="20">
        <v>3764.55</v>
      </c>
      <c r="N149" s="20">
        <v>2509.6999999999998</v>
      </c>
      <c r="O149">
        <v>6274.25</v>
      </c>
      <c r="P149">
        <v>2509.6999999999998</v>
      </c>
      <c r="Q149" s="8">
        <v>2509.6999999999998</v>
      </c>
      <c r="R149" s="11" t="b">
        <f t="shared" si="3"/>
        <v>0</v>
      </c>
      <c r="S149">
        <v>0</v>
      </c>
      <c r="AB149" t="s">
        <v>33</v>
      </c>
    </row>
    <row r="150" spans="1:30" ht="20.100000000000001" customHeight="1" x14ac:dyDescent="0.25">
      <c r="A150" t="s">
        <v>397</v>
      </c>
      <c r="B150" s="14">
        <v>3524.2999999999997</v>
      </c>
      <c r="C150" s="14">
        <f>VLOOKUP(A150,SGI!$A$1:$B$219,2,FALSE)</f>
        <v>6043.37</v>
      </c>
      <c r="D150">
        <v>25725</v>
      </c>
      <c r="F150">
        <v>810</v>
      </c>
      <c r="G150" t="s">
        <v>27</v>
      </c>
      <c r="H150" t="s">
        <v>327</v>
      </c>
      <c r="I150" s="19" t="s">
        <v>402</v>
      </c>
      <c r="J150" t="s">
        <v>60</v>
      </c>
      <c r="K150" t="s">
        <v>403</v>
      </c>
      <c r="L150" s="14">
        <v>720</v>
      </c>
      <c r="M150">
        <v>432</v>
      </c>
      <c r="N150">
        <v>288</v>
      </c>
      <c r="O150">
        <v>720</v>
      </c>
      <c r="P150">
        <v>288</v>
      </c>
      <c r="Q150" s="8">
        <v>288</v>
      </c>
      <c r="R150" s="11" t="b">
        <f t="shared" si="3"/>
        <v>0</v>
      </c>
      <c r="S150">
        <v>0</v>
      </c>
      <c r="AB150" t="s">
        <v>33</v>
      </c>
    </row>
    <row r="151" spans="1:30" ht="20.100000000000001" customHeight="1" x14ac:dyDescent="0.25">
      <c r="A151" t="s">
        <v>397</v>
      </c>
      <c r="B151" s="14">
        <v>3524.2999999999997</v>
      </c>
      <c r="C151" s="14">
        <f>VLOOKUP(A151,SGI!$A$1:$B$219,2,FALSE)</f>
        <v>6043.37</v>
      </c>
      <c r="D151">
        <v>25794</v>
      </c>
      <c r="F151">
        <v>810</v>
      </c>
      <c r="G151" t="s">
        <v>27</v>
      </c>
      <c r="H151" t="s">
        <v>327</v>
      </c>
      <c r="I151" s="19" t="s">
        <v>404</v>
      </c>
      <c r="J151" t="s">
        <v>364</v>
      </c>
      <c r="K151" t="s">
        <v>51</v>
      </c>
      <c r="L151" s="20">
        <v>2760</v>
      </c>
      <c r="M151" s="20">
        <v>1656</v>
      </c>
      <c r="N151" s="20">
        <v>1104</v>
      </c>
      <c r="O151">
        <v>2760</v>
      </c>
      <c r="P151">
        <v>1104</v>
      </c>
      <c r="Q151" s="8">
        <v>1104</v>
      </c>
      <c r="R151" s="11" t="b">
        <f t="shared" si="3"/>
        <v>0</v>
      </c>
      <c r="S151">
        <v>0</v>
      </c>
      <c r="AB151" t="s">
        <v>33</v>
      </c>
    </row>
    <row r="152" spans="1:30" ht="20.100000000000001" customHeight="1" x14ac:dyDescent="0.25">
      <c r="A152" t="s">
        <v>397</v>
      </c>
      <c r="B152" s="14">
        <v>3524.2999999999997</v>
      </c>
      <c r="C152" s="14">
        <f>VLOOKUP(A152,SGI!$A$1:$B$219,2,FALSE)</f>
        <v>6043.37</v>
      </c>
      <c r="D152">
        <v>25796</v>
      </c>
      <c r="F152">
        <v>810</v>
      </c>
      <c r="G152" t="s">
        <v>27</v>
      </c>
      <c r="H152" t="s">
        <v>327</v>
      </c>
      <c r="I152" s="19" t="s">
        <v>405</v>
      </c>
      <c r="J152" t="s">
        <v>288</v>
      </c>
      <c r="K152" t="s">
        <v>406</v>
      </c>
      <c r="L152" s="14">
        <v>75</v>
      </c>
      <c r="M152" s="14">
        <v>45</v>
      </c>
      <c r="N152" s="14">
        <v>30</v>
      </c>
      <c r="O152">
        <v>75</v>
      </c>
      <c r="P152">
        <v>30</v>
      </c>
      <c r="Q152" s="8">
        <v>30</v>
      </c>
      <c r="R152" s="11" t="b">
        <f t="shared" si="3"/>
        <v>0</v>
      </c>
      <c r="S152">
        <v>0</v>
      </c>
      <c r="AB152" t="s">
        <v>33</v>
      </c>
    </row>
    <row r="153" spans="1:30" ht="20.100000000000001" customHeight="1" x14ac:dyDescent="0.25">
      <c r="A153" t="s">
        <v>397</v>
      </c>
      <c r="B153" s="14">
        <v>3524.2999999999997</v>
      </c>
      <c r="C153" s="14">
        <f>VLOOKUP(A153,SGI!$A$1:$B$219,2,FALSE)</f>
        <v>6043.37</v>
      </c>
      <c r="D153">
        <v>25799</v>
      </c>
      <c r="F153">
        <v>810</v>
      </c>
      <c r="G153" t="s">
        <v>27</v>
      </c>
      <c r="H153" t="s">
        <v>327</v>
      </c>
      <c r="I153" s="19" t="s">
        <v>407</v>
      </c>
      <c r="J153" t="s">
        <v>408</v>
      </c>
      <c r="K153" t="s">
        <v>409</v>
      </c>
      <c r="L153" s="20">
        <v>1000</v>
      </c>
      <c r="M153" s="14">
        <v>750</v>
      </c>
      <c r="N153" s="14">
        <v>250</v>
      </c>
      <c r="O153">
        <v>1000</v>
      </c>
      <c r="P153">
        <v>0</v>
      </c>
      <c r="Q153" s="8">
        <v>0</v>
      </c>
      <c r="R153" s="11" t="b">
        <f t="shared" si="3"/>
        <v>0</v>
      </c>
      <c r="S153">
        <v>0</v>
      </c>
      <c r="T153" t="s">
        <v>410</v>
      </c>
      <c r="U153">
        <v>2</v>
      </c>
      <c r="V153">
        <v>2</v>
      </c>
      <c r="W153" s="14">
        <v>8</v>
      </c>
      <c r="AB153" t="s">
        <v>33</v>
      </c>
    </row>
    <row r="154" spans="1:30" ht="20.100000000000001" customHeight="1" x14ac:dyDescent="0.25">
      <c r="A154" t="s">
        <v>496</v>
      </c>
      <c r="B154" s="14">
        <v>547.20999999999992</v>
      </c>
      <c r="C154" s="14">
        <f>VLOOKUP(A154,SGI!$A$1:$B$219,2,FALSE)</f>
        <v>750.04999999999984</v>
      </c>
      <c r="D154">
        <v>27486</v>
      </c>
      <c r="F154">
        <v>810</v>
      </c>
      <c r="G154" t="s">
        <v>27</v>
      </c>
      <c r="H154" t="s">
        <v>327</v>
      </c>
      <c r="I154" s="1" t="s">
        <v>497</v>
      </c>
      <c r="J154" t="s">
        <v>45</v>
      </c>
      <c r="K154" t="s">
        <v>32</v>
      </c>
      <c r="L154" s="20">
        <v>1000</v>
      </c>
      <c r="M154">
        <v>0</v>
      </c>
      <c r="N154" s="20">
        <v>1000</v>
      </c>
      <c r="O154">
        <v>1045.7</v>
      </c>
      <c r="P154">
        <v>418.28</v>
      </c>
      <c r="Q154" s="8">
        <v>1045.7</v>
      </c>
      <c r="R154" s="11" t="b">
        <f t="shared" si="3"/>
        <v>0</v>
      </c>
      <c r="S154">
        <v>0</v>
      </c>
      <c r="T154" s="19" t="s">
        <v>498</v>
      </c>
      <c r="AB154" t="s">
        <v>33</v>
      </c>
    </row>
    <row r="155" spans="1:30" ht="20.100000000000001" customHeight="1" x14ac:dyDescent="0.25">
      <c r="A155" t="s">
        <v>449</v>
      </c>
      <c r="B155" s="14">
        <v>5510.55</v>
      </c>
      <c r="C155" s="14">
        <f>VLOOKUP(A155,SGI!$A$1:$B$219,2,FALSE)</f>
        <v>7478.95</v>
      </c>
      <c r="D155" s="14">
        <v>27008</v>
      </c>
      <c r="F155">
        <v>810</v>
      </c>
      <c r="G155" t="s">
        <v>27</v>
      </c>
      <c r="H155" t="s">
        <v>327</v>
      </c>
      <c r="I155" s="1" t="s">
        <v>453</v>
      </c>
      <c r="J155" t="s">
        <v>35</v>
      </c>
      <c r="K155" t="s">
        <v>32</v>
      </c>
      <c r="L155" s="14">
        <v>35</v>
      </c>
      <c r="M155" s="14">
        <v>0</v>
      </c>
      <c r="N155" s="14">
        <v>20</v>
      </c>
      <c r="O155">
        <v>35</v>
      </c>
      <c r="P155">
        <v>10</v>
      </c>
      <c r="Q155" s="8">
        <v>0</v>
      </c>
      <c r="R155" s="11" t="b">
        <f t="shared" si="3"/>
        <v>0</v>
      </c>
      <c r="S155">
        <v>0</v>
      </c>
      <c r="W155" t="s">
        <v>56</v>
      </c>
      <c r="X155">
        <v>1</v>
      </c>
      <c r="Y155" t="s">
        <v>127</v>
      </c>
      <c r="AB155" t="s">
        <v>33</v>
      </c>
    </row>
    <row r="156" spans="1:30" ht="20.100000000000001" customHeight="1" x14ac:dyDescent="0.25">
      <c r="A156" t="s">
        <v>449</v>
      </c>
      <c r="B156" s="14">
        <v>5510.55</v>
      </c>
      <c r="C156" s="14">
        <f>VLOOKUP(A156,SGI!$A$1:$B$219,2,FALSE)</f>
        <v>7478.95</v>
      </c>
      <c r="D156" s="14">
        <v>26985</v>
      </c>
      <c r="F156">
        <v>810</v>
      </c>
      <c r="G156" t="s">
        <v>27</v>
      </c>
      <c r="H156" t="s">
        <v>327</v>
      </c>
      <c r="I156" s="1" t="s">
        <v>450</v>
      </c>
      <c r="J156" t="s">
        <v>37</v>
      </c>
      <c r="K156" t="s">
        <v>32</v>
      </c>
      <c r="L156" s="20">
        <v>25093.39</v>
      </c>
      <c r="M156" s="20">
        <v>22000</v>
      </c>
      <c r="N156" s="20">
        <v>3000</v>
      </c>
      <c r="O156">
        <v>25093.39</v>
      </c>
      <c r="P156">
        <v>3000</v>
      </c>
      <c r="Q156" s="8">
        <v>25093.39</v>
      </c>
      <c r="R156" s="11" t="b">
        <f t="shared" si="3"/>
        <v>0</v>
      </c>
      <c r="S156">
        <v>0</v>
      </c>
      <c r="W156" s="14" t="s">
        <v>338</v>
      </c>
      <c r="AB156" t="s">
        <v>33</v>
      </c>
    </row>
    <row r="157" spans="1:30" ht="20.100000000000001" customHeight="1" x14ac:dyDescent="0.25">
      <c r="A157" t="s">
        <v>449</v>
      </c>
      <c r="B157" s="14">
        <v>5510.55</v>
      </c>
      <c r="C157" s="14">
        <f>VLOOKUP(A157,SGI!$A$1:$B$219,2,FALSE)</f>
        <v>7478.95</v>
      </c>
      <c r="D157" s="14">
        <v>26986</v>
      </c>
      <c r="F157">
        <v>810</v>
      </c>
      <c r="G157" t="s">
        <v>27</v>
      </c>
      <c r="H157" t="s">
        <v>327</v>
      </c>
      <c r="I157" s="1" t="s">
        <v>451</v>
      </c>
      <c r="J157" t="s">
        <v>45</v>
      </c>
      <c r="K157" t="s">
        <v>32</v>
      </c>
      <c r="L157" s="20">
        <v>6681</v>
      </c>
      <c r="M157" s="20">
        <v>4000</v>
      </c>
      <c r="N157" s="20">
        <v>2500</v>
      </c>
      <c r="O157">
        <v>6681</v>
      </c>
      <c r="P157">
        <v>2500</v>
      </c>
      <c r="Q157" s="8">
        <v>6681</v>
      </c>
      <c r="R157" s="11" t="b">
        <f t="shared" si="3"/>
        <v>0</v>
      </c>
      <c r="S157">
        <v>0</v>
      </c>
      <c r="AB157" t="s">
        <v>33</v>
      </c>
    </row>
    <row r="158" spans="1:30" ht="20.100000000000001" customHeight="1" x14ac:dyDescent="0.25">
      <c r="A158" t="s">
        <v>449</v>
      </c>
      <c r="B158" s="14">
        <v>5510.55</v>
      </c>
      <c r="C158" s="14">
        <f>VLOOKUP(A158,SGI!$A$1:$B$219,2,FALSE)</f>
        <v>7478.95</v>
      </c>
      <c r="D158" s="14">
        <v>26988</v>
      </c>
      <c r="F158">
        <v>810</v>
      </c>
      <c r="G158" t="s">
        <v>27</v>
      </c>
      <c r="H158" t="s">
        <v>327</v>
      </c>
      <c r="I158" s="19" t="s">
        <v>452</v>
      </c>
      <c r="J158" t="s">
        <v>42</v>
      </c>
      <c r="K158" t="s">
        <v>32</v>
      </c>
      <c r="L158" s="20">
        <v>3078</v>
      </c>
      <c r="M158" s="20">
        <v>2000</v>
      </c>
      <c r="N158" s="20">
        <v>1078</v>
      </c>
      <c r="O158">
        <v>3078</v>
      </c>
      <c r="P158">
        <v>1078</v>
      </c>
      <c r="Q158" s="8">
        <v>3078</v>
      </c>
      <c r="R158" s="11" t="b">
        <f t="shared" si="3"/>
        <v>0</v>
      </c>
      <c r="S158">
        <v>0</v>
      </c>
      <c r="W158" s="14"/>
      <c r="AB158" t="s">
        <v>33</v>
      </c>
    </row>
    <row r="159" spans="1:30" ht="20.100000000000001" customHeight="1" x14ac:dyDescent="0.25">
      <c r="A159" t="s">
        <v>413</v>
      </c>
      <c r="B159" s="14">
        <v>1196.9799999999998</v>
      </c>
      <c r="C159" s="14">
        <f>VLOOKUP(A159,SGI!$A$1:$B$219,2,FALSE)</f>
        <v>-315.29000000000002</v>
      </c>
      <c r="D159" s="14">
        <v>26542</v>
      </c>
      <c r="F159">
        <v>810</v>
      </c>
      <c r="G159" t="s">
        <v>27</v>
      </c>
      <c r="H159" t="s">
        <v>327</v>
      </c>
      <c r="I159" s="1" t="s">
        <v>424</v>
      </c>
      <c r="J159" t="s">
        <v>35</v>
      </c>
      <c r="K159" t="s">
        <v>32</v>
      </c>
      <c r="L159" s="14">
        <v>10</v>
      </c>
      <c r="M159">
        <v>0</v>
      </c>
      <c r="N159" s="14">
        <v>10</v>
      </c>
      <c r="O159">
        <v>10</v>
      </c>
      <c r="P159">
        <v>10</v>
      </c>
      <c r="Q159" s="8">
        <v>0</v>
      </c>
      <c r="R159" s="11" t="b">
        <f t="shared" si="3"/>
        <v>0</v>
      </c>
      <c r="S159">
        <v>0</v>
      </c>
      <c r="W159" s="14" t="s">
        <v>56</v>
      </c>
      <c r="X159">
        <v>1</v>
      </c>
      <c r="Y159" t="s">
        <v>127</v>
      </c>
      <c r="AB159" t="s">
        <v>63</v>
      </c>
      <c r="AC159" t="s">
        <v>332</v>
      </c>
      <c r="AD159" t="s">
        <v>33</v>
      </c>
    </row>
    <row r="160" spans="1:30" ht="20.100000000000001" customHeight="1" x14ac:dyDescent="0.25">
      <c r="A160" t="s">
        <v>413</v>
      </c>
      <c r="B160" s="14">
        <v>1196.9799999999998</v>
      </c>
      <c r="C160" s="14">
        <f>VLOOKUP(A160,SGI!$A$1:$B$219,2,FALSE)</f>
        <v>-315.29000000000002</v>
      </c>
      <c r="D160" s="14">
        <v>26517</v>
      </c>
      <c r="F160">
        <v>810</v>
      </c>
      <c r="G160" t="s">
        <v>27</v>
      </c>
      <c r="H160" t="s">
        <v>327</v>
      </c>
      <c r="I160" s="19" t="s">
        <v>414</v>
      </c>
      <c r="J160" t="s">
        <v>60</v>
      </c>
      <c r="K160" t="s">
        <v>32</v>
      </c>
      <c r="L160" s="20">
        <v>2112</v>
      </c>
      <c r="M160" s="14">
        <v>962.38</v>
      </c>
      <c r="N160" s="20">
        <v>1149.6199999999999</v>
      </c>
      <c r="O160">
        <v>2122</v>
      </c>
      <c r="P160">
        <v>844.8</v>
      </c>
      <c r="Q160" s="8">
        <v>2122</v>
      </c>
      <c r="R160" s="11" t="b">
        <f t="shared" si="3"/>
        <v>0</v>
      </c>
      <c r="S160">
        <v>0</v>
      </c>
      <c r="AB160" t="s">
        <v>33</v>
      </c>
      <c r="AD160" s="14"/>
    </row>
    <row r="161" spans="1:30" ht="20.100000000000001" customHeight="1" x14ac:dyDescent="0.25">
      <c r="A161" t="s">
        <v>413</v>
      </c>
      <c r="B161" s="14">
        <v>1196.9799999999998</v>
      </c>
      <c r="C161" s="14">
        <f>VLOOKUP(A161,SGI!$A$1:$B$219,2,FALSE)</f>
        <v>-315.29000000000002</v>
      </c>
      <c r="D161" s="14">
        <v>26519</v>
      </c>
      <c r="F161">
        <v>810</v>
      </c>
      <c r="G161" t="s">
        <v>27</v>
      </c>
      <c r="H161" t="s">
        <v>327</v>
      </c>
      <c r="I161" s="1" t="s">
        <v>415</v>
      </c>
      <c r="J161" t="s">
        <v>288</v>
      </c>
      <c r="K161" t="s">
        <v>77</v>
      </c>
      <c r="L161" s="14">
        <v>25</v>
      </c>
      <c r="M161" s="14">
        <v>12.5</v>
      </c>
      <c r="N161" s="14">
        <v>12.5</v>
      </c>
      <c r="O161">
        <v>25</v>
      </c>
      <c r="P161">
        <v>12.5</v>
      </c>
      <c r="Q161" s="8">
        <v>25</v>
      </c>
      <c r="R161" s="11" t="b">
        <f t="shared" si="3"/>
        <v>0</v>
      </c>
      <c r="S161">
        <v>0</v>
      </c>
      <c r="AB161" t="s">
        <v>33</v>
      </c>
    </row>
    <row r="162" spans="1:30" ht="20.100000000000001" customHeight="1" x14ac:dyDescent="0.25">
      <c r="A162" t="s">
        <v>413</v>
      </c>
      <c r="B162" s="14">
        <v>1196.9799999999998</v>
      </c>
      <c r="C162" s="14">
        <f>VLOOKUP(A162,SGI!$A$1:$B$219,2,FALSE)</f>
        <v>-315.29000000000002</v>
      </c>
      <c r="D162" s="14">
        <v>26521</v>
      </c>
      <c r="F162">
        <v>810</v>
      </c>
      <c r="G162" t="s">
        <v>27</v>
      </c>
      <c r="H162" t="s">
        <v>327</v>
      </c>
      <c r="I162" s="19" t="s">
        <v>416</v>
      </c>
      <c r="J162" t="s">
        <v>288</v>
      </c>
      <c r="K162" t="s">
        <v>32</v>
      </c>
      <c r="L162" s="14">
        <v>700</v>
      </c>
      <c r="M162">
        <v>250</v>
      </c>
      <c r="N162">
        <v>450</v>
      </c>
      <c r="O162">
        <v>700</v>
      </c>
      <c r="P162">
        <v>350</v>
      </c>
      <c r="Q162" s="8">
        <v>700</v>
      </c>
      <c r="R162" s="11" t="b">
        <f t="shared" si="3"/>
        <v>0</v>
      </c>
      <c r="S162">
        <v>0</v>
      </c>
      <c r="AB162" t="s">
        <v>33</v>
      </c>
    </row>
    <row r="163" spans="1:30" ht="20.100000000000001" customHeight="1" x14ac:dyDescent="0.25">
      <c r="A163" t="s">
        <v>413</v>
      </c>
      <c r="B163" s="14">
        <v>1196.9799999999998</v>
      </c>
      <c r="C163" s="14">
        <f>VLOOKUP(A163,SGI!$A$1:$B$219,2,FALSE)</f>
        <v>-315.29000000000002</v>
      </c>
      <c r="D163" s="14">
        <v>26525</v>
      </c>
      <c r="F163">
        <v>810</v>
      </c>
      <c r="G163" t="s">
        <v>27</v>
      </c>
      <c r="H163" t="s">
        <v>327</v>
      </c>
      <c r="I163" s="19" t="s">
        <v>417</v>
      </c>
      <c r="J163" t="s">
        <v>42</v>
      </c>
      <c r="K163" t="s">
        <v>32</v>
      </c>
      <c r="L163" s="20">
        <v>1080</v>
      </c>
      <c r="M163" s="14">
        <v>285.12</v>
      </c>
      <c r="N163">
        <v>794.88</v>
      </c>
      <c r="O163">
        <v>1080</v>
      </c>
      <c r="P163">
        <v>432</v>
      </c>
      <c r="Q163" s="8">
        <v>1080</v>
      </c>
      <c r="R163" s="11" t="b">
        <f t="shared" si="3"/>
        <v>0</v>
      </c>
      <c r="S163">
        <v>0</v>
      </c>
      <c r="AB163" t="s">
        <v>33</v>
      </c>
    </row>
    <row r="164" spans="1:30" ht="20.100000000000001" customHeight="1" x14ac:dyDescent="0.25">
      <c r="A164" t="s">
        <v>413</v>
      </c>
      <c r="B164" s="14">
        <v>1196.9799999999998</v>
      </c>
      <c r="C164" s="14">
        <f>VLOOKUP(A164,SGI!$A$1:$B$219,2,FALSE)</f>
        <v>-315.29000000000002</v>
      </c>
      <c r="D164" s="14">
        <v>26528</v>
      </c>
      <c r="F164">
        <v>810</v>
      </c>
      <c r="G164" t="s">
        <v>27</v>
      </c>
      <c r="H164" t="s">
        <v>327</v>
      </c>
      <c r="I164" s="19" t="s">
        <v>418</v>
      </c>
      <c r="J164" t="s">
        <v>45</v>
      </c>
      <c r="K164" t="s">
        <v>32</v>
      </c>
      <c r="L164" s="20">
        <v>2610</v>
      </c>
      <c r="M164" s="20">
        <v>1710</v>
      </c>
      <c r="N164">
        <v>900</v>
      </c>
      <c r="O164">
        <v>2628</v>
      </c>
      <c r="P164">
        <v>1051.2</v>
      </c>
      <c r="Q164" s="8">
        <v>2628</v>
      </c>
      <c r="R164" s="11" t="b">
        <f t="shared" si="3"/>
        <v>0</v>
      </c>
      <c r="S164">
        <v>0</v>
      </c>
      <c r="T164" t="s">
        <v>419</v>
      </c>
      <c r="AB164" t="s">
        <v>33</v>
      </c>
      <c r="AD164" s="14"/>
    </row>
    <row r="165" spans="1:30" ht="20.100000000000001" customHeight="1" x14ac:dyDescent="0.25">
      <c r="A165" t="s">
        <v>413</v>
      </c>
      <c r="B165" s="14">
        <v>1196.9799999999998</v>
      </c>
      <c r="C165" s="14">
        <f>VLOOKUP(A165,SGI!$A$1:$B$219,2,FALSE)</f>
        <v>-315.29000000000002</v>
      </c>
      <c r="D165">
        <v>26529</v>
      </c>
      <c r="F165">
        <v>810</v>
      </c>
      <c r="G165" t="s">
        <v>27</v>
      </c>
      <c r="H165" t="s">
        <v>327</v>
      </c>
      <c r="I165" s="19" t="s">
        <v>420</v>
      </c>
      <c r="J165" t="s">
        <v>288</v>
      </c>
      <c r="K165" t="s">
        <v>51</v>
      </c>
      <c r="L165" s="14">
        <v>360</v>
      </c>
      <c r="M165" s="14">
        <v>180</v>
      </c>
      <c r="N165">
        <v>180</v>
      </c>
      <c r="O165">
        <v>360</v>
      </c>
      <c r="P165">
        <v>180</v>
      </c>
      <c r="Q165" s="8">
        <v>360</v>
      </c>
      <c r="R165" s="11" t="b">
        <f t="shared" si="3"/>
        <v>0</v>
      </c>
      <c r="S165">
        <v>0</v>
      </c>
      <c r="W165" t="s">
        <v>421</v>
      </c>
      <c r="X165">
        <v>1</v>
      </c>
      <c r="Y165">
        <v>3</v>
      </c>
      <c r="AB165" t="s">
        <v>63</v>
      </c>
      <c r="AC165" t="s">
        <v>422</v>
      </c>
      <c r="AD165" s="19" t="s">
        <v>423</v>
      </c>
    </row>
    <row r="166" spans="1:30" ht="20.100000000000001" customHeight="1" x14ac:dyDescent="0.25">
      <c r="A166" t="s">
        <v>813</v>
      </c>
      <c r="B166" s="14">
        <v>1274.5999999999999</v>
      </c>
      <c r="C166" s="14" t="e">
        <f>VLOOKUP(A166,SGI!$A$1:$B$219,2,FALSE)</f>
        <v>#N/A</v>
      </c>
      <c r="D166">
        <v>27797</v>
      </c>
      <c r="F166">
        <v>810</v>
      </c>
      <c r="G166" t="s">
        <v>27</v>
      </c>
      <c r="H166" t="s">
        <v>327</v>
      </c>
      <c r="I166" s="14" t="s">
        <v>814</v>
      </c>
      <c r="J166" t="s">
        <v>45</v>
      </c>
      <c r="L166" s="14">
        <v>2100</v>
      </c>
      <c r="M166" s="14"/>
      <c r="N166" s="14">
        <v>2100</v>
      </c>
      <c r="O166">
        <v>2100</v>
      </c>
      <c r="P166">
        <v>2100</v>
      </c>
      <c r="Q166" s="8">
        <v>2100</v>
      </c>
      <c r="R166" s="11" t="b">
        <f t="shared" si="3"/>
        <v>0</v>
      </c>
    </row>
    <row r="167" spans="1:30" ht="20.100000000000001" customHeight="1" x14ac:dyDescent="0.25">
      <c r="A167" t="s">
        <v>335</v>
      </c>
      <c r="B167" s="14">
        <v>3425.03</v>
      </c>
      <c r="C167" s="14">
        <f>VLOOKUP(A167,SGI!$A$1:$B$219,2,FALSE)</f>
        <v>7492.36</v>
      </c>
      <c r="D167">
        <v>25556</v>
      </c>
      <c r="F167">
        <v>810</v>
      </c>
      <c r="G167" t="s">
        <v>27</v>
      </c>
      <c r="H167" t="s">
        <v>327</v>
      </c>
      <c r="I167" s="14" t="s">
        <v>396</v>
      </c>
      <c r="J167" t="s">
        <v>35</v>
      </c>
      <c r="K167" t="s">
        <v>51</v>
      </c>
      <c r="L167" s="14">
        <v>10</v>
      </c>
      <c r="M167" s="14">
        <v>0</v>
      </c>
      <c r="N167" s="14">
        <v>10</v>
      </c>
      <c r="O167">
        <v>10</v>
      </c>
      <c r="P167">
        <v>10</v>
      </c>
      <c r="Q167" s="8">
        <v>0</v>
      </c>
      <c r="R167" s="11" t="b">
        <f t="shared" si="3"/>
        <v>0</v>
      </c>
      <c r="S167">
        <v>0</v>
      </c>
      <c r="T167" s="14"/>
      <c r="W167" s="14" t="s">
        <v>56</v>
      </c>
      <c r="X167">
        <v>1</v>
      </c>
      <c r="Y167" t="s">
        <v>127</v>
      </c>
      <c r="AB167" t="s">
        <v>63</v>
      </c>
      <c r="AC167" t="s">
        <v>332</v>
      </c>
      <c r="AD167" t="s">
        <v>33</v>
      </c>
    </row>
    <row r="168" spans="1:30" ht="20.100000000000001" customHeight="1" x14ac:dyDescent="0.25">
      <c r="A168" t="s">
        <v>335</v>
      </c>
      <c r="B168" s="14">
        <v>3425.03</v>
      </c>
      <c r="C168" s="14">
        <f>VLOOKUP(A168,SGI!$A$1:$B$219,2,FALSE)</f>
        <v>7492.36</v>
      </c>
      <c r="D168">
        <v>24739</v>
      </c>
      <c r="F168">
        <v>810</v>
      </c>
      <c r="G168" t="s">
        <v>27</v>
      </c>
      <c r="H168" t="s">
        <v>327</v>
      </c>
      <c r="I168" s="19" t="s">
        <v>336</v>
      </c>
      <c r="J168" t="s">
        <v>60</v>
      </c>
      <c r="K168" t="s">
        <v>32</v>
      </c>
      <c r="L168" s="20">
        <v>5940.9</v>
      </c>
      <c r="M168">
        <v>0</v>
      </c>
      <c r="N168" s="20">
        <v>3640.9</v>
      </c>
      <c r="O168">
        <v>5992.56</v>
      </c>
      <c r="P168">
        <v>2397.02</v>
      </c>
      <c r="Q168" s="8">
        <v>5992.56</v>
      </c>
      <c r="R168" s="11" t="b">
        <f t="shared" si="3"/>
        <v>0</v>
      </c>
      <c r="S168">
        <v>0</v>
      </c>
      <c r="T168" s="14" t="s">
        <v>337</v>
      </c>
      <c r="W168" t="s">
        <v>338</v>
      </c>
      <c r="Y168" s="14"/>
      <c r="AB168" t="s">
        <v>33</v>
      </c>
    </row>
    <row r="169" spans="1:30" ht="20.100000000000001" customHeight="1" x14ac:dyDescent="0.25">
      <c r="A169" t="s">
        <v>335</v>
      </c>
      <c r="B169" s="14">
        <v>3425.03</v>
      </c>
      <c r="C169" s="14">
        <f>VLOOKUP(A169,SGI!$A$1:$B$219,2,FALSE)</f>
        <v>7492.36</v>
      </c>
      <c r="D169">
        <v>24740</v>
      </c>
      <c r="F169">
        <v>810</v>
      </c>
      <c r="G169" t="s">
        <v>27</v>
      </c>
      <c r="H169" t="s">
        <v>327</v>
      </c>
      <c r="I169" s="19" t="s">
        <v>339</v>
      </c>
      <c r="J169" t="s">
        <v>37</v>
      </c>
      <c r="K169" t="s">
        <v>32</v>
      </c>
      <c r="L169" s="20">
        <v>4150</v>
      </c>
      <c r="M169" s="14">
        <v>0</v>
      </c>
      <c r="N169" s="14">
        <v>843.4</v>
      </c>
      <c r="O169">
        <v>4150</v>
      </c>
      <c r="P169">
        <v>843.4</v>
      </c>
      <c r="Q169" s="8">
        <v>4150</v>
      </c>
      <c r="R169" s="11" t="b">
        <f t="shared" si="3"/>
        <v>0</v>
      </c>
      <c r="S169">
        <v>0</v>
      </c>
      <c r="AB169" t="s">
        <v>33</v>
      </c>
    </row>
    <row r="170" spans="1:30" ht="20.100000000000001" customHeight="1" x14ac:dyDescent="0.25">
      <c r="A170" t="s">
        <v>335</v>
      </c>
      <c r="B170" s="14">
        <v>3425.03</v>
      </c>
      <c r="C170" s="14">
        <f>VLOOKUP(A170,SGI!$A$1:$B$219,2,FALSE)</f>
        <v>7492.36</v>
      </c>
      <c r="D170">
        <v>25018</v>
      </c>
      <c r="F170">
        <v>810</v>
      </c>
      <c r="G170" t="s">
        <v>27</v>
      </c>
      <c r="H170" t="s">
        <v>327</v>
      </c>
      <c r="I170" s="19" t="s">
        <v>376</v>
      </c>
      <c r="J170" t="s">
        <v>42</v>
      </c>
      <c r="K170" t="s">
        <v>32</v>
      </c>
      <c r="L170" s="20">
        <v>1383.95</v>
      </c>
      <c r="M170">
        <v>0</v>
      </c>
      <c r="N170" s="20">
        <v>1383.95</v>
      </c>
      <c r="O170">
        <v>1383.95</v>
      </c>
      <c r="P170">
        <v>553.58000000000004</v>
      </c>
      <c r="Q170" s="8">
        <v>1383.95</v>
      </c>
      <c r="R170" s="11" t="b">
        <f t="shared" si="3"/>
        <v>0</v>
      </c>
      <c r="S170">
        <v>0</v>
      </c>
      <c r="AB170" t="s">
        <v>33</v>
      </c>
    </row>
    <row r="171" spans="1:30" ht="20.100000000000001" customHeight="1" x14ac:dyDescent="0.25">
      <c r="A171" t="s">
        <v>335</v>
      </c>
      <c r="B171" s="14">
        <v>3425.03</v>
      </c>
      <c r="C171" s="14">
        <f>VLOOKUP(A171,SGI!$A$1:$B$219,2,FALSE)</f>
        <v>7492.36</v>
      </c>
      <c r="D171">
        <v>25019</v>
      </c>
      <c r="F171">
        <v>810</v>
      </c>
      <c r="G171" t="s">
        <v>27</v>
      </c>
      <c r="H171" t="s">
        <v>327</v>
      </c>
      <c r="I171" s="19" t="s">
        <v>377</v>
      </c>
      <c r="J171" t="s">
        <v>288</v>
      </c>
      <c r="K171" t="s">
        <v>32</v>
      </c>
      <c r="L171" s="14">
        <v>417.58</v>
      </c>
      <c r="M171">
        <v>0</v>
      </c>
      <c r="N171">
        <v>277.7</v>
      </c>
      <c r="O171">
        <v>417.58</v>
      </c>
      <c r="P171">
        <v>208.79</v>
      </c>
      <c r="Q171" s="8">
        <v>417.58</v>
      </c>
      <c r="R171" s="11" t="b">
        <f t="shared" si="3"/>
        <v>0</v>
      </c>
      <c r="S171">
        <v>0</v>
      </c>
      <c r="AB171" t="s">
        <v>33</v>
      </c>
    </row>
    <row r="172" spans="1:30" ht="20.100000000000001" customHeight="1" x14ac:dyDescent="0.25">
      <c r="A172" t="s">
        <v>335</v>
      </c>
      <c r="B172" s="14">
        <v>3425.03</v>
      </c>
      <c r="C172" s="14">
        <f>VLOOKUP(A172,SGI!$A$1:$B$219,2,FALSE)</f>
        <v>7492.36</v>
      </c>
      <c r="D172">
        <v>25020</v>
      </c>
      <c r="F172">
        <v>810</v>
      </c>
      <c r="G172" t="s">
        <v>27</v>
      </c>
      <c r="H172" t="s">
        <v>327</v>
      </c>
      <c r="I172" s="19" t="s">
        <v>378</v>
      </c>
      <c r="J172" t="s">
        <v>45</v>
      </c>
      <c r="K172" t="s">
        <v>32</v>
      </c>
      <c r="L172" s="20">
        <v>1249.28</v>
      </c>
      <c r="M172" s="14">
        <v>0</v>
      </c>
      <c r="N172" s="20">
        <v>1249.28</v>
      </c>
      <c r="O172">
        <v>1273.6199999999999</v>
      </c>
      <c r="P172">
        <v>509.45</v>
      </c>
      <c r="Q172" s="8">
        <v>1273.6199999999999</v>
      </c>
      <c r="R172" s="11" t="b">
        <f t="shared" si="3"/>
        <v>0</v>
      </c>
      <c r="S172">
        <v>0</v>
      </c>
      <c r="T172" s="19" t="s">
        <v>379</v>
      </c>
      <c r="AB172" t="s">
        <v>33</v>
      </c>
      <c r="AD172" s="14"/>
    </row>
    <row r="173" spans="1:30" ht="20.100000000000001" customHeight="1" x14ac:dyDescent="0.25">
      <c r="A173" t="s">
        <v>494</v>
      </c>
      <c r="B173" s="14">
        <v>6999.7300000000005</v>
      </c>
      <c r="C173" s="14" t="e">
        <f>VLOOKUP(A173,SGI!$A$1:$B$219,2,FALSE)</f>
        <v>#N/A</v>
      </c>
      <c r="D173" s="11">
        <v>27470</v>
      </c>
      <c r="E173" s="11"/>
      <c r="F173">
        <v>810</v>
      </c>
      <c r="G173" t="s">
        <v>27</v>
      </c>
      <c r="H173" t="s">
        <v>327</v>
      </c>
      <c r="I173" s="19" t="s">
        <v>495</v>
      </c>
      <c r="J173" t="s">
        <v>45</v>
      </c>
      <c r="K173" t="s">
        <v>32</v>
      </c>
      <c r="L173" s="20">
        <v>25050</v>
      </c>
      <c r="M173" s="20">
        <v>15570</v>
      </c>
      <c r="N173" s="20">
        <v>9480</v>
      </c>
      <c r="O173">
        <v>25050</v>
      </c>
      <c r="P173">
        <v>9480</v>
      </c>
      <c r="Q173" s="14">
        <v>25050</v>
      </c>
      <c r="R173" s="11" t="b">
        <f t="shared" si="3"/>
        <v>0</v>
      </c>
      <c r="S173">
        <v>0</v>
      </c>
      <c r="AB173" t="s">
        <v>33</v>
      </c>
    </row>
    <row r="174" spans="1:30" ht="20.100000000000001" customHeight="1" x14ac:dyDescent="0.25">
      <c r="A174" t="s">
        <v>494</v>
      </c>
      <c r="B174" s="14">
        <v>6999.7300000000005</v>
      </c>
      <c r="C174" s="14" t="e">
        <f>VLOOKUP(A174,SGI!$A$1:$B$219,2,FALSE)</f>
        <v>#N/A</v>
      </c>
      <c r="D174">
        <v>27688</v>
      </c>
      <c r="F174">
        <v>810</v>
      </c>
      <c r="G174" t="s">
        <v>27</v>
      </c>
      <c r="H174" t="s">
        <v>327</v>
      </c>
      <c r="I174" s="14" t="s">
        <v>516</v>
      </c>
      <c r="J174" t="s">
        <v>35</v>
      </c>
      <c r="K174" t="s">
        <v>32</v>
      </c>
      <c r="L174" s="14">
        <v>10</v>
      </c>
      <c r="M174" s="14">
        <v>0</v>
      </c>
      <c r="N174" s="14">
        <v>10</v>
      </c>
      <c r="O174">
        <v>10</v>
      </c>
      <c r="P174">
        <v>10</v>
      </c>
      <c r="Q174" s="8">
        <v>0</v>
      </c>
      <c r="R174" s="11" t="b">
        <f t="shared" si="3"/>
        <v>0</v>
      </c>
      <c r="S174">
        <v>0</v>
      </c>
      <c r="W174" t="s">
        <v>56</v>
      </c>
      <c r="X174">
        <v>1</v>
      </c>
      <c r="Y174" t="s">
        <v>127</v>
      </c>
      <c r="AB174" t="s">
        <v>63</v>
      </c>
      <c r="AC174" t="s">
        <v>332</v>
      </c>
      <c r="AD174" t="s">
        <v>33</v>
      </c>
    </row>
    <row r="175" spans="1:30" ht="20.100000000000001" customHeight="1" x14ac:dyDescent="0.25">
      <c r="A175" t="s">
        <v>494</v>
      </c>
      <c r="B175" s="14">
        <v>6999.7300000000005</v>
      </c>
      <c r="C175" s="14" t="e">
        <f>VLOOKUP(A175,SGI!$A$1:$B$219,2,FALSE)</f>
        <v>#N/A</v>
      </c>
      <c r="D175">
        <v>27678</v>
      </c>
      <c r="F175">
        <v>810</v>
      </c>
      <c r="G175" t="s">
        <v>27</v>
      </c>
      <c r="H175" t="s">
        <v>327</v>
      </c>
      <c r="I175" s="19" t="s">
        <v>511</v>
      </c>
      <c r="J175" t="s">
        <v>350</v>
      </c>
      <c r="K175" t="s">
        <v>32</v>
      </c>
      <c r="L175" s="20">
        <v>3100</v>
      </c>
      <c r="M175" s="20">
        <v>2015</v>
      </c>
      <c r="N175" s="20">
        <v>1085</v>
      </c>
      <c r="O175">
        <v>3100</v>
      </c>
      <c r="P175">
        <v>1085</v>
      </c>
      <c r="Q175" s="8">
        <v>3100</v>
      </c>
      <c r="R175" s="11" t="b">
        <f t="shared" si="3"/>
        <v>0</v>
      </c>
      <c r="S175">
        <v>0</v>
      </c>
      <c r="T175" s="14"/>
      <c r="AB175" t="s">
        <v>33</v>
      </c>
      <c r="AD175" s="14"/>
    </row>
    <row r="176" spans="1:30" ht="20.100000000000001" customHeight="1" x14ac:dyDescent="0.25">
      <c r="A176" t="s">
        <v>494</v>
      </c>
      <c r="B176" s="14">
        <v>6999.7300000000005</v>
      </c>
      <c r="C176" s="14" t="e">
        <f>VLOOKUP(A176,SGI!$A$1:$B$219,2,FALSE)</f>
        <v>#N/A</v>
      </c>
      <c r="D176">
        <v>27679</v>
      </c>
      <c r="F176">
        <v>810</v>
      </c>
      <c r="G176" t="s">
        <v>27</v>
      </c>
      <c r="H176" t="s">
        <v>327</v>
      </c>
      <c r="I176" s="19" t="s">
        <v>512</v>
      </c>
      <c r="J176" t="s">
        <v>288</v>
      </c>
      <c r="K176" t="s">
        <v>32</v>
      </c>
      <c r="L176" s="20">
        <v>2020</v>
      </c>
      <c r="M176" s="20">
        <v>1229</v>
      </c>
      <c r="N176" s="14">
        <v>791</v>
      </c>
      <c r="O176">
        <v>2020</v>
      </c>
      <c r="P176">
        <v>791</v>
      </c>
      <c r="Q176" s="8">
        <v>2020</v>
      </c>
      <c r="R176" s="11" t="b">
        <f t="shared" si="3"/>
        <v>0</v>
      </c>
      <c r="S176">
        <v>0</v>
      </c>
      <c r="T176" s="14"/>
      <c r="AB176" t="s">
        <v>33</v>
      </c>
    </row>
    <row r="177" spans="1:30" ht="20.100000000000001" customHeight="1" x14ac:dyDescent="0.25">
      <c r="A177" t="s">
        <v>494</v>
      </c>
      <c r="B177" s="14">
        <v>6999.7300000000005</v>
      </c>
      <c r="C177" s="14" t="e">
        <f>VLOOKUP(A177,SGI!$A$1:$B$219,2,FALSE)</f>
        <v>#N/A</v>
      </c>
      <c r="D177">
        <v>27680</v>
      </c>
      <c r="F177">
        <v>810</v>
      </c>
      <c r="G177" t="s">
        <v>27</v>
      </c>
      <c r="H177" t="s">
        <v>327</v>
      </c>
      <c r="I177" s="19" t="s">
        <v>513</v>
      </c>
      <c r="J177" t="s">
        <v>60</v>
      </c>
      <c r="K177" t="s">
        <v>32</v>
      </c>
      <c r="L177" s="20">
        <v>2716</v>
      </c>
      <c r="M177" s="20">
        <v>1766</v>
      </c>
      <c r="N177" s="14">
        <v>950</v>
      </c>
      <c r="O177">
        <v>2688</v>
      </c>
      <c r="P177">
        <v>950</v>
      </c>
      <c r="Q177" s="8">
        <v>2688</v>
      </c>
      <c r="R177" s="11" t="b">
        <f t="shared" si="3"/>
        <v>0</v>
      </c>
      <c r="S177">
        <v>0</v>
      </c>
      <c r="T177" s="19" t="s">
        <v>514</v>
      </c>
      <c r="AB177" t="s">
        <v>33</v>
      </c>
    </row>
    <row r="178" spans="1:30" ht="20.100000000000001" customHeight="1" x14ac:dyDescent="0.25">
      <c r="A178" t="s">
        <v>494</v>
      </c>
      <c r="B178" s="14">
        <v>6999.7300000000005</v>
      </c>
      <c r="C178" s="14" t="e">
        <f>VLOOKUP(A178,SGI!$A$1:$B$219,2,FALSE)</f>
        <v>#N/A</v>
      </c>
      <c r="D178">
        <v>27681</v>
      </c>
      <c r="F178">
        <v>810</v>
      </c>
      <c r="G178" t="s">
        <v>27</v>
      </c>
      <c r="H178" t="s">
        <v>327</v>
      </c>
      <c r="I178" s="19" t="s">
        <v>515</v>
      </c>
      <c r="J178" t="s">
        <v>37</v>
      </c>
      <c r="K178" t="s">
        <v>32</v>
      </c>
      <c r="L178" s="20">
        <v>1100</v>
      </c>
      <c r="M178" s="14">
        <v>745</v>
      </c>
      <c r="N178" s="14">
        <v>355</v>
      </c>
      <c r="O178">
        <v>1100</v>
      </c>
      <c r="P178">
        <v>355</v>
      </c>
      <c r="Q178" s="8">
        <v>1100</v>
      </c>
      <c r="R178" s="11" t="b">
        <f t="shared" si="3"/>
        <v>0</v>
      </c>
      <c r="S178">
        <v>0</v>
      </c>
      <c r="T178" s="14"/>
      <c r="AB178" t="s">
        <v>33</v>
      </c>
    </row>
    <row r="179" spans="1:30" ht="20.100000000000001" customHeight="1" x14ac:dyDescent="0.25">
      <c r="A179" t="s">
        <v>352</v>
      </c>
      <c r="B179" s="14">
        <v>638.9</v>
      </c>
      <c r="C179" s="14" t="e">
        <f>VLOOKUP(A179,SGI!$A$1:$B$219,2,FALSE)</f>
        <v>#N/A</v>
      </c>
      <c r="D179" s="11">
        <v>24898</v>
      </c>
      <c r="E179" s="11"/>
      <c r="F179">
        <v>810</v>
      </c>
      <c r="G179" t="s">
        <v>27</v>
      </c>
      <c r="H179" t="s">
        <v>327</v>
      </c>
      <c r="I179" s="14" t="s">
        <v>358</v>
      </c>
      <c r="J179" t="s">
        <v>45</v>
      </c>
      <c r="K179" t="s">
        <v>32</v>
      </c>
      <c r="L179" s="14">
        <v>405.9</v>
      </c>
      <c r="M179" s="14">
        <v>263.83999999999997</v>
      </c>
      <c r="N179" s="14">
        <v>142.07</v>
      </c>
      <c r="O179">
        <v>405.9</v>
      </c>
      <c r="P179">
        <v>142.07</v>
      </c>
      <c r="Q179" s="8">
        <v>405.9</v>
      </c>
      <c r="R179" s="11" t="b">
        <f t="shared" si="3"/>
        <v>0</v>
      </c>
      <c r="S179">
        <v>0</v>
      </c>
      <c r="T179" t="s">
        <v>359</v>
      </c>
      <c r="U179">
        <v>2</v>
      </c>
      <c r="V179">
        <v>1</v>
      </c>
      <c r="AB179" t="s">
        <v>63</v>
      </c>
      <c r="AC179" t="s">
        <v>360</v>
      </c>
      <c r="AD179" t="s">
        <v>33</v>
      </c>
    </row>
    <row r="180" spans="1:30" ht="20.100000000000001" customHeight="1" x14ac:dyDescent="0.25">
      <c r="A180" t="s">
        <v>352</v>
      </c>
      <c r="B180" s="14">
        <v>638.9</v>
      </c>
      <c r="C180" s="14" t="e">
        <f>VLOOKUP(A180,SGI!$A$1:$B$219,2,FALSE)</f>
        <v>#N/A</v>
      </c>
      <c r="D180">
        <v>24889</v>
      </c>
      <c r="F180">
        <v>810</v>
      </c>
      <c r="G180" t="s">
        <v>27</v>
      </c>
      <c r="H180" t="s">
        <v>327</v>
      </c>
      <c r="I180" s="14" t="s">
        <v>353</v>
      </c>
      <c r="J180" t="s">
        <v>288</v>
      </c>
      <c r="K180" t="s">
        <v>32</v>
      </c>
      <c r="L180" s="14">
        <v>285</v>
      </c>
      <c r="M180">
        <v>85</v>
      </c>
      <c r="N180" s="14">
        <v>200</v>
      </c>
      <c r="O180">
        <v>285</v>
      </c>
      <c r="P180">
        <v>142.5</v>
      </c>
      <c r="Q180" s="8">
        <v>285</v>
      </c>
      <c r="R180" s="11" t="b">
        <f t="shared" si="3"/>
        <v>0</v>
      </c>
      <c r="S180">
        <v>0</v>
      </c>
      <c r="Y180" s="14"/>
      <c r="AB180" t="s">
        <v>33</v>
      </c>
    </row>
    <row r="181" spans="1:30" ht="20.100000000000001" customHeight="1" x14ac:dyDescent="0.25">
      <c r="A181" t="s">
        <v>352</v>
      </c>
      <c r="B181" s="14">
        <v>638.9</v>
      </c>
      <c r="C181" s="14" t="e">
        <f>VLOOKUP(A181,SGI!$A$1:$B$219,2,FALSE)</f>
        <v>#N/A</v>
      </c>
      <c r="D181">
        <v>24890</v>
      </c>
      <c r="F181">
        <v>810</v>
      </c>
      <c r="G181" t="s">
        <v>27</v>
      </c>
      <c r="H181" t="s">
        <v>327</v>
      </c>
      <c r="I181" s="14" t="s">
        <v>354</v>
      </c>
      <c r="J181" t="s">
        <v>288</v>
      </c>
      <c r="K181" t="s">
        <v>77</v>
      </c>
      <c r="L181" s="14">
        <v>86</v>
      </c>
      <c r="M181">
        <v>43</v>
      </c>
      <c r="N181">
        <v>43</v>
      </c>
      <c r="O181">
        <v>86</v>
      </c>
      <c r="P181">
        <v>43</v>
      </c>
      <c r="Q181" s="8">
        <v>86</v>
      </c>
      <c r="R181" s="11" t="b">
        <f t="shared" si="3"/>
        <v>0</v>
      </c>
      <c r="S181">
        <v>0</v>
      </c>
      <c r="AB181" t="s">
        <v>33</v>
      </c>
    </row>
    <row r="182" spans="1:30" ht="20.100000000000001" customHeight="1" x14ac:dyDescent="0.25">
      <c r="A182" t="s">
        <v>352</v>
      </c>
      <c r="B182" s="14">
        <v>638.9</v>
      </c>
      <c r="C182" s="14" t="e">
        <f>VLOOKUP(A182,SGI!$A$1:$B$219,2,FALSE)</f>
        <v>#N/A</v>
      </c>
      <c r="D182">
        <v>24891</v>
      </c>
      <c r="F182">
        <v>810</v>
      </c>
      <c r="G182" t="s">
        <v>27</v>
      </c>
      <c r="H182" t="s">
        <v>327</v>
      </c>
      <c r="I182" s="14" t="s">
        <v>355</v>
      </c>
      <c r="J182" t="s">
        <v>45</v>
      </c>
      <c r="K182" t="s">
        <v>77</v>
      </c>
      <c r="L182" s="14">
        <v>299.60000000000002</v>
      </c>
      <c r="M182" s="14">
        <v>194.74</v>
      </c>
      <c r="N182">
        <v>104.86</v>
      </c>
      <c r="O182">
        <v>299.60000000000002</v>
      </c>
      <c r="P182">
        <v>104.86</v>
      </c>
      <c r="Q182" s="8">
        <v>299.60000000000002</v>
      </c>
      <c r="R182" s="11" t="b">
        <f t="shared" si="3"/>
        <v>0</v>
      </c>
      <c r="S182">
        <v>0</v>
      </c>
      <c r="W182" s="14"/>
      <c r="AB182" t="s">
        <v>33</v>
      </c>
    </row>
    <row r="183" spans="1:30" ht="20.100000000000001" customHeight="1" x14ac:dyDescent="0.25">
      <c r="A183" t="s">
        <v>352</v>
      </c>
      <c r="B183" s="14">
        <v>638.9</v>
      </c>
      <c r="C183" s="14" t="e">
        <f>VLOOKUP(A183,SGI!$A$1:$B$219,2,FALSE)</f>
        <v>#N/A</v>
      </c>
      <c r="D183">
        <v>24892</v>
      </c>
      <c r="F183">
        <v>810</v>
      </c>
      <c r="G183" t="s">
        <v>27</v>
      </c>
      <c r="H183" t="s">
        <v>327</v>
      </c>
      <c r="I183" s="14" t="s">
        <v>356</v>
      </c>
      <c r="J183" t="s">
        <v>60</v>
      </c>
      <c r="K183" t="s">
        <v>32</v>
      </c>
      <c r="L183" s="14">
        <v>352</v>
      </c>
      <c r="M183" s="14">
        <v>176</v>
      </c>
      <c r="N183" s="14">
        <v>176</v>
      </c>
      <c r="O183">
        <v>352</v>
      </c>
      <c r="P183">
        <v>140.80000000000001</v>
      </c>
      <c r="Q183" s="8">
        <v>352</v>
      </c>
      <c r="R183" s="11" t="b">
        <f t="shared" si="3"/>
        <v>0</v>
      </c>
      <c r="S183">
        <v>0</v>
      </c>
      <c r="AB183" t="s">
        <v>33</v>
      </c>
      <c r="AD183" s="14"/>
    </row>
    <row r="184" spans="1:30" ht="20.100000000000001" customHeight="1" x14ac:dyDescent="0.25">
      <c r="A184" t="s">
        <v>352</v>
      </c>
      <c r="B184" s="14">
        <v>638.9</v>
      </c>
      <c r="C184" s="14" t="e">
        <f>VLOOKUP(A184,SGI!$A$1:$B$219,2,FALSE)</f>
        <v>#N/A</v>
      </c>
      <c r="D184">
        <v>24894</v>
      </c>
      <c r="F184">
        <v>810</v>
      </c>
      <c r="G184" t="s">
        <v>27</v>
      </c>
      <c r="H184" t="s">
        <v>327</v>
      </c>
      <c r="I184" s="14" t="s">
        <v>357</v>
      </c>
      <c r="J184" t="s">
        <v>350</v>
      </c>
      <c r="K184" t="s">
        <v>32</v>
      </c>
      <c r="L184" s="14">
        <v>120</v>
      </c>
      <c r="M184" s="14">
        <v>60</v>
      </c>
      <c r="N184">
        <v>60</v>
      </c>
      <c r="O184">
        <v>120</v>
      </c>
      <c r="P184">
        <v>48</v>
      </c>
      <c r="Q184" s="8">
        <v>120</v>
      </c>
      <c r="R184" s="11" t="b">
        <f t="shared" si="3"/>
        <v>0</v>
      </c>
      <c r="S184">
        <v>0</v>
      </c>
      <c r="Y184" s="14"/>
      <c r="AB184" t="s">
        <v>33</v>
      </c>
    </row>
    <row r="185" spans="1:30" ht="20.100000000000001" customHeight="1" x14ac:dyDescent="0.25">
      <c r="A185" t="s">
        <v>352</v>
      </c>
      <c r="B185" s="14">
        <v>638.9</v>
      </c>
      <c r="C185" s="14" t="e">
        <f>VLOOKUP(A185,SGI!$A$1:$B$219,2,FALSE)</f>
        <v>#N/A</v>
      </c>
      <c r="D185">
        <v>24920</v>
      </c>
      <c r="F185">
        <v>810</v>
      </c>
      <c r="G185" t="s">
        <v>27</v>
      </c>
      <c r="H185" t="s">
        <v>327</v>
      </c>
      <c r="I185" s="14" t="s">
        <v>373</v>
      </c>
      <c r="J185" t="s">
        <v>45</v>
      </c>
      <c r="K185" t="s">
        <v>374</v>
      </c>
      <c r="L185" s="14">
        <v>357.9</v>
      </c>
      <c r="M185" s="14">
        <v>286.32</v>
      </c>
      <c r="N185">
        <v>71.58</v>
      </c>
      <c r="O185">
        <v>357.9</v>
      </c>
      <c r="P185">
        <v>71.58</v>
      </c>
      <c r="Q185" s="8">
        <v>357.9</v>
      </c>
      <c r="R185" s="11" t="b">
        <f t="shared" si="3"/>
        <v>0</v>
      </c>
      <c r="S185">
        <v>0</v>
      </c>
      <c r="T185" s="14" t="s">
        <v>359</v>
      </c>
      <c r="U185">
        <v>2</v>
      </c>
      <c r="V185">
        <v>1</v>
      </c>
      <c r="AB185" t="s">
        <v>63</v>
      </c>
      <c r="AC185" t="s">
        <v>375</v>
      </c>
      <c r="AD185" t="s">
        <v>33</v>
      </c>
    </row>
    <row r="186" spans="1:30" ht="20.100000000000001" customHeight="1" x14ac:dyDescent="0.25">
      <c r="A186" t="s">
        <v>430</v>
      </c>
      <c r="B186" s="14">
        <v>2543.23</v>
      </c>
      <c r="C186" s="14">
        <f>VLOOKUP(A186,SGI!$A$1:$B$219,2,FALSE)</f>
        <v>4549.34</v>
      </c>
      <c r="D186">
        <v>26753</v>
      </c>
      <c r="F186">
        <v>810</v>
      </c>
      <c r="G186" t="s">
        <v>27</v>
      </c>
      <c r="H186" t="s">
        <v>327</v>
      </c>
      <c r="I186" s="14" t="s">
        <v>431</v>
      </c>
      <c r="J186" t="s">
        <v>288</v>
      </c>
      <c r="K186" t="s">
        <v>32</v>
      </c>
      <c r="L186" s="20">
        <v>6900</v>
      </c>
      <c r="M186" s="14">
        <v>0</v>
      </c>
      <c r="N186" s="20">
        <v>3450</v>
      </c>
      <c r="O186">
        <v>6900</v>
      </c>
      <c r="P186">
        <v>3450</v>
      </c>
      <c r="Q186" s="8">
        <v>6900</v>
      </c>
      <c r="R186" s="11" t="b">
        <f t="shared" si="3"/>
        <v>0</v>
      </c>
      <c r="S186">
        <v>0</v>
      </c>
      <c r="AB186" t="s">
        <v>33</v>
      </c>
    </row>
    <row r="187" spans="1:30" ht="20.100000000000001" customHeight="1" x14ac:dyDescent="0.25">
      <c r="A187" t="s">
        <v>430</v>
      </c>
      <c r="B187" s="14">
        <v>2543.23</v>
      </c>
      <c r="C187" s="14">
        <f>VLOOKUP(A187,SGI!$A$1:$B$219,2,FALSE)</f>
        <v>4549.34</v>
      </c>
      <c r="D187">
        <v>26756</v>
      </c>
      <c r="F187">
        <v>810</v>
      </c>
      <c r="G187" t="s">
        <v>27</v>
      </c>
      <c r="H187" t="s">
        <v>327</v>
      </c>
      <c r="I187" s="14" t="s">
        <v>432</v>
      </c>
      <c r="J187" t="s">
        <v>60</v>
      </c>
      <c r="K187" t="s">
        <v>32</v>
      </c>
      <c r="L187" s="20">
        <v>1152</v>
      </c>
      <c r="M187" s="14">
        <v>0</v>
      </c>
      <c r="N187" s="14">
        <v>691.2</v>
      </c>
      <c r="O187" s="14">
        <v>1152</v>
      </c>
      <c r="P187" s="14">
        <v>460.8</v>
      </c>
      <c r="Q187" s="8">
        <v>1152</v>
      </c>
      <c r="R187" s="11" t="b">
        <f t="shared" si="3"/>
        <v>0</v>
      </c>
      <c r="S187">
        <v>0</v>
      </c>
      <c r="AB187" t="s">
        <v>33</v>
      </c>
    </row>
    <row r="188" spans="1:30" ht="20.100000000000001" customHeight="1" x14ac:dyDescent="0.25">
      <c r="A188" t="s">
        <v>430</v>
      </c>
      <c r="B188" s="14">
        <v>2543.23</v>
      </c>
      <c r="C188" s="14">
        <f>VLOOKUP(A188,SGI!$A$1:$B$219,2,FALSE)</f>
        <v>4549.34</v>
      </c>
      <c r="D188">
        <v>26779</v>
      </c>
      <c r="F188">
        <v>810</v>
      </c>
      <c r="G188" t="s">
        <v>27</v>
      </c>
      <c r="H188" t="s">
        <v>327</v>
      </c>
      <c r="I188" s="19" t="s">
        <v>448</v>
      </c>
      <c r="J188" t="s">
        <v>37</v>
      </c>
      <c r="K188" t="s">
        <v>32</v>
      </c>
      <c r="L188" s="20">
        <v>1400</v>
      </c>
      <c r="M188" s="14">
        <v>0</v>
      </c>
      <c r="N188" s="14">
        <v>700</v>
      </c>
      <c r="O188" s="14">
        <v>1400</v>
      </c>
      <c r="P188">
        <v>560</v>
      </c>
      <c r="Q188" s="8">
        <v>1400</v>
      </c>
      <c r="R188" s="11" t="b">
        <f t="shared" si="3"/>
        <v>0</v>
      </c>
      <c r="S188">
        <v>0</v>
      </c>
      <c r="T188" s="14"/>
      <c r="AB188" t="s">
        <v>33</v>
      </c>
    </row>
    <row r="189" spans="1:30" ht="20.100000000000001" customHeight="1" x14ac:dyDescent="0.25">
      <c r="A189" t="s">
        <v>499</v>
      </c>
      <c r="B189" s="14">
        <v>2823.72</v>
      </c>
      <c r="C189" s="14">
        <f>VLOOKUP(A189,SGI!$A$1:$B$219,2,FALSE)</f>
        <v>-1149.83</v>
      </c>
      <c r="D189">
        <v>27542</v>
      </c>
      <c r="F189">
        <v>810</v>
      </c>
      <c r="G189" t="s">
        <v>27</v>
      </c>
      <c r="H189" t="s">
        <v>327</v>
      </c>
      <c r="I189" s="14" t="s">
        <v>510</v>
      </c>
      <c r="J189" t="s">
        <v>35</v>
      </c>
      <c r="K189" t="s">
        <v>32</v>
      </c>
      <c r="L189" s="14">
        <v>10</v>
      </c>
      <c r="M189" s="14">
        <v>0</v>
      </c>
      <c r="N189" s="14">
        <v>10</v>
      </c>
      <c r="O189" s="14">
        <v>10</v>
      </c>
      <c r="P189" s="14">
        <v>10</v>
      </c>
      <c r="Q189" s="8">
        <v>0</v>
      </c>
      <c r="R189" s="11" t="b">
        <f t="shared" si="3"/>
        <v>0</v>
      </c>
      <c r="S189">
        <v>0</v>
      </c>
      <c r="W189" t="s">
        <v>56</v>
      </c>
      <c r="X189">
        <v>1</v>
      </c>
      <c r="Y189" t="s">
        <v>127</v>
      </c>
      <c r="AB189" t="s">
        <v>63</v>
      </c>
      <c r="AC189" t="s">
        <v>332</v>
      </c>
      <c r="AD189" t="s">
        <v>33</v>
      </c>
    </row>
    <row r="190" spans="1:30" ht="20.100000000000001" customHeight="1" x14ac:dyDescent="0.25">
      <c r="A190" t="s">
        <v>499</v>
      </c>
      <c r="B190" s="14">
        <v>2823.72</v>
      </c>
      <c r="C190" s="14">
        <f>VLOOKUP(A190,SGI!$A$1:$B$219,2,FALSE)</f>
        <v>-1149.83</v>
      </c>
      <c r="D190">
        <v>27498</v>
      </c>
      <c r="F190">
        <v>810</v>
      </c>
      <c r="G190" t="s">
        <v>27</v>
      </c>
      <c r="H190" t="s">
        <v>327</v>
      </c>
      <c r="I190" s="14" t="s">
        <v>500</v>
      </c>
      <c r="J190" t="s">
        <v>60</v>
      </c>
      <c r="K190" t="s">
        <v>32</v>
      </c>
      <c r="L190" s="20">
        <v>4896</v>
      </c>
      <c r="M190" s="20">
        <v>2400</v>
      </c>
      <c r="N190" s="20">
        <v>2496</v>
      </c>
      <c r="O190">
        <v>4608</v>
      </c>
      <c r="P190">
        <v>1843.2</v>
      </c>
      <c r="Q190" s="8">
        <v>4608</v>
      </c>
      <c r="R190" s="11" t="b">
        <f t="shared" si="3"/>
        <v>0</v>
      </c>
      <c r="S190">
        <v>0</v>
      </c>
      <c r="T190" t="s">
        <v>501</v>
      </c>
      <c r="AB190" t="s">
        <v>33</v>
      </c>
    </row>
    <row r="191" spans="1:30" ht="20.100000000000001" customHeight="1" x14ac:dyDescent="0.25">
      <c r="A191" t="s">
        <v>499</v>
      </c>
      <c r="B191" s="14">
        <v>2823.72</v>
      </c>
      <c r="C191" s="14">
        <f>VLOOKUP(A191,SGI!$A$1:$B$219,2,FALSE)</f>
        <v>-1149.83</v>
      </c>
      <c r="D191">
        <v>27501</v>
      </c>
      <c r="F191">
        <v>810</v>
      </c>
      <c r="G191" t="s">
        <v>27</v>
      </c>
      <c r="H191" t="s">
        <v>327</v>
      </c>
      <c r="I191" s="19" t="s">
        <v>502</v>
      </c>
      <c r="J191" t="s">
        <v>288</v>
      </c>
      <c r="K191" t="s">
        <v>32</v>
      </c>
      <c r="L191" s="20">
        <v>1088</v>
      </c>
      <c r="M191" s="14">
        <v>350</v>
      </c>
      <c r="N191" s="14">
        <v>738</v>
      </c>
      <c r="O191" s="14">
        <v>1085.08</v>
      </c>
      <c r="P191">
        <v>542.54</v>
      </c>
      <c r="Q191" s="8">
        <v>1085.08</v>
      </c>
      <c r="R191" s="11" t="b">
        <f t="shared" si="3"/>
        <v>0</v>
      </c>
      <c r="S191">
        <v>0</v>
      </c>
      <c r="T191" s="19" t="s">
        <v>503</v>
      </c>
      <c r="AB191" t="s">
        <v>33</v>
      </c>
    </row>
    <row r="192" spans="1:30" ht="20.100000000000001" customHeight="1" x14ac:dyDescent="0.25">
      <c r="A192" t="s">
        <v>499</v>
      </c>
      <c r="B192" s="14">
        <v>2823.72</v>
      </c>
      <c r="C192" s="14">
        <f>VLOOKUP(A192,SGI!$A$1:$B$219,2,FALSE)</f>
        <v>-1149.83</v>
      </c>
      <c r="D192">
        <v>27510</v>
      </c>
      <c r="F192">
        <v>810</v>
      </c>
      <c r="G192" t="s">
        <v>27</v>
      </c>
      <c r="H192" t="s">
        <v>327</v>
      </c>
      <c r="I192" s="14" t="s">
        <v>504</v>
      </c>
      <c r="J192" t="s">
        <v>42</v>
      </c>
      <c r="K192" t="s">
        <v>32</v>
      </c>
      <c r="L192" s="20">
        <v>2400</v>
      </c>
      <c r="M192" s="20">
        <v>1120</v>
      </c>
      <c r="N192" s="20">
        <v>1280</v>
      </c>
      <c r="O192" s="14">
        <v>2400</v>
      </c>
      <c r="P192">
        <v>960</v>
      </c>
      <c r="Q192" s="8">
        <v>2400</v>
      </c>
      <c r="R192" s="11" t="b">
        <f t="shared" si="3"/>
        <v>0</v>
      </c>
      <c r="S192">
        <v>0</v>
      </c>
      <c r="U192" t="s">
        <v>505</v>
      </c>
      <c r="AB192" t="s">
        <v>33</v>
      </c>
    </row>
    <row r="193" spans="1:30" ht="20.100000000000001" customHeight="1" x14ac:dyDescent="0.25">
      <c r="A193" t="s">
        <v>499</v>
      </c>
      <c r="B193" s="14">
        <v>2823.72</v>
      </c>
      <c r="C193" s="14">
        <f>VLOOKUP(A193,SGI!$A$1:$B$219,2,FALSE)</f>
        <v>-1149.83</v>
      </c>
      <c r="D193">
        <v>27517</v>
      </c>
      <c r="F193">
        <v>810</v>
      </c>
      <c r="G193" t="s">
        <v>27</v>
      </c>
      <c r="H193" t="s">
        <v>327</v>
      </c>
      <c r="I193" s="14" t="s">
        <v>506</v>
      </c>
      <c r="J193" t="s">
        <v>45</v>
      </c>
      <c r="K193" t="s">
        <v>32</v>
      </c>
      <c r="L193" s="20">
        <v>1280</v>
      </c>
      <c r="M193">
        <v>840</v>
      </c>
      <c r="N193">
        <v>440</v>
      </c>
      <c r="O193">
        <v>1291.5999999999999</v>
      </c>
      <c r="P193">
        <v>516.64</v>
      </c>
      <c r="Q193" s="8">
        <v>1291.5999999999999</v>
      </c>
      <c r="R193" s="11" t="b">
        <f t="shared" si="3"/>
        <v>0</v>
      </c>
      <c r="S193">
        <v>0</v>
      </c>
      <c r="U193" t="s">
        <v>507</v>
      </c>
      <c r="AB193" t="s">
        <v>33</v>
      </c>
    </row>
    <row r="194" spans="1:30" ht="20.100000000000001" customHeight="1" x14ac:dyDescent="0.25">
      <c r="A194" t="s">
        <v>499</v>
      </c>
      <c r="B194" s="14">
        <v>2823.72</v>
      </c>
      <c r="C194" s="14">
        <f>VLOOKUP(A194,SGI!$A$1:$B$219,2,FALSE)</f>
        <v>-1149.83</v>
      </c>
      <c r="D194">
        <v>27519</v>
      </c>
      <c r="F194">
        <v>810</v>
      </c>
      <c r="G194" t="s">
        <v>27</v>
      </c>
      <c r="H194" t="s">
        <v>327</v>
      </c>
      <c r="I194" s="14" t="s">
        <v>508</v>
      </c>
      <c r="J194" t="s">
        <v>350</v>
      </c>
      <c r="K194" t="s">
        <v>32</v>
      </c>
      <c r="L194">
        <v>480</v>
      </c>
      <c r="M194">
        <v>0</v>
      </c>
      <c r="N194">
        <v>480</v>
      </c>
      <c r="O194">
        <v>480</v>
      </c>
      <c r="P194">
        <v>192</v>
      </c>
      <c r="Q194" s="8">
        <v>480</v>
      </c>
      <c r="R194" s="11" t="b">
        <f t="shared" si="3"/>
        <v>0</v>
      </c>
      <c r="S194">
        <v>0</v>
      </c>
      <c r="T194" s="14"/>
      <c r="AB194" t="s">
        <v>33</v>
      </c>
    </row>
    <row r="195" spans="1:30" ht="20.100000000000001" customHeight="1" x14ac:dyDescent="0.25">
      <c r="A195" t="s">
        <v>499</v>
      </c>
      <c r="B195" s="14">
        <v>2823.72</v>
      </c>
      <c r="C195" s="14">
        <f>VLOOKUP(A195,SGI!$A$1:$B$219,2,FALSE)</f>
        <v>-1149.83</v>
      </c>
      <c r="D195">
        <v>27538</v>
      </c>
      <c r="F195">
        <v>810</v>
      </c>
      <c r="G195" t="s">
        <v>27</v>
      </c>
      <c r="H195" t="s">
        <v>327</v>
      </c>
      <c r="I195" s="14" t="s">
        <v>509</v>
      </c>
      <c r="J195" t="s">
        <v>37</v>
      </c>
      <c r="K195" t="s">
        <v>32</v>
      </c>
      <c r="L195" s="20">
        <v>1270</v>
      </c>
      <c r="M195">
        <v>475</v>
      </c>
      <c r="N195">
        <v>795</v>
      </c>
      <c r="O195" s="14">
        <v>1270</v>
      </c>
      <c r="P195">
        <v>508</v>
      </c>
      <c r="Q195" s="8">
        <v>1270</v>
      </c>
      <c r="R195" s="11" t="b">
        <f t="shared" si="3"/>
        <v>0</v>
      </c>
      <c r="S195">
        <v>0</v>
      </c>
      <c r="AB195" t="s">
        <v>33</v>
      </c>
    </row>
    <row r="196" spans="1:30" ht="20.100000000000001" customHeight="1" x14ac:dyDescent="0.25">
      <c r="A196" t="s">
        <v>517</v>
      </c>
      <c r="B196" s="14">
        <v>8986.01</v>
      </c>
      <c r="C196" s="14">
        <f>VLOOKUP(A196,SGI!$A$1:$B$219,2,FALSE)</f>
        <v>-2148.0300000000002</v>
      </c>
      <c r="D196">
        <v>25739</v>
      </c>
      <c r="F196">
        <v>810</v>
      </c>
      <c r="G196" t="s">
        <v>27</v>
      </c>
      <c r="H196" t="s">
        <v>327</v>
      </c>
      <c r="I196" s="19" t="s">
        <v>518</v>
      </c>
      <c r="J196" t="s">
        <v>37</v>
      </c>
      <c r="K196" t="s">
        <v>32</v>
      </c>
      <c r="L196" s="20">
        <v>6720</v>
      </c>
      <c r="M196" s="20">
        <v>5000</v>
      </c>
      <c r="N196" s="20">
        <v>1620</v>
      </c>
      <c r="O196" s="20">
        <v>6720</v>
      </c>
      <c r="P196">
        <v>1720</v>
      </c>
      <c r="Q196" s="7">
        <v>6720</v>
      </c>
      <c r="R196" s="11" t="b">
        <f t="shared" si="3"/>
        <v>0</v>
      </c>
      <c r="S196">
        <v>0</v>
      </c>
      <c r="U196">
        <v>9</v>
      </c>
      <c r="W196" t="s">
        <v>519</v>
      </c>
      <c r="Y196">
        <v>9</v>
      </c>
      <c r="AB196" t="s">
        <v>33</v>
      </c>
    </row>
    <row r="197" spans="1:30" ht="20.100000000000001" customHeight="1" x14ac:dyDescent="0.25">
      <c r="A197" t="s">
        <v>517</v>
      </c>
      <c r="B197" s="14">
        <v>8986.01</v>
      </c>
      <c r="C197" s="14">
        <f>VLOOKUP(A197,SGI!$A$1:$B$219,2,FALSE)</f>
        <v>-2148.0300000000002</v>
      </c>
      <c r="D197">
        <v>25741</v>
      </c>
      <c r="F197">
        <v>810</v>
      </c>
      <c r="G197" t="s">
        <v>27</v>
      </c>
      <c r="H197" t="s">
        <v>327</v>
      </c>
      <c r="I197" s="19" t="s">
        <v>520</v>
      </c>
      <c r="J197" t="s">
        <v>45</v>
      </c>
      <c r="K197" t="s">
        <v>32</v>
      </c>
      <c r="L197" s="20">
        <v>27246</v>
      </c>
      <c r="M197" s="20">
        <v>17400</v>
      </c>
      <c r="N197" s="20">
        <v>9846</v>
      </c>
      <c r="O197" s="20">
        <v>27246</v>
      </c>
      <c r="P197">
        <v>9846</v>
      </c>
      <c r="Q197" s="7">
        <v>27246</v>
      </c>
      <c r="R197" s="11" t="b">
        <f t="shared" si="3"/>
        <v>0</v>
      </c>
      <c r="S197">
        <v>0</v>
      </c>
      <c r="U197">
        <v>9</v>
      </c>
      <c r="W197" t="s">
        <v>521</v>
      </c>
      <c r="X197">
        <v>3</v>
      </c>
      <c r="Y197">
        <v>4</v>
      </c>
      <c r="AB197" t="s">
        <v>63</v>
      </c>
      <c r="AC197" t="s">
        <v>522</v>
      </c>
      <c r="AD197" t="s">
        <v>33</v>
      </c>
    </row>
    <row r="198" spans="1:30" ht="20.100000000000001" customHeight="1" x14ac:dyDescent="0.25">
      <c r="A198" t="s">
        <v>517</v>
      </c>
      <c r="B198" s="14">
        <v>8986.01</v>
      </c>
      <c r="C198" s="14">
        <f>VLOOKUP(A198,SGI!$A$1:$B$219,2,FALSE)</f>
        <v>-2148.0300000000002</v>
      </c>
      <c r="D198" s="14">
        <v>25733</v>
      </c>
      <c r="F198">
        <v>810</v>
      </c>
      <c r="G198" t="s">
        <v>27</v>
      </c>
      <c r="H198" t="s">
        <v>327</v>
      </c>
      <c r="I198" s="19" t="s">
        <v>523</v>
      </c>
      <c r="J198" t="s">
        <v>288</v>
      </c>
      <c r="K198" t="s">
        <v>32</v>
      </c>
      <c r="L198" s="14">
        <v>575</v>
      </c>
      <c r="M198" s="14">
        <v>203.5</v>
      </c>
      <c r="N198" s="14">
        <v>371.5</v>
      </c>
      <c r="O198">
        <v>575</v>
      </c>
      <c r="P198">
        <v>230</v>
      </c>
      <c r="Q198" s="8">
        <v>575</v>
      </c>
      <c r="R198" s="11" t="b">
        <f t="shared" si="3"/>
        <v>0</v>
      </c>
      <c r="S198">
        <v>0</v>
      </c>
      <c r="U198">
        <v>9</v>
      </c>
      <c r="Y198">
        <v>9</v>
      </c>
      <c r="AB198" t="s">
        <v>33</v>
      </c>
    </row>
    <row r="199" spans="1:30" ht="20.100000000000001" customHeight="1" x14ac:dyDescent="0.25">
      <c r="A199" t="s">
        <v>517</v>
      </c>
      <c r="B199" s="14">
        <v>8986.01</v>
      </c>
      <c r="C199" s="14">
        <f>VLOOKUP(A199,SGI!$A$1:$B$219,2,FALSE)</f>
        <v>-2148.0300000000002</v>
      </c>
      <c r="D199">
        <v>25734</v>
      </c>
      <c r="F199">
        <v>810</v>
      </c>
      <c r="G199" t="s">
        <v>27</v>
      </c>
      <c r="H199" t="s">
        <v>327</v>
      </c>
      <c r="I199" s="19" t="s">
        <v>524</v>
      </c>
      <c r="J199" t="s">
        <v>42</v>
      </c>
      <c r="K199" t="s">
        <v>32</v>
      </c>
      <c r="L199" s="14">
        <v>928</v>
      </c>
      <c r="M199" s="14">
        <v>403.5</v>
      </c>
      <c r="N199">
        <v>524.5</v>
      </c>
      <c r="O199">
        <v>928</v>
      </c>
      <c r="P199">
        <v>371.2</v>
      </c>
      <c r="Q199" s="8">
        <v>928</v>
      </c>
      <c r="R199" s="11" t="b">
        <f t="shared" si="3"/>
        <v>0</v>
      </c>
      <c r="S199">
        <v>0</v>
      </c>
      <c r="U199">
        <v>9</v>
      </c>
      <c r="Y199">
        <v>9</v>
      </c>
      <c r="AB199" t="s">
        <v>33</v>
      </c>
    </row>
    <row r="200" spans="1:30" ht="20.100000000000001" customHeight="1" x14ac:dyDescent="0.25">
      <c r="A200" t="s">
        <v>517</v>
      </c>
      <c r="B200" s="14">
        <v>8986.01</v>
      </c>
      <c r="C200" s="14">
        <f>VLOOKUP(A200,SGI!$A$1:$B$219,2,FALSE)</f>
        <v>-2148.0300000000002</v>
      </c>
      <c r="D200">
        <v>25738</v>
      </c>
      <c r="F200">
        <v>810</v>
      </c>
      <c r="G200" t="s">
        <v>27</v>
      </c>
      <c r="H200" t="s">
        <v>327</v>
      </c>
      <c r="I200" s="19" t="s">
        <v>525</v>
      </c>
      <c r="J200" t="s">
        <v>350</v>
      </c>
      <c r="K200" t="s">
        <v>32</v>
      </c>
      <c r="L200" s="2">
        <v>3320</v>
      </c>
      <c r="M200" s="20">
        <v>2050</v>
      </c>
      <c r="N200" s="20">
        <v>1270</v>
      </c>
      <c r="O200" s="20">
        <v>3320</v>
      </c>
      <c r="P200">
        <v>1270</v>
      </c>
      <c r="Q200" s="7">
        <v>3320</v>
      </c>
      <c r="R200" s="11" t="b">
        <f t="shared" si="3"/>
        <v>0</v>
      </c>
      <c r="S200">
        <v>0</v>
      </c>
      <c r="U200">
        <v>9</v>
      </c>
      <c r="Y200">
        <v>9</v>
      </c>
      <c r="AB200" t="s">
        <v>33</v>
      </c>
    </row>
    <row r="201" spans="1:30" ht="20.100000000000001" customHeight="1" x14ac:dyDescent="0.25">
      <c r="A201" t="s">
        <v>534</v>
      </c>
      <c r="B201" s="14">
        <v>1560.8</v>
      </c>
      <c r="C201" s="14" t="e">
        <f>VLOOKUP(A201,SGI!$A$1:$B$219,2,FALSE)</f>
        <v>#N/A</v>
      </c>
      <c r="D201">
        <v>25105</v>
      </c>
      <c r="F201">
        <v>810</v>
      </c>
      <c r="G201" t="s">
        <v>27</v>
      </c>
      <c r="H201" t="s">
        <v>327</v>
      </c>
      <c r="I201" s="14" t="s">
        <v>540</v>
      </c>
      <c r="J201" t="s">
        <v>35</v>
      </c>
      <c r="K201" t="s">
        <v>32</v>
      </c>
      <c r="L201" s="14">
        <v>10</v>
      </c>
      <c r="M201" s="14">
        <v>0</v>
      </c>
      <c r="N201" s="14">
        <v>10</v>
      </c>
      <c r="O201">
        <v>10</v>
      </c>
      <c r="P201">
        <v>10</v>
      </c>
      <c r="Q201" s="8">
        <v>0</v>
      </c>
      <c r="R201" s="11" t="b">
        <f t="shared" si="3"/>
        <v>0</v>
      </c>
      <c r="S201">
        <v>0</v>
      </c>
      <c r="U201">
        <v>9</v>
      </c>
      <c r="W201" t="s">
        <v>56</v>
      </c>
      <c r="X201">
        <v>1</v>
      </c>
      <c r="Y201" t="s">
        <v>127</v>
      </c>
      <c r="AB201" t="s">
        <v>63</v>
      </c>
      <c r="AC201" t="s">
        <v>332</v>
      </c>
      <c r="AD201" t="s">
        <v>33</v>
      </c>
    </row>
    <row r="202" spans="1:30" ht="20.100000000000001" customHeight="1" x14ac:dyDescent="0.25">
      <c r="A202" t="s">
        <v>534</v>
      </c>
      <c r="B202" s="14">
        <v>1560.8</v>
      </c>
      <c r="C202" s="14" t="e">
        <f>VLOOKUP(A202,SGI!$A$1:$B$219,2,FALSE)</f>
        <v>#N/A</v>
      </c>
      <c r="D202" s="4">
        <v>25099</v>
      </c>
      <c r="E202" s="4" t="s">
        <v>2540</v>
      </c>
      <c r="F202">
        <v>810</v>
      </c>
      <c r="G202" t="s">
        <v>27</v>
      </c>
      <c r="H202" t="s">
        <v>327</v>
      </c>
      <c r="I202" s="14" t="s">
        <v>535</v>
      </c>
      <c r="J202" t="s">
        <v>364</v>
      </c>
      <c r="K202" t="s">
        <v>32</v>
      </c>
      <c r="L202" s="14">
        <v>900</v>
      </c>
      <c r="M202">
        <v>450</v>
      </c>
      <c r="N202" s="14">
        <v>450</v>
      </c>
      <c r="O202">
        <v>900</v>
      </c>
      <c r="P202">
        <v>0</v>
      </c>
      <c r="Q202" s="8">
        <v>0</v>
      </c>
      <c r="R202" s="11" t="b">
        <f t="shared" si="3"/>
        <v>0</v>
      </c>
      <c r="S202">
        <v>0</v>
      </c>
      <c r="T202" s="14" t="s">
        <v>536</v>
      </c>
      <c r="U202">
        <v>1</v>
      </c>
      <c r="V202">
        <v>3</v>
      </c>
      <c r="W202" t="s">
        <v>537</v>
      </c>
      <c r="X202">
        <v>1</v>
      </c>
      <c r="Y202">
        <v>3</v>
      </c>
      <c r="AB202" t="s">
        <v>63</v>
      </c>
      <c r="AC202" t="s">
        <v>538</v>
      </c>
      <c r="AD202" t="s">
        <v>539</v>
      </c>
    </row>
    <row r="203" spans="1:30" ht="20.100000000000001" customHeight="1" x14ac:dyDescent="0.25">
      <c r="A203" t="s">
        <v>534</v>
      </c>
      <c r="B203" s="14">
        <v>1560.8</v>
      </c>
      <c r="C203" s="14" t="e">
        <f>VLOOKUP(A203,SGI!$A$1:$B$219,2,FALSE)</f>
        <v>#N/A</v>
      </c>
      <c r="D203" s="14">
        <v>24951</v>
      </c>
      <c r="F203">
        <v>810</v>
      </c>
      <c r="G203" t="s">
        <v>27</v>
      </c>
      <c r="H203" t="s">
        <v>327</v>
      </c>
      <c r="I203" s="14" t="s">
        <v>541</v>
      </c>
      <c r="J203" t="s">
        <v>288</v>
      </c>
      <c r="K203" t="s">
        <v>32</v>
      </c>
      <c r="L203" s="14">
        <v>55</v>
      </c>
      <c r="M203" s="14">
        <v>0</v>
      </c>
      <c r="N203" s="14">
        <v>55</v>
      </c>
      <c r="O203">
        <v>55</v>
      </c>
      <c r="P203">
        <v>27.5</v>
      </c>
      <c r="Q203" s="8">
        <v>55</v>
      </c>
      <c r="R203" s="11" t="b">
        <f t="shared" si="3"/>
        <v>0</v>
      </c>
      <c r="S203">
        <v>0</v>
      </c>
      <c r="U203">
        <v>9</v>
      </c>
      <c r="Y203">
        <v>9</v>
      </c>
      <c r="AB203" t="s">
        <v>33</v>
      </c>
    </row>
    <row r="204" spans="1:30" ht="20.100000000000001" customHeight="1" x14ac:dyDescent="0.25">
      <c r="A204" t="s">
        <v>534</v>
      </c>
      <c r="B204" s="14">
        <v>1560.8</v>
      </c>
      <c r="C204" s="14" t="e">
        <f>VLOOKUP(A204,SGI!$A$1:$B$219,2,FALSE)</f>
        <v>#N/A</v>
      </c>
      <c r="D204" s="14">
        <v>24952</v>
      </c>
      <c r="F204">
        <v>810</v>
      </c>
      <c r="G204" t="s">
        <v>27</v>
      </c>
      <c r="H204" t="s">
        <v>327</v>
      </c>
      <c r="I204" s="14" t="s">
        <v>542</v>
      </c>
      <c r="J204" t="s">
        <v>37</v>
      </c>
      <c r="K204" t="s">
        <v>32</v>
      </c>
      <c r="L204" s="20">
        <v>5337.5</v>
      </c>
      <c r="M204" s="20">
        <v>2434</v>
      </c>
      <c r="N204" s="20">
        <v>2903.5</v>
      </c>
      <c r="O204" s="20">
        <v>5337.5</v>
      </c>
      <c r="P204">
        <v>2135</v>
      </c>
      <c r="Q204" s="7">
        <v>5337.5</v>
      </c>
      <c r="R204" s="11" t="b">
        <f t="shared" si="3"/>
        <v>0</v>
      </c>
      <c r="S204">
        <v>0</v>
      </c>
      <c r="T204" s="14"/>
      <c r="U204">
        <v>9</v>
      </c>
      <c r="Y204">
        <v>9</v>
      </c>
      <c r="AB204" t="s">
        <v>33</v>
      </c>
    </row>
    <row r="205" spans="1:30" ht="20.100000000000001" customHeight="1" x14ac:dyDescent="0.25">
      <c r="A205" t="s">
        <v>534</v>
      </c>
      <c r="B205" s="14">
        <v>1560.8</v>
      </c>
      <c r="C205" s="14" t="e">
        <f>VLOOKUP(A205,SGI!$A$1:$B$219,2,FALSE)</f>
        <v>#N/A</v>
      </c>
      <c r="D205">
        <v>25097</v>
      </c>
      <c r="F205">
        <v>810</v>
      </c>
      <c r="G205" t="s">
        <v>27</v>
      </c>
      <c r="H205" t="s">
        <v>327</v>
      </c>
      <c r="I205" s="14" t="s">
        <v>543</v>
      </c>
      <c r="J205" t="s">
        <v>42</v>
      </c>
      <c r="K205" t="s">
        <v>32</v>
      </c>
      <c r="L205" s="14">
        <v>420.5</v>
      </c>
      <c r="M205" s="14">
        <v>150</v>
      </c>
      <c r="N205" s="14">
        <v>270.5</v>
      </c>
      <c r="O205">
        <v>420.5</v>
      </c>
      <c r="P205">
        <v>168.2</v>
      </c>
      <c r="Q205" s="8">
        <v>420.5</v>
      </c>
      <c r="R205" s="11" t="b">
        <f t="shared" si="3"/>
        <v>0</v>
      </c>
      <c r="S205">
        <v>0</v>
      </c>
      <c r="U205">
        <v>9</v>
      </c>
      <c r="Y205">
        <v>9</v>
      </c>
      <c r="AB205" t="s">
        <v>33</v>
      </c>
    </row>
    <row r="206" spans="1:30" ht="20.100000000000001" customHeight="1" x14ac:dyDescent="0.25">
      <c r="A206" t="s">
        <v>534</v>
      </c>
      <c r="B206" s="14">
        <v>1560.8</v>
      </c>
      <c r="C206" s="14" t="e">
        <f>VLOOKUP(A206,SGI!$A$1:$B$219,2,FALSE)</f>
        <v>#N/A</v>
      </c>
      <c r="D206">
        <v>25098</v>
      </c>
      <c r="F206">
        <v>810</v>
      </c>
      <c r="G206" t="s">
        <v>27</v>
      </c>
      <c r="H206" t="s">
        <v>327</v>
      </c>
      <c r="I206" s="14" t="s">
        <v>544</v>
      </c>
      <c r="J206" t="s">
        <v>45</v>
      </c>
      <c r="K206" t="s">
        <v>32</v>
      </c>
      <c r="L206" s="14">
        <v>387</v>
      </c>
      <c r="M206">
        <v>225</v>
      </c>
      <c r="N206">
        <v>162</v>
      </c>
      <c r="O206">
        <v>387</v>
      </c>
      <c r="P206">
        <v>162</v>
      </c>
      <c r="Q206" s="8">
        <v>387</v>
      </c>
      <c r="R206" s="11" t="b">
        <f t="shared" si="3"/>
        <v>0</v>
      </c>
      <c r="S206">
        <v>0</v>
      </c>
      <c r="T206" s="14"/>
      <c r="U206">
        <v>9</v>
      </c>
      <c r="Y206">
        <v>9</v>
      </c>
      <c r="AB206" t="s">
        <v>33</v>
      </c>
    </row>
    <row r="207" spans="1:30" ht="20.100000000000001" customHeight="1" x14ac:dyDescent="0.25">
      <c r="A207" t="s">
        <v>526</v>
      </c>
      <c r="B207" s="14">
        <v>534.9</v>
      </c>
      <c r="C207" s="14" t="e">
        <f>VLOOKUP(A207,SGI!$A$1:$B$219,2,FALSE)</f>
        <v>#N/A</v>
      </c>
      <c r="D207">
        <v>26692</v>
      </c>
      <c r="F207">
        <v>810</v>
      </c>
      <c r="G207" t="s">
        <v>27</v>
      </c>
      <c r="H207" t="s">
        <v>327</v>
      </c>
      <c r="I207" s="19" t="s">
        <v>527</v>
      </c>
      <c r="J207" t="s">
        <v>528</v>
      </c>
      <c r="K207" t="s">
        <v>32</v>
      </c>
      <c r="L207" s="20">
        <v>1200</v>
      </c>
      <c r="M207" s="14">
        <v>600</v>
      </c>
      <c r="N207" s="14">
        <v>600</v>
      </c>
      <c r="O207" s="20">
        <v>1200</v>
      </c>
      <c r="P207">
        <v>480</v>
      </c>
      <c r="Q207" s="7">
        <v>1200</v>
      </c>
      <c r="R207" s="11" t="b">
        <f t="shared" ref="R207:R270" si="4">AND(P207&gt;0,Q207=0,J207&lt;&gt;"Printing Costs",J207&lt;&gt;"Publicity")</f>
        <v>0</v>
      </c>
      <c r="S207">
        <v>0</v>
      </c>
      <c r="U207">
        <v>9</v>
      </c>
      <c r="Y207">
        <v>9</v>
      </c>
      <c r="AB207" t="s">
        <v>33</v>
      </c>
    </row>
    <row r="208" spans="1:30" ht="20.100000000000001" customHeight="1" x14ac:dyDescent="0.25">
      <c r="A208" t="s">
        <v>526</v>
      </c>
      <c r="B208" s="14">
        <v>534.9</v>
      </c>
      <c r="C208" s="14" t="e">
        <f>VLOOKUP(A208,SGI!$A$1:$B$219,2,FALSE)</f>
        <v>#N/A</v>
      </c>
      <c r="D208">
        <v>26693</v>
      </c>
      <c r="F208">
        <v>810</v>
      </c>
      <c r="G208" t="s">
        <v>27</v>
      </c>
      <c r="H208" t="s">
        <v>327</v>
      </c>
      <c r="I208" s="19" t="s">
        <v>529</v>
      </c>
      <c r="J208" t="s">
        <v>288</v>
      </c>
      <c r="K208" t="s">
        <v>32</v>
      </c>
      <c r="L208" s="14">
        <v>300</v>
      </c>
      <c r="M208">
        <v>150</v>
      </c>
      <c r="N208">
        <v>150</v>
      </c>
      <c r="O208">
        <v>300</v>
      </c>
      <c r="P208">
        <v>150</v>
      </c>
      <c r="Q208" s="8">
        <v>300</v>
      </c>
      <c r="R208" s="11" t="b">
        <f t="shared" si="4"/>
        <v>0</v>
      </c>
      <c r="S208">
        <v>0</v>
      </c>
      <c r="U208">
        <v>9</v>
      </c>
      <c r="Y208">
        <v>9</v>
      </c>
      <c r="AB208" t="s">
        <v>33</v>
      </c>
    </row>
    <row r="209" spans="1:30" ht="20.100000000000001" customHeight="1" x14ac:dyDescent="0.25">
      <c r="A209" t="s">
        <v>526</v>
      </c>
      <c r="B209" s="14">
        <v>534.9</v>
      </c>
      <c r="C209" s="14" t="e">
        <f>VLOOKUP(A209,SGI!$A$1:$B$219,2,FALSE)</f>
        <v>#N/A</v>
      </c>
      <c r="D209">
        <v>26695</v>
      </c>
      <c r="F209">
        <v>810</v>
      </c>
      <c r="G209" t="s">
        <v>27</v>
      </c>
      <c r="H209" t="s">
        <v>327</v>
      </c>
      <c r="I209" s="19" t="s">
        <v>530</v>
      </c>
      <c r="J209" t="s">
        <v>42</v>
      </c>
      <c r="K209" t="s">
        <v>32</v>
      </c>
      <c r="L209">
        <v>650</v>
      </c>
      <c r="M209">
        <v>325</v>
      </c>
      <c r="N209">
        <v>325</v>
      </c>
      <c r="O209">
        <v>650</v>
      </c>
      <c r="P209">
        <v>260</v>
      </c>
      <c r="Q209" s="8">
        <v>650</v>
      </c>
      <c r="R209" s="11" t="b">
        <f t="shared" si="4"/>
        <v>0</v>
      </c>
      <c r="S209">
        <v>0</v>
      </c>
      <c r="U209">
        <v>9</v>
      </c>
      <c r="Y209">
        <v>9</v>
      </c>
      <c r="AB209" t="s">
        <v>33</v>
      </c>
    </row>
    <row r="210" spans="1:30" ht="20.100000000000001" customHeight="1" x14ac:dyDescent="0.25">
      <c r="A210" t="s">
        <v>526</v>
      </c>
      <c r="B210" s="14">
        <v>534.9</v>
      </c>
      <c r="C210" s="14" t="e">
        <f>VLOOKUP(A210,SGI!$A$1:$B$219,2,FALSE)</f>
        <v>#N/A</v>
      </c>
      <c r="D210">
        <v>26696</v>
      </c>
      <c r="F210">
        <v>810</v>
      </c>
      <c r="G210" t="s">
        <v>27</v>
      </c>
      <c r="H210" t="s">
        <v>327</v>
      </c>
      <c r="I210" s="19" t="s">
        <v>531</v>
      </c>
      <c r="J210" t="s">
        <v>45</v>
      </c>
      <c r="K210" t="s">
        <v>32</v>
      </c>
      <c r="L210" s="20">
        <v>1100</v>
      </c>
      <c r="M210" s="14">
        <v>750</v>
      </c>
      <c r="N210" s="14">
        <v>350</v>
      </c>
      <c r="O210" s="20">
        <v>1100</v>
      </c>
      <c r="P210">
        <v>350</v>
      </c>
      <c r="Q210" s="7">
        <v>1100</v>
      </c>
      <c r="R210" s="11" t="b">
        <f t="shared" si="4"/>
        <v>0</v>
      </c>
      <c r="S210">
        <v>0</v>
      </c>
      <c r="U210">
        <v>9</v>
      </c>
      <c r="Y210">
        <v>9</v>
      </c>
      <c r="AB210" t="s">
        <v>33</v>
      </c>
    </row>
    <row r="211" spans="1:30" ht="20.100000000000001" customHeight="1" x14ac:dyDescent="0.25">
      <c r="A211" t="s">
        <v>526</v>
      </c>
      <c r="B211" s="14">
        <v>534.9</v>
      </c>
      <c r="C211" s="14" t="e">
        <f>VLOOKUP(A211,SGI!$A$1:$B$219,2,FALSE)</f>
        <v>#N/A</v>
      </c>
      <c r="D211">
        <v>26701</v>
      </c>
      <c r="F211">
        <v>810</v>
      </c>
      <c r="G211" t="s">
        <v>27</v>
      </c>
      <c r="H211" t="s">
        <v>327</v>
      </c>
      <c r="I211" s="19" t="s">
        <v>532</v>
      </c>
      <c r="J211" t="s">
        <v>42</v>
      </c>
      <c r="K211" t="s">
        <v>77</v>
      </c>
      <c r="L211" s="14">
        <v>600</v>
      </c>
      <c r="M211" s="14">
        <v>300</v>
      </c>
      <c r="N211" s="14">
        <v>300</v>
      </c>
      <c r="O211">
        <v>600</v>
      </c>
      <c r="P211">
        <v>240</v>
      </c>
      <c r="Q211" s="8">
        <v>600</v>
      </c>
      <c r="R211" s="11" t="b">
        <f t="shared" si="4"/>
        <v>0</v>
      </c>
      <c r="S211">
        <v>0</v>
      </c>
      <c r="U211">
        <v>9</v>
      </c>
      <c r="Y211">
        <v>9</v>
      </c>
      <c r="AB211" t="s">
        <v>33</v>
      </c>
    </row>
    <row r="212" spans="1:30" ht="20.100000000000001" customHeight="1" x14ac:dyDescent="0.25">
      <c r="A212" t="s">
        <v>526</v>
      </c>
      <c r="B212" s="14">
        <v>534.9</v>
      </c>
      <c r="C212" s="14" t="e">
        <f>VLOOKUP(A212,SGI!$A$1:$B$219,2,FALSE)</f>
        <v>#N/A</v>
      </c>
      <c r="D212">
        <v>26702</v>
      </c>
      <c r="F212">
        <v>810</v>
      </c>
      <c r="G212" t="s">
        <v>27</v>
      </c>
      <c r="H212" t="s">
        <v>327</v>
      </c>
      <c r="I212" s="19" t="s">
        <v>533</v>
      </c>
      <c r="J212" t="s">
        <v>45</v>
      </c>
      <c r="K212" t="s">
        <v>77</v>
      </c>
      <c r="L212" s="14">
        <v>825</v>
      </c>
      <c r="M212" s="14">
        <v>475</v>
      </c>
      <c r="N212" s="14">
        <v>350</v>
      </c>
      <c r="O212">
        <v>825</v>
      </c>
      <c r="P212">
        <v>330</v>
      </c>
      <c r="Q212" s="8">
        <v>825</v>
      </c>
      <c r="R212" s="11" t="b">
        <f t="shared" si="4"/>
        <v>0</v>
      </c>
      <c r="S212">
        <v>0</v>
      </c>
      <c r="T212" s="14"/>
      <c r="U212">
        <v>9</v>
      </c>
      <c r="Y212">
        <v>9</v>
      </c>
      <c r="AB212" t="s">
        <v>33</v>
      </c>
    </row>
    <row r="213" spans="1:30" ht="20.100000000000001" customHeight="1" x14ac:dyDescent="0.25">
      <c r="A213" t="s">
        <v>545</v>
      </c>
      <c r="B213" s="14">
        <v>243.68</v>
      </c>
      <c r="C213" s="14" t="e">
        <f>VLOOKUP(A213,SGI!$A$1:$B$219,2,FALSE)</f>
        <v>#N/A</v>
      </c>
      <c r="D213" s="4">
        <v>26327</v>
      </c>
      <c r="E213" s="4" t="s">
        <v>2540</v>
      </c>
      <c r="F213">
        <v>810</v>
      </c>
      <c r="G213" t="s">
        <v>27</v>
      </c>
      <c r="H213" t="s">
        <v>327</v>
      </c>
      <c r="I213" s="14" t="s">
        <v>546</v>
      </c>
      <c r="J213" t="s">
        <v>60</v>
      </c>
      <c r="K213" t="s">
        <v>32</v>
      </c>
      <c r="L213" s="14">
        <v>700</v>
      </c>
      <c r="M213">
        <v>400</v>
      </c>
      <c r="N213">
        <v>250</v>
      </c>
      <c r="O213">
        <v>700</v>
      </c>
      <c r="P213">
        <v>250</v>
      </c>
      <c r="Q213" s="8">
        <v>0</v>
      </c>
      <c r="R213" s="11" t="b">
        <f t="shared" si="4"/>
        <v>1</v>
      </c>
      <c r="S213">
        <v>0</v>
      </c>
      <c r="U213" t="s">
        <v>547</v>
      </c>
      <c r="W213" t="s">
        <v>548</v>
      </c>
      <c r="AB213" t="s">
        <v>63</v>
      </c>
      <c r="AC213" t="s">
        <v>549</v>
      </c>
      <c r="AD213" t="s">
        <v>550</v>
      </c>
    </row>
    <row r="214" spans="1:30" ht="20.100000000000001" customHeight="1" x14ac:dyDescent="0.25">
      <c r="A214" t="s">
        <v>545</v>
      </c>
      <c r="B214" s="14">
        <v>243.68</v>
      </c>
      <c r="C214" s="14" t="e">
        <f>VLOOKUP(A214,SGI!$A$1:$B$219,2,FALSE)</f>
        <v>#N/A</v>
      </c>
      <c r="D214">
        <v>27474</v>
      </c>
      <c r="F214">
        <v>810</v>
      </c>
      <c r="G214" t="s">
        <v>27</v>
      </c>
      <c r="H214" t="s">
        <v>327</v>
      </c>
      <c r="I214" t="s">
        <v>551</v>
      </c>
      <c r="J214" t="s">
        <v>56</v>
      </c>
      <c r="K214" t="s">
        <v>32</v>
      </c>
      <c r="L214" s="14">
        <v>10</v>
      </c>
      <c r="M214">
        <v>0</v>
      </c>
      <c r="N214">
        <v>10</v>
      </c>
      <c r="O214">
        <v>10</v>
      </c>
      <c r="P214">
        <v>10</v>
      </c>
      <c r="Q214" s="8">
        <v>0</v>
      </c>
      <c r="R214" s="11" t="b">
        <f t="shared" si="4"/>
        <v>0</v>
      </c>
      <c r="S214">
        <v>0</v>
      </c>
      <c r="U214">
        <v>9</v>
      </c>
      <c r="W214" t="s">
        <v>56</v>
      </c>
      <c r="X214">
        <v>1</v>
      </c>
      <c r="Y214" t="s">
        <v>127</v>
      </c>
      <c r="AB214" t="s">
        <v>63</v>
      </c>
      <c r="AC214" t="s">
        <v>332</v>
      </c>
      <c r="AD214" t="s">
        <v>33</v>
      </c>
    </row>
    <row r="215" spans="1:30" ht="20.100000000000001" customHeight="1" x14ac:dyDescent="0.25">
      <c r="A215" t="s">
        <v>545</v>
      </c>
      <c r="B215" s="14">
        <v>243.68</v>
      </c>
      <c r="C215" s="14" t="e">
        <f>VLOOKUP(A215,SGI!$A$1:$B$219,2,FALSE)</f>
        <v>#N/A</v>
      </c>
      <c r="D215">
        <v>26328</v>
      </c>
      <c r="F215">
        <v>810</v>
      </c>
      <c r="G215" t="s">
        <v>27</v>
      </c>
      <c r="H215" t="s">
        <v>327</v>
      </c>
      <c r="I215" s="14" t="s">
        <v>552</v>
      </c>
      <c r="J215" t="s">
        <v>50</v>
      </c>
      <c r="K215" t="s">
        <v>32</v>
      </c>
      <c r="L215" s="14">
        <v>600</v>
      </c>
      <c r="M215" s="14">
        <v>500</v>
      </c>
      <c r="N215" s="14">
        <v>100</v>
      </c>
      <c r="O215" s="14">
        <v>600</v>
      </c>
      <c r="P215">
        <v>100</v>
      </c>
      <c r="Q215" s="8">
        <v>600</v>
      </c>
      <c r="R215" s="11" t="b">
        <f t="shared" si="4"/>
        <v>0</v>
      </c>
      <c r="S215">
        <v>0</v>
      </c>
      <c r="U215" t="s">
        <v>553</v>
      </c>
      <c r="AB215" t="s">
        <v>33</v>
      </c>
    </row>
    <row r="216" spans="1:30" ht="20.100000000000001" customHeight="1" x14ac:dyDescent="0.25">
      <c r="A216" t="s">
        <v>545</v>
      </c>
      <c r="B216" s="14">
        <v>243.68</v>
      </c>
      <c r="C216" s="14" t="e">
        <f>VLOOKUP(A216,SGI!$A$1:$B$219,2,FALSE)</f>
        <v>#N/A</v>
      </c>
      <c r="D216">
        <v>26329</v>
      </c>
      <c r="F216">
        <v>810</v>
      </c>
      <c r="G216" t="s">
        <v>27</v>
      </c>
      <c r="H216" t="s">
        <v>327</v>
      </c>
      <c r="I216" s="14" t="s">
        <v>554</v>
      </c>
      <c r="J216" t="s">
        <v>42</v>
      </c>
      <c r="K216" t="s">
        <v>32</v>
      </c>
      <c r="L216" s="14">
        <v>265</v>
      </c>
      <c r="M216" s="14">
        <v>0</v>
      </c>
      <c r="N216" s="14">
        <v>100</v>
      </c>
      <c r="O216" s="14">
        <v>265</v>
      </c>
      <c r="P216">
        <v>100</v>
      </c>
      <c r="Q216" s="8">
        <v>265</v>
      </c>
      <c r="R216" s="11" t="b">
        <f t="shared" si="4"/>
        <v>0</v>
      </c>
      <c r="S216">
        <v>0</v>
      </c>
      <c r="U216">
        <v>9</v>
      </c>
      <c r="AB216" t="s">
        <v>33</v>
      </c>
    </row>
    <row r="217" spans="1:30" ht="20.100000000000001" customHeight="1" x14ac:dyDescent="0.25">
      <c r="A217" t="s">
        <v>555</v>
      </c>
      <c r="B217" s="14">
        <v>1324.15</v>
      </c>
      <c r="C217" s="14">
        <f>VLOOKUP(A217,SGI!$A$1:$B$219,2,FALSE)</f>
        <v>3385.78</v>
      </c>
      <c r="D217">
        <v>27670</v>
      </c>
      <c r="F217">
        <v>810</v>
      </c>
      <c r="G217" t="s">
        <v>27</v>
      </c>
      <c r="H217" t="s">
        <v>327</v>
      </c>
      <c r="I217" s="19" t="s">
        <v>556</v>
      </c>
      <c r="J217" t="s">
        <v>364</v>
      </c>
      <c r="K217" t="s">
        <v>32</v>
      </c>
      <c r="L217">
        <v>700</v>
      </c>
      <c r="M217">
        <v>0</v>
      </c>
      <c r="N217">
        <v>700</v>
      </c>
      <c r="O217">
        <v>700</v>
      </c>
      <c r="P217">
        <v>280</v>
      </c>
      <c r="Q217" s="8">
        <v>700</v>
      </c>
      <c r="R217" s="11" t="b">
        <f t="shared" si="4"/>
        <v>0</v>
      </c>
      <c r="S217">
        <v>0</v>
      </c>
      <c r="T217" t="s">
        <v>557</v>
      </c>
      <c r="U217">
        <v>1</v>
      </c>
      <c r="V217">
        <v>3</v>
      </c>
      <c r="W217" t="s">
        <v>558</v>
      </c>
      <c r="AB217" t="s">
        <v>63</v>
      </c>
      <c r="AC217" t="s">
        <v>109</v>
      </c>
      <c r="AD217" t="s">
        <v>559</v>
      </c>
    </row>
    <row r="218" spans="1:30" ht="20.100000000000001" customHeight="1" x14ac:dyDescent="0.25">
      <c r="A218" t="s">
        <v>555</v>
      </c>
      <c r="B218" s="14">
        <v>1324.15</v>
      </c>
      <c r="C218" s="14">
        <f>VLOOKUP(A218,SGI!$A$1:$B$219,2,FALSE)</f>
        <v>3385.78</v>
      </c>
      <c r="D218">
        <v>27672</v>
      </c>
      <c r="F218">
        <v>810</v>
      </c>
      <c r="G218" t="s">
        <v>27</v>
      </c>
      <c r="H218" t="s">
        <v>327</v>
      </c>
      <c r="I218" s="19" t="s">
        <v>560</v>
      </c>
      <c r="J218" t="s">
        <v>45</v>
      </c>
      <c r="K218" t="s">
        <v>32</v>
      </c>
      <c r="L218" s="14">
        <v>350</v>
      </c>
      <c r="M218" s="14">
        <v>0</v>
      </c>
      <c r="N218">
        <v>350</v>
      </c>
      <c r="O218" s="14">
        <v>350</v>
      </c>
      <c r="P218">
        <v>140</v>
      </c>
      <c r="Q218" s="8">
        <v>350</v>
      </c>
      <c r="R218" s="11" t="b">
        <f t="shared" si="4"/>
        <v>0</v>
      </c>
      <c r="S218">
        <v>0</v>
      </c>
      <c r="U218">
        <v>9</v>
      </c>
      <c r="W218" t="s">
        <v>561</v>
      </c>
      <c r="X218">
        <v>3</v>
      </c>
      <c r="Y218">
        <v>4</v>
      </c>
      <c r="AB218" t="s">
        <v>63</v>
      </c>
      <c r="AC218" t="s">
        <v>562</v>
      </c>
      <c r="AD218" t="s">
        <v>563</v>
      </c>
    </row>
    <row r="219" spans="1:30" ht="20.100000000000001" customHeight="1" x14ac:dyDescent="0.25">
      <c r="A219" t="s">
        <v>555</v>
      </c>
      <c r="B219" s="14">
        <v>1324.15</v>
      </c>
      <c r="C219" s="14">
        <f>VLOOKUP(A219,SGI!$A$1:$B$219,2,FALSE)</f>
        <v>3385.78</v>
      </c>
      <c r="D219">
        <v>27667</v>
      </c>
      <c r="F219">
        <v>810</v>
      </c>
      <c r="G219" t="s">
        <v>27</v>
      </c>
      <c r="H219" t="s">
        <v>327</v>
      </c>
      <c r="I219" s="19" t="s">
        <v>564</v>
      </c>
      <c r="J219" t="s">
        <v>37</v>
      </c>
      <c r="K219" t="s">
        <v>32</v>
      </c>
      <c r="L219" s="20">
        <v>4650</v>
      </c>
      <c r="M219" s="20">
        <v>3360</v>
      </c>
      <c r="N219" s="20">
        <v>1290</v>
      </c>
      <c r="O219" s="20">
        <v>4650</v>
      </c>
      <c r="P219">
        <v>1290</v>
      </c>
      <c r="Q219" s="7">
        <v>4650</v>
      </c>
      <c r="R219" s="11" t="b">
        <f t="shared" si="4"/>
        <v>0</v>
      </c>
      <c r="S219">
        <v>0</v>
      </c>
      <c r="T219" t="s">
        <v>565</v>
      </c>
      <c r="U219">
        <v>9</v>
      </c>
      <c r="AB219" t="s">
        <v>33</v>
      </c>
    </row>
    <row r="220" spans="1:30" ht="20.100000000000001" customHeight="1" x14ac:dyDescent="0.25">
      <c r="A220" t="s">
        <v>555</v>
      </c>
      <c r="B220" s="14">
        <v>1324.15</v>
      </c>
      <c r="C220" s="14">
        <f>VLOOKUP(A220,SGI!$A$1:$B$219,2,FALSE)</f>
        <v>3385.78</v>
      </c>
      <c r="D220" s="14">
        <v>27669</v>
      </c>
      <c r="F220">
        <v>810</v>
      </c>
      <c r="G220" t="s">
        <v>27</v>
      </c>
      <c r="H220" t="s">
        <v>327</v>
      </c>
      <c r="I220" s="1" t="s">
        <v>566</v>
      </c>
      <c r="J220" t="s">
        <v>60</v>
      </c>
      <c r="K220" t="s">
        <v>32</v>
      </c>
      <c r="L220" s="14">
        <v>686</v>
      </c>
      <c r="M220" s="14">
        <v>0</v>
      </c>
      <c r="N220" s="14">
        <v>686</v>
      </c>
      <c r="O220" s="14">
        <v>686</v>
      </c>
      <c r="P220">
        <v>274.39999999999998</v>
      </c>
      <c r="Q220" s="8">
        <v>686</v>
      </c>
      <c r="R220" s="11" t="b">
        <f t="shared" si="4"/>
        <v>0</v>
      </c>
      <c r="S220">
        <v>0</v>
      </c>
      <c r="T220" s="14"/>
      <c r="U220">
        <v>9</v>
      </c>
      <c r="AB220" t="s">
        <v>33</v>
      </c>
    </row>
    <row r="221" spans="1:30" ht="20.100000000000001" customHeight="1" x14ac:dyDescent="0.25">
      <c r="A221" t="s">
        <v>567</v>
      </c>
      <c r="B221" s="14">
        <v>262</v>
      </c>
      <c r="C221" s="14">
        <f>VLOOKUP(A221,SGI!$A$1:$B$219,2,FALSE)</f>
        <v>2755.41</v>
      </c>
      <c r="D221" s="14">
        <v>25488</v>
      </c>
      <c r="F221">
        <v>810</v>
      </c>
      <c r="G221" t="s">
        <v>27</v>
      </c>
      <c r="H221" t="s">
        <v>327</v>
      </c>
      <c r="I221" s="14" t="s">
        <v>568</v>
      </c>
      <c r="J221" t="s">
        <v>288</v>
      </c>
      <c r="K221" t="s">
        <v>32</v>
      </c>
      <c r="L221" s="14">
        <v>50</v>
      </c>
      <c r="M221" s="14">
        <v>0</v>
      </c>
      <c r="N221" s="14">
        <v>30</v>
      </c>
      <c r="O221" s="14">
        <v>50</v>
      </c>
      <c r="P221">
        <v>20</v>
      </c>
      <c r="Q221" s="8">
        <v>50</v>
      </c>
      <c r="R221" s="11" t="b">
        <f t="shared" si="4"/>
        <v>0</v>
      </c>
      <c r="S221">
        <v>0</v>
      </c>
      <c r="T221" s="14"/>
      <c r="U221">
        <v>9</v>
      </c>
      <c r="AB221" t="s">
        <v>33</v>
      </c>
    </row>
    <row r="222" spans="1:30" ht="20.100000000000001" customHeight="1" x14ac:dyDescent="0.25">
      <c r="A222" t="s">
        <v>567</v>
      </c>
      <c r="B222" s="14">
        <v>262</v>
      </c>
      <c r="C222" s="14">
        <f>VLOOKUP(A222,SGI!$A$1:$B$219,2,FALSE)</f>
        <v>2755.41</v>
      </c>
      <c r="D222" s="14">
        <v>25489</v>
      </c>
      <c r="F222">
        <v>810</v>
      </c>
      <c r="G222" t="s">
        <v>27</v>
      </c>
      <c r="H222" t="s">
        <v>327</v>
      </c>
      <c r="I222" s="14" t="s">
        <v>569</v>
      </c>
      <c r="J222" t="s">
        <v>37</v>
      </c>
      <c r="K222" t="s">
        <v>32</v>
      </c>
      <c r="L222" s="14">
        <v>40</v>
      </c>
      <c r="M222">
        <v>0</v>
      </c>
      <c r="N222">
        <v>30</v>
      </c>
      <c r="O222" s="14">
        <v>40</v>
      </c>
      <c r="P222">
        <v>16</v>
      </c>
      <c r="Q222" s="8">
        <v>40</v>
      </c>
      <c r="R222" s="11" t="b">
        <f t="shared" si="4"/>
        <v>0</v>
      </c>
      <c r="S222">
        <v>0</v>
      </c>
      <c r="T222" s="14"/>
      <c r="U222">
        <v>9</v>
      </c>
      <c r="AB222" t="s">
        <v>33</v>
      </c>
    </row>
    <row r="223" spans="1:30" ht="20.100000000000001" customHeight="1" x14ac:dyDescent="0.25">
      <c r="A223" t="s">
        <v>567</v>
      </c>
      <c r="B223" s="14">
        <v>262</v>
      </c>
      <c r="C223" s="14">
        <f>VLOOKUP(A223,SGI!$A$1:$B$219,2,FALSE)</f>
        <v>2755.41</v>
      </c>
      <c r="D223" s="14">
        <v>25490</v>
      </c>
      <c r="F223">
        <v>810</v>
      </c>
      <c r="G223" t="s">
        <v>27</v>
      </c>
      <c r="H223" t="s">
        <v>327</v>
      </c>
      <c r="I223" s="14" t="s">
        <v>570</v>
      </c>
      <c r="J223" t="s">
        <v>42</v>
      </c>
      <c r="K223" t="s">
        <v>32</v>
      </c>
      <c r="L223" s="14">
        <v>335</v>
      </c>
      <c r="M223" s="14">
        <v>0</v>
      </c>
      <c r="N223" s="14">
        <v>185</v>
      </c>
      <c r="O223" s="14">
        <v>335</v>
      </c>
      <c r="P223">
        <v>134</v>
      </c>
      <c r="Q223" s="8">
        <v>335</v>
      </c>
      <c r="R223" s="11" t="b">
        <f t="shared" si="4"/>
        <v>0</v>
      </c>
      <c r="S223">
        <v>0</v>
      </c>
      <c r="U223">
        <v>9</v>
      </c>
      <c r="AB223" t="s">
        <v>33</v>
      </c>
    </row>
    <row r="224" spans="1:30" ht="20.100000000000001" customHeight="1" x14ac:dyDescent="0.25">
      <c r="A224" t="s">
        <v>567</v>
      </c>
      <c r="B224" s="14">
        <v>262</v>
      </c>
      <c r="C224" s="14">
        <f>VLOOKUP(A224,SGI!$A$1:$B$219,2,FALSE)</f>
        <v>2755.41</v>
      </c>
      <c r="D224" s="14">
        <v>25513</v>
      </c>
      <c r="F224">
        <v>810</v>
      </c>
      <c r="G224" t="s">
        <v>27</v>
      </c>
      <c r="H224" t="s">
        <v>327</v>
      </c>
      <c r="I224" s="14" t="s">
        <v>571</v>
      </c>
      <c r="J224" t="s">
        <v>50</v>
      </c>
      <c r="K224" t="s">
        <v>77</v>
      </c>
      <c r="L224">
        <v>510</v>
      </c>
      <c r="M224">
        <v>0</v>
      </c>
      <c r="N224">
        <v>310</v>
      </c>
      <c r="O224">
        <v>510</v>
      </c>
      <c r="P224">
        <v>204</v>
      </c>
      <c r="Q224" s="8">
        <v>510</v>
      </c>
      <c r="R224" s="11" t="b">
        <f t="shared" si="4"/>
        <v>0</v>
      </c>
      <c r="S224">
        <v>0</v>
      </c>
      <c r="U224" t="s">
        <v>572</v>
      </c>
      <c r="AB224" t="s">
        <v>33</v>
      </c>
    </row>
    <row r="225" spans="1:30" ht="20.100000000000001" customHeight="1" x14ac:dyDescent="0.25">
      <c r="A225" t="s">
        <v>573</v>
      </c>
      <c r="B225" s="14">
        <v>917.56000000000006</v>
      </c>
      <c r="C225" s="14">
        <f>VLOOKUP(A225,SGI!$A$1:$B$219,2,FALSE)</f>
        <v>2112.19</v>
      </c>
      <c r="D225" s="14">
        <v>26441</v>
      </c>
      <c r="F225">
        <v>810</v>
      </c>
      <c r="G225" t="s">
        <v>27</v>
      </c>
      <c r="H225" t="s">
        <v>327</v>
      </c>
      <c r="I225" s="14" t="s">
        <v>574</v>
      </c>
      <c r="J225" t="s">
        <v>350</v>
      </c>
      <c r="K225" t="s">
        <v>32</v>
      </c>
      <c r="L225" s="14">
        <v>200</v>
      </c>
      <c r="M225">
        <v>0</v>
      </c>
      <c r="N225">
        <v>200</v>
      </c>
      <c r="O225" s="14">
        <v>200</v>
      </c>
      <c r="P225">
        <v>80</v>
      </c>
      <c r="Q225" s="8">
        <v>200</v>
      </c>
      <c r="R225" s="11" t="b">
        <f t="shared" si="4"/>
        <v>0</v>
      </c>
      <c r="S225">
        <v>0</v>
      </c>
      <c r="U225">
        <v>9</v>
      </c>
      <c r="W225" t="s">
        <v>575</v>
      </c>
      <c r="X225">
        <v>2</v>
      </c>
      <c r="Y225">
        <v>1</v>
      </c>
      <c r="AB225" t="s">
        <v>63</v>
      </c>
      <c r="AC225" t="s">
        <v>109</v>
      </c>
      <c r="AD225" t="s">
        <v>576</v>
      </c>
    </row>
    <row r="226" spans="1:30" ht="20.100000000000001" customHeight="1" x14ac:dyDescent="0.25">
      <c r="A226" t="s">
        <v>573</v>
      </c>
      <c r="B226" s="14">
        <v>917.56000000000006</v>
      </c>
      <c r="C226" s="14">
        <f>VLOOKUP(A226,SGI!$A$1:$B$219,2,FALSE)</f>
        <v>2112.19</v>
      </c>
      <c r="D226" s="14">
        <v>26443</v>
      </c>
      <c r="F226">
        <v>810</v>
      </c>
      <c r="G226" t="s">
        <v>27</v>
      </c>
      <c r="H226" t="s">
        <v>327</v>
      </c>
      <c r="I226" s="14" t="s">
        <v>577</v>
      </c>
      <c r="J226" t="s">
        <v>45</v>
      </c>
      <c r="K226" t="s">
        <v>51</v>
      </c>
      <c r="L226" s="14">
        <v>280</v>
      </c>
      <c r="M226" s="14">
        <v>0</v>
      </c>
      <c r="N226">
        <v>160</v>
      </c>
      <c r="O226">
        <v>280</v>
      </c>
      <c r="P226">
        <v>112</v>
      </c>
      <c r="Q226" s="8">
        <v>280</v>
      </c>
      <c r="R226" s="11" t="b">
        <f t="shared" si="4"/>
        <v>0</v>
      </c>
      <c r="S226">
        <v>0</v>
      </c>
      <c r="U226">
        <v>9</v>
      </c>
      <c r="W226" t="s">
        <v>575</v>
      </c>
      <c r="X226">
        <v>2</v>
      </c>
      <c r="Y226">
        <v>1</v>
      </c>
      <c r="AB226" t="s">
        <v>63</v>
      </c>
      <c r="AC226" t="s">
        <v>109</v>
      </c>
      <c r="AD226" t="s">
        <v>578</v>
      </c>
    </row>
    <row r="227" spans="1:30" ht="20.100000000000001" customHeight="1" x14ac:dyDescent="0.25">
      <c r="A227" t="s">
        <v>573</v>
      </c>
      <c r="B227" s="14">
        <v>917.56000000000006</v>
      </c>
      <c r="C227" s="14">
        <f>VLOOKUP(A227,SGI!$A$1:$B$219,2,FALSE)</f>
        <v>2112.19</v>
      </c>
      <c r="D227" s="14">
        <v>26439</v>
      </c>
      <c r="F227">
        <v>810</v>
      </c>
      <c r="G227" t="s">
        <v>27</v>
      </c>
      <c r="H227" t="s">
        <v>327</v>
      </c>
      <c r="I227" s="19" t="s">
        <v>579</v>
      </c>
      <c r="J227" t="s">
        <v>37</v>
      </c>
      <c r="K227" t="s">
        <v>32</v>
      </c>
      <c r="L227" s="20">
        <v>3540</v>
      </c>
      <c r="M227" s="20">
        <v>2700</v>
      </c>
      <c r="N227">
        <v>840</v>
      </c>
      <c r="O227" s="20">
        <v>3540</v>
      </c>
      <c r="P227">
        <v>840</v>
      </c>
      <c r="Q227" s="7">
        <v>3540</v>
      </c>
      <c r="R227" s="11" t="b">
        <f t="shared" si="4"/>
        <v>0</v>
      </c>
      <c r="S227">
        <v>0</v>
      </c>
      <c r="U227">
        <v>9</v>
      </c>
      <c r="AB227" t="s">
        <v>33</v>
      </c>
    </row>
    <row r="228" spans="1:30" ht="20.100000000000001" customHeight="1" x14ac:dyDescent="0.25">
      <c r="A228" t="s">
        <v>573</v>
      </c>
      <c r="B228" s="14">
        <v>917.56000000000006</v>
      </c>
      <c r="C228" s="14">
        <f>VLOOKUP(A228,SGI!$A$1:$B$219,2,FALSE)</f>
        <v>2112.19</v>
      </c>
      <c r="D228" s="14">
        <v>26440</v>
      </c>
      <c r="F228">
        <v>810</v>
      </c>
      <c r="G228" t="s">
        <v>27</v>
      </c>
      <c r="H228" t="s">
        <v>327</v>
      </c>
      <c r="I228" s="14" t="s">
        <v>580</v>
      </c>
      <c r="J228" t="s">
        <v>50</v>
      </c>
      <c r="K228" t="s">
        <v>32</v>
      </c>
      <c r="L228">
        <v>630</v>
      </c>
      <c r="M228">
        <v>540</v>
      </c>
      <c r="N228">
        <v>90</v>
      </c>
      <c r="O228">
        <v>630</v>
      </c>
      <c r="P228">
        <v>252</v>
      </c>
      <c r="Q228" s="8">
        <v>630</v>
      </c>
      <c r="R228" s="11" t="b">
        <f t="shared" si="4"/>
        <v>0</v>
      </c>
      <c r="S228">
        <v>0</v>
      </c>
      <c r="T228" s="14"/>
      <c r="U228">
        <v>9</v>
      </c>
      <c r="AB228" t="s">
        <v>33</v>
      </c>
    </row>
    <row r="229" spans="1:30" ht="20.100000000000001" customHeight="1" x14ac:dyDescent="0.25">
      <c r="A229" t="s">
        <v>573</v>
      </c>
      <c r="B229" s="14">
        <v>917.56000000000006</v>
      </c>
      <c r="C229" s="14">
        <f>VLOOKUP(A229,SGI!$A$1:$B$219,2,FALSE)</f>
        <v>2112.19</v>
      </c>
      <c r="D229" s="14">
        <v>26447</v>
      </c>
      <c r="F229">
        <v>810</v>
      </c>
      <c r="G229" t="s">
        <v>27</v>
      </c>
      <c r="H229" t="s">
        <v>327</v>
      </c>
      <c r="I229" s="14" t="s">
        <v>581</v>
      </c>
      <c r="J229" t="s">
        <v>50</v>
      </c>
      <c r="K229" t="s">
        <v>77</v>
      </c>
      <c r="L229" s="14">
        <v>500</v>
      </c>
      <c r="M229" s="14">
        <v>360</v>
      </c>
      <c r="N229" s="14">
        <v>140</v>
      </c>
      <c r="O229" s="14">
        <v>500</v>
      </c>
      <c r="P229">
        <v>140</v>
      </c>
      <c r="Q229" s="8">
        <v>500</v>
      </c>
      <c r="R229" s="11" t="b">
        <f t="shared" si="4"/>
        <v>0</v>
      </c>
      <c r="S229">
        <v>0</v>
      </c>
      <c r="U229" t="s">
        <v>582</v>
      </c>
      <c r="W229" t="s">
        <v>74</v>
      </c>
      <c r="AB229" t="s">
        <v>33</v>
      </c>
    </row>
    <row r="230" spans="1:30" ht="20.100000000000001" customHeight="1" x14ac:dyDescent="0.25">
      <c r="A230" t="s">
        <v>583</v>
      </c>
      <c r="B230" s="14">
        <v>637.12</v>
      </c>
      <c r="C230" s="14" t="e">
        <f>VLOOKUP(A230,SGI!$A$1:$B$219,2,FALSE)</f>
        <v>#N/A</v>
      </c>
      <c r="D230">
        <v>26548</v>
      </c>
      <c r="F230">
        <v>810</v>
      </c>
      <c r="G230" t="s">
        <v>27</v>
      </c>
      <c r="H230" t="s">
        <v>327</v>
      </c>
      <c r="I230" s="19" t="s">
        <v>584</v>
      </c>
      <c r="J230" t="s">
        <v>35</v>
      </c>
      <c r="K230" t="s">
        <v>32</v>
      </c>
      <c r="L230">
        <v>30</v>
      </c>
      <c r="M230">
        <v>0</v>
      </c>
      <c r="N230">
        <v>30</v>
      </c>
      <c r="O230">
        <v>30</v>
      </c>
      <c r="P230">
        <v>12</v>
      </c>
      <c r="Q230" s="8">
        <v>0</v>
      </c>
      <c r="R230" s="11" t="b">
        <f t="shared" si="4"/>
        <v>0</v>
      </c>
      <c r="S230">
        <v>0</v>
      </c>
      <c r="U230" t="s">
        <v>585</v>
      </c>
      <c r="W230" t="s">
        <v>56</v>
      </c>
      <c r="X230">
        <v>1</v>
      </c>
      <c r="Y230" t="s">
        <v>127</v>
      </c>
      <c r="AB230" t="s">
        <v>63</v>
      </c>
      <c r="AC230" t="s">
        <v>332</v>
      </c>
      <c r="AD230" t="s">
        <v>33</v>
      </c>
    </row>
    <row r="231" spans="1:30" ht="20.100000000000001" customHeight="1" x14ac:dyDescent="0.25">
      <c r="A231" t="s">
        <v>583</v>
      </c>
      <c r="B231" s="14">
        <v>637.12</v>
      </c>
      <c r="C231" s="14" t="e">
        <f>VLOOKUP(A231,SGI!$A$1:$B$219,2,FALSE)</f>
        <v>#N/A</v>
      </c>
      <c r="D231">
        <v>26536</v>
      </c>
      <c r="F231">
        <v>810</v>
      </c>
      <c r="G231" t="s">
        <v>27</v>
      </c>
      <c r="H231" t="s">
        <v>327</v>
      </c>
      <c r="I231" s="19" t="s">
        <v>586</v>
      </c>
      <c r="J231" t="s">
        <v>37</v>
      </c>
      <c r="K231" t="s">
        <v>32</v>
      </c>
      <c r="L231" s="20">
        <v>2480</v>
      </c>
      <c r="M231" s="20">
        <v>2484</v>
      </c>
      <c r="N231" s="14">
        <v>0</v>
      </c>
      <c r="O231" s="20">
        <v>2480</v>
      </c>
      <c r="P231">
        <v>0</v>
      </c>
      <c r="Q231" s="7">
        <v>2480</v>
      </c>
      <c r="R231" s="11" t="b">
        <f t="shared" si="4"/>
        <v>0</v>
      </c>
      <c r="S231">
        <v>0</v>
      </c>
      <c r="T231" s="14"/>
      <c r="U231">
        <v>9</v>
      </c>
      <c r="AB231" t="s">
        <v>33</v>
      </c>
    </row>
    <row r="232" spans="1:30" ht="20.100000000000001" customHeight="1" x14ac:dyDescent="0.25">
      <c r="A232" t="s">
        <v>587</v>
      </c>
      <c r="B232" s="14">
        <v>4736.1200000000008</v>
      </c>
      <c r="C232" s="14">
        <f>VLOOKUP(A232,SGI!$A$1:$B$219,2,FALSE)</f>
        <v>7242.83</v>
      </c>
      <c r="D232" s="14">
        <v>27167</v>
      </c>
      <c r="F232">
        <v>810</v>
      </c>
      <c r="G232" t="s">
        <v>27</v>
      </c>
      <c r="H232" t="s">
        <v>327</v>
      </c>
      <c r="I232" s="14" t="s">
        <v>510</v>
      </c>
      <c r="J232" t="s">
        <v>35</v>
      </c>
      <c r="K232" t="s">
        <v>32</v>
      </c>
      <c r="L232" s="14">
        <v>10</v>
      </c>
      <c r="M232" s="14">
        <v>0</v>
      </c>
      <c r="N232" s="14">
        <v>10</v>
      </c>
      <c r="O232">
        <v>10</v>
      </c>
      <c r="P232">
        <v>4</v>
      </c>
      <c r="Q232" s="8">
        <v>0</v>
      </c>
      <c r="R232" s="11" t="b">
        <f t="shared" si="4"/>
        <v>0</v>
      </c>
      <c r="S232">
        <v>0</v>
      </c>
      <c r="U232">
        <v>9</v>
      </c>
      <c r="W232" t="s">
        <v>56</v>
      </c>
      <c r="X232">
        <v>1</v>
      </c>
      <c r="Y232" t="s">
        <v>127</v>
      </c>
      <c r="AB232" t="s">
        <v>63</v>
      </c>
      <c r="AC232" t="s">
        <v>332</v>
      </c>
      <c r="AD232" t="s">
        <v>33</v>
      </c>
    </row>
    <row r="233" spans="1:30" ht="20.100000000000001" customHeight="1" x14ac:dyDescent="0.25">
      <c r="A233" t="s">
        <v>587</v>
      </c>
      <c r="B233" s="14">
        <v>4736.1200000000008</v>
      </c>
      <c r="C233" s="14">
        <f>VLOOKUP(A233,SGI!$A$1:$B$219,2,FALSE)</f>
        <v>7242.83</v>
      </c>
      <c r="D233">
        <v>27109</v>
      </c>
      <c r="F233">
        <v>810</v>
      </c>
      <c r="G233" t="s">
        <v>27</v>
      </c>
      <c r="H233" t="s">
        <v>327</v>
      </c>
      <c r="I233" s="19" t="s">
        <v>588</v>
      </c>
      <c r="J233" t="s">
        <v>60</v>
      </c>
      <c r="K233" t="s">
        <v>32</v>
      </c>
      <c r="L233" s="20">
        <v>6336</v>
      </c>
      <c r="M233" s="14">
        <v>0</v>
      </c>
      <c r="N233" s="20">
        <v>3100</v>
      </c>
      <c r="O233" s="20">
        <v>6336</v>
      </c>
      <c r="P233">
        <v>2534.4</v>
      </c>
      <c r="Q233" s="7">
        <v>6336</v>
      </c>
      <c r="R233" s="11" t="b">
        <f t="shared" si="4"/>
        <v>0</v>
      </c>
      <c r="S233">
        <v>0</v>
      </c>
      <c r="U233">
        <v>9</v>
      </c>
      <c r="AB233" t="s">
        <v>33</v>
      </c>
    </row>
    <row r="234" spans="1:30" ht="20.100000000000001" customHeight="1" x14ac:dyDescent="0.25">
      <c r="A234" t="s">
        <v>587</v>
      </c>
      <c r="B234" s="14">
        <v>4736.1200000000008</v>
      </c>
      <c r="C234" s="14">
        <f>VLOOKUP(A234,SGI!$A$1:$B$219,2,FALSE)</f>
        <v>7242.83</v>
      </c>
      <c r="D234">
        <v>27115</v>
      </c>
      <c r="F234">
        <v>810</v>
      </c>
      <c r="G234" t="s">
        <v>27</v>
      </c>
      <c r="H234" t="s">
        <v>327</v>
      </c>
      <c r="I234" s="19" t="s">
        <v>589</v>
      </c>
      <c r="J234" t="s">
        <v>60</v>
      </c>
      <c r="K234" t="s">
        <v>77</v>
      </c>
      <c r="L234" s="20">
        <v>5291</v>
      </c>
      <c r="M234" s="14">
        <v>0</v>
      </c>
      <c r="N234" s="20">
        <v>2500</v>
      </c>
      <c r="O234" s="20">
        <v>5291</v>
      </c>
      <c r="P234">
        <v>2116.4</v>
      </c>
      <c r="Q234" s="7">
        <v>5291</v>
      </c>
      <c r="R234" s="11" t="b">
        <f t="shared" si="4"/>
        <v>0</v>
      </c>
      <c r="S234">
        <v>0</v>
      </c>
      <c r="T234" s="14"/>
      <c r="U234">
        <v>9</v>
      </c>
      <c r="AB234" t="s">
        <v>33</v>
      </c>
    </row>
    <row r="235" spans="1:30" ht="20.100000000000001" customHeight="1" x14ac:dyDescent="0.25">
      <c r="A235" t="s">
        <v>587</v>
      </c>
      <c r="B235" s="14">
        <v>4736.1200000000008</v>
      </c>
      <c r="C235" s="14">
        <f>VLOOKUP(A235,SGI!$A$1:$B$219,2,FALSE)</f>
        <v>7242.83</v>
      </c>
      <c r="D235">
        <v>27143</v>
      </c>
      <c r="F235">
        <v>810</v>
      </c>
      <c r="G235" t="s">
        <v>27</v>
      </c>
      <c r="H235" t="s">
        <v>327</v>
      </c>
      <c r="I235" s="19" t="s">
        <v>590</v>
      </c>
      <c r="J235" t="s">
        <v>60</v>
      </c>
      <c r="K235" t="s">
        <v>51</v>
      </c>
      <c r="L235" s="20">
        <v>4224</v>
      </c>
      <c r="M235" s="14">
        <v>0</v>
      </c>
      <c r="N235" s="20">
        <v>2000</v>
      </c>
      <c r="O235" s="20">
        <v>4224</v>
      </c>
      <c r="P235">
        <v>1689.6</v>
      </c>
      <c r="Q235" s="7">
        <v>4224</v>
      </c>
      <c r="R235" s="11" t="b">
        <f t="shared" si="4"/>
        <v>0</v>
      </c>
      <c r="S235">
        <v>0</v>
      </c>
      <c r="U235">
        <v>9</v>
      </c>
      <c r="AB235" t="s">
        <v>33</v>
      </c>
    </row>
    <row r="236" spans="1:30" ht="20.100000000000001" customHeight="1" x14ac:dyDescent="0.25">
      <c r="A236" t="s">
        <v>587</v>
      </c>
      <c r="B236" s="14">
        <v>4736.1200000000008</v>
      </c>
      <c r="C236" s="14">
        <f>VLOOKUP(A236,SGI!$A$1:$B$219,2,FALSE)</f>
        <v>7242.83</v>
      </c>
      <c r="D236">
        <v>27148</v>
      </c>
      <c r="F236">
        <v>810</v>
      </c>
      <c r="G236" t="s">
        <v>27</v>
      </c>
      <c r="H236" t="s">
        <v>327</v>
      </c>
      <c r="I236" s="19" t="s">
        <v>591</v>
      </c>
      <c r="J236" t="s">
        <v>60</v>
      </c>
      <c r="K236" t="s">
        <v>374</v>
      </c>
      <c r="L236" s="20">
        <v>1296</v>
      </c>
      <c r="M236" s="14">
        <v>0</v>
      </c>
      <c r="N236" s="14">
        <v>500</v>
      </c>
      <c r="O236" s="20">
        <v>1296</v>
      </c>
      <c r="P236">
        <v>500</v>
      </c>
      <c r="Q236" s="7">
        <v>1296</v>
      </c>
      <c r="R236" s="11" t="b">
        <f t="shared" si="4"/>
        <v>0</v>
      </c>
      <c r="S236">
        <v>0</v>
      </c>
      <c r="U236">
        <v>9</v>
      </c>
      <c r="AB236" t="s">
        <v>33</v>
      </c>
    </row>
    <row r="237" spans="1:30" ht="20.100000000000001" customHeight="1" x14ac:dyDescent="0.25">
      <c r="A237" t="s">
        <v>587</v>
      </c>
      <c r="B237" s="14">
        <v>4736.1200000000008</v>
      </c>
      <c r="C237" s="14">
        <f>VLOOKUP(A237,SGI!$A$1:$B$219,2,FALSE)</f>
        <v>7242.83</v>
      </c>
      <c r="D237">
        <v>27151</v>
      </c>
      <c r="F237">
        <v>810</v>
      </c>
      <c r="G237" t="s">
        <v>27</v>
      </c>
      <c r="H237" t="s">
        <v>327</v>
      </c>
      <c r="I237" s="19" t="s">
        <v>592</v>
      </c>
      <c r="J237" t="s">
        <v>60</v>
      </c>
      <c r="K237" t="s">
        <v>406</v>
      </c>
      <c r="L237" s="20">
        <v>1848</v>
      </c>
      <c r="M237" s="14">
        <v>0</v>
      </c>
      <c r="N237" s="20">
        <v>1000</v>
      </c>
      <c r="O237" s="20">
        <v>1848</v>
      </c>
      <c r="P237">
        <v>739.2</v>
      </c>
      <c r="Q237" s="7">
        <v>1848</v>
      </c>
      <c r="R237" s="11" t="b">
        <f t="shared" si="4"/>
        <v>0</v>
      </c>
      <c r="S237">
        <v>0</v>
      </c>
      <c r="U237">
        <v>9</v>
      </c>
      <c r="AB237" t="s">
        <v>33</v>
      </c>
    </row>
    <row r="238" spans="1:30" ht="20.100000000000001" customHeight="1" x14ac:dyDescent="0.25">
      <c r="A238" t="s">
        <v>587</v>
      </c>
      <c r="B238" s="14">
        <v>4736.1200000000008</v>
      </c>
      <c r="C238" s="14">
        <f>VLOOKUP(A238,SGI!$A$1:$B$219,2,FALSE)</f>
        <v>7242.83</v>
      </c>
      <c r="D238">
        <v>27154</v>
      </c>
      <c r="F238">
        <v>810</v>
      </c>
      <c r="G238" t="s">
        <v>27</v>
      </c>
      <c r="H238" t="s">
        <v>327</v>
      </c>
      <c r="I238" s="19" t="s">
        <v>593</v>
      </c>
      <c r="J238" t="s">
        <v>60</v>
      </c>
      <c r="K238" t="s">
        <v>409</v>
      </c>
      <c r="L238" s="14">
        <v>528</v>
      </c>
      <c r="M238" s="14">
        <v>0</v>
      </c>
      <c r="N238" s="14">
        <v>200</v>
      </c>
      <c r="O238" s="14">
        <v>528</v>
      </c>
      <c r="P238">
        <v>200</v>
      </c>
      <c r="Q238" s="8">
        <v>528</v>
      </c>
      <c r="R238" s="11" t="b">
        <f t="shared" si="4"/>
        <v>0</v>
      </c>
      <c r="S238">
        <v>0</v>
      </c>
      <c r="U238">
        <v>9</v>
      </c>
      <c r="AB238" t="s">
        <v>33</v>
      </c>
    </row>
    <row r="239" spans="1:30" ht="20.100000000000001" customHeight="1" x14ac:dyDescent="0.25">
      <c r="A239" t="s">
        <v>587</v>
      </c>
      <c r="B239" s="14">
        <v>4736.1200000000008</v>
      </c>
      <c r="C239" s="14">
        <f>VLOOKUP(A239,SGI!$A$1:$B$219,2,FALSE)</f>
        <v>7242.83</v>
      </c>
      <c r="D239">
        <v>27156</v>
      </c>
      <c r="F239">
        <v>810</v>
      </c>
      <c r="G239" t="s">
        <v>27</v>
      </c>
      <c r="H239" t="s">
        <v>327</v>
      </c>
      <c r="I239" s="19" t="s">
        <v>594</v>
      </c>
      <c r="J239" t="s">
        <v>50</v>
      </c>
      <c r="K239" t="s">
        <v>32</v>
      </c>
      <c r="L239" s="20">
        <v>1100</v>
      </c>
      <c r="M239" s="14">
        <v>0</v>
      </c>
      <c r="N239" s="14">
        <v>500</v>
      </c>
      <c r="O239" s="20">
        <v>1100</v>
      </c>
      <c r="P239">
        <v>440</v>
      </c>
      <c r="Q239" s="7">
        <v>1100</v>
      </c>
      <c r="R239" s="11" t="b">
        <f t="shared" si="4"/>
        <v>0</v>
      </c>
      <c r="S239">
        <v>0</v>
      </c>
      <c r="U239">
        <v>9</v>
      </c>
      <c r="AB239" t="s">
        <v>33</v>
      </c>
    </row>
    <row r="240" spans="1:30" ht="20.100000000000001" customHeight="1" x14ac:dyDescent="0.25">
      <c r="A240" t="s">
        <v>587</v>
      </c>
      <c r="B240" s="14">
        <v>4736.1200000000008</v>
      </c>
      <c r="C240" s="14">
        <f>VLOOKUP(A240,SGI!$A$1:$B$219,2,FALSE)</f>
        <v>7242.83</v>
      </c>
      <c r="D240">
        <v>27158</v>
      </c>
      <c r="F240">
        <v>810</v>
      </c>
      <c r="G240" t="s">
        <v>27</v>
      </c>
      <c r="H240" t="s">
        <v>327</v>
      </c>
      <c r="I240" s="19" t="s">
        <v>595</v>
      </c>
      <c r="J240" t="s">
        <v>45</v>
      </c>
      <c r="K240" t="s">
        <v>32</v>
      </c>
      <c r="L240" s="14">
        <v>900</v>
      </c>
      <c r="M240">
        <v>0</v>
      </c>
      <c r="N240">
        <v>600</v>
      </c>
      <c r="O240" s="14">
        <v>900</v>
      </c>
      <c r="P240">
        <v>360</v>
      </c>
      <c r="Q240" s="8">
        <v>900</v>
      </c>
      <c r="R240" s="11" t="b">
        <f t="shared" si="4"/>
        <v>0</v>
      </c>
      <c r="S240">
        <v>0</v>
      </c>
      <c r="T240" s="14"/>
      <c r="U240">
        <v>9</v>
      </c>
      <c r="AB240" t="s">
        <v>33</v>
      </c>
    </row>
    <row r="241" spans="1:30" ht="20.100000000000001" customHeight="1" x14ac:dyDescent="0.25">
      <c r="A241" t="s">
        <v>587</v>
      </c>
      <c r="B241" s="14">
        <v>4736.1200000000008</v>
      </c>
      <c r="C241" s="14">
        <f>VLOOKUP(A241,SGI!$A$1:$B$219,2,FALSE)</f>
        <v>7242.83</v>
      </c>
      <c r="D241">
        <v>27160</v>
      </c>
      <c r="F241">
        <v>810</v>
      </c>
      <c r="G241" t="s">
        <v>27</v>
      </c>
      <c r="H241" t="s">
        <v>327</v>
      </c>
      <c r="I241" s="19" t="s">
        <v>596</v>
      </c>
      <c r="J241" t="s">
        <v>288</v>
      </c>
      <c r="K241" t="s">
        <v>77</v>
      </c>
      <c r="L241" s="14">
        <v>480</v>
      </c>
      <c r="M241" s="14">
        <v>0</v>
      </c>
      <c r="N241" s="14">
        <v>220</v>
      </c>
      <c r="O241">
        <v>480</v>
      </c>
      <c r="P241">
        <v>192</v>
      </c>
      <c r="Q241" s="8">
        <v>480</v>
      </c>
      <c r="R241" s="11" t="b">
        <f t="shared" si="4"/>
        <v>0</v>
      </c>
      <c r="S241">
        <v>0</v>
      </c>
      <c r="U241">
        <v>9</v>
      </c>
      <c r="AB241" t="s">
        <v>33</v>
      </c>
    </row>
    <row r="242" spans="1:30" ht="20.100000000000001" customHeight="1" x14ac:dyDescent="0.25">
      <c r="A242" t="s">
        <v>587</v>
      </c>
      <c r="B242" s="14">
        <v>4736.1200000000008</v>
      </c>
      <c r="C242" s="14">
        <f>VLOOKUP(A242,SGI!$A$1:$B$219,2,FALSE)</f>
        <v>7242.83</v>
      </c>
      <c r="D242">
        <v>27162</v>
      </c>
      <c r="F242">
        <v>810</v>
      </c>
      <c r="G242" t="s">
        <v>27</v>
      </c>
      <c r="H242" t="s">
        <v>327</v>
      </c>
      <c r="I242" s="19" t="s">
        <v>597</v>
      </c>
      <c r="J242" t="s">
        <v>42</v>
      </c>
      <c r="K242" t="s">
        <v>32</v>
      </c>
      <c r="L242" s="14">
        <v>465</v>
      </c>
      <c r="M242" s="14">
        <v>0</v>
      </c>
      <c r="N242" s="14">
        <v>200</v>
      </c>
      <c r="O242" s="14">
        <v>465</v>
      </c>
      <c r="P242">
        <v>186</v>
      </c>
      <c r="Q242" s="8">
        <v>465</v>
      </c>
      <c r="R242" s="11" t="b">
        <f t="shared" si="4"/>
        <v>0</v>
      </c>
      <c r="S242">
        <v>0</v>
      </c>
      <c r="U242">
        <v>9</v>
      </c>
      <c r="AB242" t="s">
        <v>33</v>
      </c>
      <c r="AD242" s="14"/>
    </row>
    <row r="243" spans="1:30" ht="20.100000000000001" customHeight="1" x14ac:dyDescent="0.25">
      <c r="A243" t="s">
        <v>587</v>
      </c>
      <c r="B243" s="14">
        <v>4736.1200000000008</v>
      </c>
      <c r="C243" s="14">
        <f>VLOOKUP(A243,SGI!$A$1:$B$219,2,FALSE)</f>
        <v>7242.83</v>
      </c>
      <c r="D243">
        <v>27163</v>
      </c>
      <c r="F243">
        <v>810</v>
      </c>
      <c r="G243" t="s">
        <v>27</v>
      </c>
      <c r="H243" t="s">
        <v>327</v>
      </c>
      <c r="I243" s="19" t="s">
        <v>598</v>
      </c>
      <c r="J243" t="s">
        <v>288</v>
      </c>
      <c r="K243" t="s">
        <v>51</v>
      </c>
      <c r="L243" s="14">
        <v>91</v>
      </c>
      <c r="M243" s="14">
        <v>0</v>
      </c>
      <c r="N243" s="14">
        <v>50</v>
      </c>
      <c r="O243" s="14">
        <v>91</v>
      </c>
      <c r="P243" s="14">
        <v>36.4</v>
      </c>
      <c r="Q243" s="8">
        <v>91</v>
      </c>
      <c r="R243" s="11" t="b">
        <f t="shared" si="4"/>
        <v>0</v>
      </c>
      <c r="S243">
        <v>0</v>
      </c>
      <c r="U243">
        <v>9</v>
      </c>
      <c r="AB243" t="s">
        <v>33</v>
      </c>
      <c r="AD243" s="14"/>
    </row>
    <row r="244" spans="1:30" ht="20.100000000000001" customHeight="1" x14ac:dyDescent="0.25">
      <c r="A244" t="s">
        <v>587</v>
      </c>
      <c r="B244" s="14">
        <v>4736.1200000000008</v>
      </c>
      <c r="C244" s="14">
        <f>VLOOKUP(A244,SGI!$A$1:$B$219,2,FALSE)</f>
        <v>7242.83</v>
      </c>
      <c r="D244">
        <v>27165</v>
      </c>
      <c r="F244">
        <v>810</v>
      </c>
      <c r="G244" t="s">
        <v>27</v>
      </c>
      <c r="H244" t="s">
        <v>327</v>
      </c>
      <c r="I244" s="19" t="s">
        <v>599</v>
      </c>
      <c r="J244" t="s">
        <v>288</v>
      </c>
      <c r="K244" t="s">
        <v>32</v>
      </c>
      <c r="L244" s="14">
        <v>200</v>
      </c>
      <c r="M244" s="14">
        <v>0</v>
      </c>
      <c r="N244" s="14">
        <v>100</v>
      </c>
      <c r="O244" s="14">
        <v>200</v>
      </c>
      <c r="P244">
        <v>80</v>
      </c>
      <c r="Q244" s="8">
        <v>200</v>
      </c>
      <c r="R244" s="11" t="b">
        <f t="shared" si="4"/>
        <v>0</v>
      </c>
      <c r="S244">
        <v>0</v>
      </c>
      <c r="U244">
        <v>9</v>
      </c>
      <c r="AB244" t="s">
        <v>33</v>
      </c>
    </row>
    <row r="245" spans="1:30" ht="20.100000000000001" customHeight="1" x14ac:dyDescent="0.25">
      <c r="A245" t="s">
        <v>600</v>
      </c>
      <c r="B245" s="14">
        <v>50.8</v>
      </c>
      <c r="C245" s="14">
        <f>VLOOKUP(A245,SGI!$A$1:$B$219,2,FALSE)</f>
        <v>1247.0999999999999</v>
      </c>
      <c r="D245" s="11">
        <v>25414</v>
      </c>
      <c r="E245" s="11"/>
      <c r="F245">
        <v>810</v>
      </c>
      <c r="G245" t="s">
        <v>27</v>
      </c>
      <c r="H245" t="s">
        <v>327</v>
      </c>
      <c r="I245" s="19" t="s">
        <v>601</v>
      </c>
      <c r="J245" t="s">
        <v>408</v>
      </c>
      <c r="K245" t="s">
        <v>32</v>
      </c>
      <c r="L245" s="14">
        <v>180</v>
      </c>
      <c r="M245" s="14">
        <v>0</v>
      </c>
      <c r="N245" s="14">
        <v>80</v>
      </c>
      <c r="O245" s="14">
        <v>180</v>
      </c>
      <c r="P245">
        <v>72</v>
      </c>
      <c r="Q245" s="8">
        <v>0</v>
      </c>
      <c r="R245" s="11" t="b">
        <f t="shared" si="4"/>
        <v>1</v>
      </c>
      <c r="S245">
        <v>0</v>
      </c>
      <c r="T245" t="s">
        <v>602</v>
      </c>
      <c r="U245">
        <v>2</v>
      </c>
      <c r="V245">
        <v>2</v>
      </c>
      <c r="W245" t="s">
        <v>603</v>
      </c>
      <c r="AB245" t="s">
        <v>33</v>
      </c>
    </row>
    <row r="246" spans="1:30" ht="20.100000000000001" customHeight="1" x14ac:dyDescent="0.25">
      <c r="A246" t="s">
        <v>600</v>
      </c>
      <c r="B246" s="14">
        <v>50.8</v>
      </c>
      <c r="C246" s="14">
        <f>VLOOKUP(A246,SGI!$A$1:$B$219,2,FALSE)</f>
        <v>1247.0999999999999</v>
      </c>
      <c r="D246">
        <v>25410</v>
      </c>
      <c r="F246">
        <v>810</v>
      </c>
      <c r="G246" t="s">
        <v>27</v>
      </c>
      <c r="H246" t="s">
        <v>327</v>
      </c>
      <c r="I246" s="19" t="s">
        <v>604</v>
      </c>
      <c r="J246" t="s">
        <v>42</v>
      </c>
      <c r="K246" t="s">
        <v>32</v>
      </c>
      <c r="L246" s="14">
        <v>320</v>
      </c>
      <c r="M246" s="14">
        <v>0</v>
      </c>
      <c r="N246">
        <v>140</v>
      </c>
      <c r="O246" s="14">
        <v>320</v>
      </c>
      <c r="P246">
        <v>128</v>
      </c>
      <c r="Q246" s="8">
        <v>320</v>
      </c>
      <c r="R246" s="11" t="b">
        <f t="shared" si="4"/>
        <v>0</v>
      </c>
      <c r="S246">
        <v>0</v>
      </c>
      <c r="U246">
        <v>9</v>
      </c>
      <c r="AB246" t="s">
        <v>33</v>
      </c>
    </row>
    <row r="247" spans="1:30" ht="20.100000000000001" customHeight="1" x14ac:dyDescent="0.25">
      <c r="A247" t="s">
        <v>605</v>
      </c>
      <c r="B247" s="14">
        <v>2908.26</v>
      </c>
      <c r="C247" s="14">
        <f>VLOOKUP(A247,SGI!$A$1:$B$219,2,FALSE)</f>
        <v>8525.2900000000009</v>
      </c>
      <c r="D247">
        <v>27428</v>
      </c>
      <c r="F247">
        <v>810</v>
      </c>
      <c r="G247" t="s">
        <v>27</v>
      </c>
      <c r="H247" t="s">
        <v>327</v>
      </c>
      <c r="I247" s="14" t="s">
        <v>606</v>
      </c>
      <c r="J247" t="s">
        <v>35</v>
      </c>
      <c r="K247" t="s">
        <v>32</v>
      </c>
      <c r="L247">
        <v>10</v>
      </c>
      <c r="M247">
        <v>0</v>
      </c>
      <c r="N247">
        <v>10</v>
      </c>
      <c r="O247">
        <v>10</v>
      </c>
      <c r="P247">
        <v>4</v>
      </c>
      <c r="Q247" s="8">
        <v>0</v>
      </c>
      <c r="R247" s="11" t="b">
        <f t="shared" si="4"/>
        <v>0</v>
      </c>
      <c r="S247">
        <v>0</v>
      </c>
      <c r="U247">
        <v>9</v>
      </c>
      <c r="W247" t="s">
        <v>56</v>
      </c>
      <c r="X247">
        <v>1</v>
      </c>
      <c r="Y247" t="s">
        <v>127</v>
      </c>
      <c r="AB247" t="s">
        <v>63</v>
      </c>
      <c r="AC247" t="s">
        <v>332</v>
      </c>
      <c r="AD247" t="s">
        <v>33</v>
      </c>
    </row>
    <row r="248" spans="1:30" ht="20.100000000000001" customHeight="1" x14ac:dyDescent="0.25">
      <c r="A248" t="s">
        <v>605</v>
      </c>
      <c r="B248" s="14">
        <v>2908.26</v>
      </c>
      <c r="C248" s="14">
        <f>VLOOKUP(A248,SGI!$A$1:$B$219,2,FALSE)</f>
        <v>8525.2900000000009</v>
      </c>
      <c r="D248">
        <v>27400</v>
      </c>
      <c r="F248">
        <v>810</v>
      </c>
      <c r="G248" t="s">
        <v>27</v>
      </c>
      <c r="H248" t="s">
        <v>327</v>
      </c>
      <c r="I248" s="14" t="s">
        <v>607</v>
      </c>
      <c r="J248" t="s">
        <v>42</v>
      </c>
      <c r="K248" t="s">
        <v>32</v>
      </c>
      <c r="L248" s="14">
        <v>264.60000000000002</v>
      </c>
      <c r="M248">
        <v>171.99</v>
      </c>
      <c r="N248">
        <v>92.61</v>
      </c>
      <c r="O248">
        <v>264.60000000000002</v>
      </c>
      <c r="P248">
        <v>92.61</v>
      </c>
      <c r="Q248" s="8">
        <v>264.60000000000002</v>
      </c>
      <c r="R248" s="11" t="b">
        <f t="shared" si="4"/>
        <v>0</v>
      </c>
      <c r="S248">
        <v>0</v>
      </c>
      <c r="U248">
        <v>9</v>
      </c>
      <c r="AB248" t="s">
        <v>33</v>
      </c>
    </row>
    <row r="249" spans="1:30" ht="20.100000000000001" customHeight="1" x14ac:dyDescent="0.25">
      <c r="A249" t="s">
        <v>605</v>
      </c>
      <c r="B249" s="14">
        <v>2908.26</v>
      </c>
      <c r="C249" s="14">
        <f>VLOOKUP(A249,SGI!$A$1:$B$219,2,FALSE)</f>
        <v>8525.2900000000009</v>
      </c>
      <c r="D249">
        <v>27402</v>
      </c>
      <c r="F249">
        <v>810</v>
      </c>
      <c r="G249" t="s">
        <v>27</v>
      </c>
      <c r="H249" t="s">
        <v>327</v>
      </c>
      <c r="I249" s="14" t="s">
        <v>608</v>
      </c>
      <c r="J249" t="s">
        <v>288</v>
      </c>
      <c r="K249" t="s">
        <v>32</v>
      </c>
      <c r="L249" s="14">
        <v>343.6</v>
      </c>
      <c r="M249" s="14">
        <v>188.98</v>
      </c>
      <c r="N249" s="14">
        <v>154.62</v>
      </c>
      <c r="O249">
        <v>343.6</v>
      </c>
      <c r="P249">
        <v>137.44</v>
      </c>
      <c r="Q249" s="8">
        <v>343.6</v>
      </c>
      <c r="R249" s="11" t="b">
        <f t="shared" si="4"/>
        <v>0</v>
      </c>
      <c r="S249">
        <v>0</v>
      </c>
      <c r="U249">
        <v>9</v>
      </c>
      <c r="AB249" t="s">
        <v>33</v>
      </c>
    </row>
    <row r="250" spans="1:30" ht="20.100000000000001" customHeight="1" x14ac:dyDescent="0.25">
      <c r="A250" t="s">
        <v>605</v>
      </c>
      <c r="B250" s="14">
        <v>2908.26</v>
      </c>
      <c r="C250" s="14">
        <f>VLOOKUP(A250,SGI!$A$1:$B$219,2,FALSE)</f>
        <v>8525.2900000000009</v>
      </c>
      <c r="D250">
        <v>27405</v>
      </c>
      <c r="F250">
        <v>810</v>
      </c>
      <c r="G250" t="s">
        <v>27</v>
      </c>
      <c r="H250" t="s">
        <v>327</v>
      </c>
      <c r="I250" s="14" t="s">
        <v>609</v>
      </c>
      <c r="J250" t="s">
        <v>42</v>
      </c>
      <c r="K250" t="s">
        <v>77</v>
      </c>
      <c r="L250" s="14">
        <v>352</v>
      </c>
      <c r="M250" s="14">
        <v>228.8</v>
      </c>
      <c r="N250">
        <v>123.2</v>
      </c>
      <c r="O250" s="14">
        <v>352</v>
      </c>
      <c r="P250">
        <v>123.2</v>
      </c>
      <c r="Q250" s="8">
        <v>352</v>
      </c>
      <c r="R250" s="11" t="b">
        <f t="shared" si="4"/>
        <v>0</v>
      </c>
      <c r="S250">
        <v>0</v>
      </c>
      <c r="U250">
        <v>9</v>
      </c>
      <c r="AB250" t="s">
        <v>33</v>
      </c>
      <c r="AD250" s="14"/>
    </row>
    <row r="251" spans="1:30" ht="20.100000000000001" customHeight="1" x14ac:dyDescent="0.25">
      <c r="A251" t="s">
        <v>605</v>
      </c>
      <c r="B251" s="14">
        <v>2908.26</v>
      </c>
      <c r="C251" s="14">
        <f>VLOOKUP(A251,SGI!$A$1:$B$219,2,FALSE)</f>
        <v>8525.2900000000009</v>
      </c>
      <c r="D251">
        <v>27408</v>
      </c>
      <c r="F251">
        <v>810</v>
      </c>
      <c r="G251" t="s">
        <v>27</v>
      </c>
      <c r="H251" t="s">
        <v>327</v>
      </c>
      <c r="I251" s="14" t="s">
        <v>610</v>
      </c>
      <c r="J251" t="s">
        <v>60</v>
      </c>
      <c r="K251" t="s">
        <v>32</v>
      </c>
      <c r="L251" s="20">
        <v>2310</v>
      </c>
      <c r="M251" s="20">
        <v>1270.45</v>
      </c>
      <c r="N251" s="20">
        <v>1039.55</v>
      </c>
      <c r="O251" s="20">
        <v>2310</v>
      </c>
      <c r="P251">
        <v>924</v>
      </c>
      <c r="Q251" s="7">
        <v>2310</v>
      </c>
      <c r="R251" s="11" t="b">
        <f t="shared" si="4"/>
        <v>0</v>
      </c>
      <c r="S251">
        <v>0</v>
      </c>
      <c r="U251">
        <v>9</v>
      </c>
      <c r="AB251" t="s">
        <v>33</v>
      </c>
    </row>
    <row r="252" spans="1:30" ht="20.100000000000001" customHeight="1" x14ac:dyDescent="0.25">
      <c r="A252" t="s">
        <v>605</v>
      </c>
      <c r="B252" s="14">
        <v>2908.26</v>
      </c>
      <c r="C252" s="14">
        <f>VLOOKUP(A252,SGI!$A$1:$B$219,2,FALSE)</f>
        <v>8525.2900000000009</v>
      </c>
      <c r="D252">
        <v>27409</v>
      </c>
      <c r="F252">
        <v>810</v>
      </c>
      <c r="G252" t="s">
        <v>27</v>
      </c>
      <c r="H252" t="s">
        <v>327</v>
      </c>
      <c r="I252" s="14" t="s">
        <v>611</v>
      </c>
      <c r="J252" t="s">
        <v>60</v>
      </c>
      <c r="K252" t="s">
        <v>77</v>
      </c>
      <c r="L252" s="14">
        <v>528</v>
      </c>
      <c r="M252">
        <v>264</v>
      </c>
      <c r="N252" s="14">
        <v>264</v>
      </c>
      <c r="O252" s="14">
        <v>528</v>
      </c>
      <c r="P252">
        <v>211.2</v>
      </c>
      <c r="Q252" s="8">
        <v>528</v>
      </c>
      <c r="R252" s="11" t="b">
        <f t="shared" si="4"/>
        <v>0</v>
      </c>
      <c r="S252">
        <v>0</v>
      </c>
      <c r="U252">
        <v>9</v>
      </c>
      <c r="AB252" t="s">
        <v>33</v>
      </c>
    </row>
    <row r="253" spans="1:30" ht="20.100000000000001" customHeight="1" x14ac:dyDescent="0.25">
      <c r="A253" t="s">
        <v>605</v>
      </c>
      <c r="B253" s="14">
        <v>2908.26</v>
      </c>
      <c r="C253" s="14">
        <f>VLOOKUP(A253,SGI!$A$1:$B$219,2,FALSE)</f>
        <v>8525.2900000000009</v>
      </c>
      <c r="D253" s="14">
        <v>27412</v>
      </c>
      <c r="F253">
        <v>810</v>
      </c>
      <c r="G253" t="s">
        <v>27</v>
      </c>
      <c r="H253" t="s">
        <v>327</v>
      </c>
      <c r="I253" s="14" t="s">
        <v>612</v>
      </c>
      <c r="J253" t="s">
        <v>60</v>
      </c>
      <c r="K253" t="s">
        <v>51</v>
      </c>
      <c r="L253" s="20">
        <v>2262</v>
      </c>
      <c r="M253" s="20">
        <v>1131</v>
      </c>
      <c r="N253" s="20">
        <v>1131</v>
      </c>
      <c r="O253" s="20">
        <v>2262</v>
      </c>
      <c r="P253">
        <v>904.8</v>
      </c>
      <c r="Q253" s="7">
        <v>2262</v>
      </c>
      <c r="R253" s="11" t="b">
        <f t="shared" si="4"/>
        <v>0</v>
      </c>
      <c r="S253">
        <v>0</v>
      </c>
      <c r="T253" s="14"/>
      <c r="U253">
        <v>9</v>
      </c>
      <c r="AB253" t="s">
        <v>33</v>
      </c>
    </row>
    <row r="254" spans="1:30" ht="20.100000000000001" customHeight="1" x14ac:dyDescent="0.25">
      <c r="A254" t="s">
        <v>605</v>
      </c>
      <c r="B254" s="14">
        <v>2908.26</v>
      </c>
      <c r="C254" s="14">
        <f>VLOOKUP(A254,SGI!$A$1:$B$219,2,FALSE)</f>
        <v>8525.2900000000009</v>
      </c>
      <c r="D254" s="14">
        <v>27413</v>
      </c>
      <c r="F254">
        <v>810</v>
      </c>
      <c r="G254" t="s">
        <v>27</v>
      </c>
      <c r="H254" t="s">
        <v>327</v>
      </c>
      <c r="I254" s="14" t="s">
        <v>613</v>
      </c>
      <c r="J254" t="s">
        <v>37</v>
      </c>
      <c r="K254" t="s">
        <v>32</v>
      </c>
      <c r="L254" s="20">
        <v>1359.6</v>
      </c>
      <c r="M254" s="14">
        <v>679.8</v>
      </c>
      <c r="N254" s="14">
        <v>679.8</v>
      </c>
      <c r="O254" s="20">
        <v>1359.6</v>
      </c>
      <c r="P254" s="14">
        <v>543.84</v>
      </c>
      <c r="Q254" s="7">
        <v>1359.6</v>
      </c>
      <c r="R254" s="11" t="b">
        <f t="shared" si="4"/>
        <v>0</v>
      </c>
      <c r="S254">
        <v>0</v>
      </c>
      <c r="T254" s="14"/>
      <c r="U254">
        <v>9</v>
      </c>
      <c r="AB254" t="s">
        <v>33</v>
      </c>
    </row>
    <row r="255" spans="1:30" ht="20.100000000000001" customHeight="1" x14ac:dyDescent="0.25">
      <c r="A255" t="s">
        <v>605</v>
      </c>
      <c r="B255" s="14">
        <v>2908.26</v>
      </c>
      <c r="C255" s="14">
        <f>VLOOKUP(A255,SGI!$A$1:$B$219,2,FALSE)</f>
        <v>8525.2900000000009</v>
      </c>
      <c r="D255">
        <v>27414</v>
      </c>
      <c r="F255">
        <v>810</v>
      </c>
      <c r="G255" t="s">
        <v>27</v>
      </c>
      <c r="H255" t="s">
        <v>327</v>
      </c>
      <c r="I255" s="14" t="s">
        <v>614</v>
      </c>
      <c r="J255" t="s">
        <v>350</v>
      </c>
      <c r="K255" t="s">
        <v>32</v>
      </c>
      <c r="L255" s="20">
        <v>1800</v>
      </c>
      <c r="M255" s="20">
        <v>1080</v>
      </c>
      <c r="N255" s="14">
        <v>720</v>
      </c>
      <c r="O255" s="20">
        <v>1800</v>
      </c>
      <c r="P255">
        <v>720</v>
      </c>
      <c r="Q255" s="7">
        <v>1800</v>
      </c>
      <c r="R255" s="11" t="b">
        <f t="shared" si="4"/>
        <v>0</v>
      </c>
      <c r="S255">
        <v>0</v>
      </c>
      <c r="T255" s="14"/>
      <c r="U255">
        <v>9</v>
      </c>
      <c r="AB255" t="s">
        <v>33</v>
      </c>
    </row>
    <row r="256" spans="1:30" ht="20.100000000000001" customHeight="1" x14ac:dyDescent="0.25">
      <c r="A256" t="s">
        <v>605</v>
      </c>
      <c r="B256" s="14">
        <v>2908.26</v>
      </c>
      <c r="C256" s="14">
        <f>VLOOKUP(A256,SGI!$A$1:$B$219,2,FALSE)</f>
        <v>8525.2900000000009</v>
      </c>
      <c r="D256" s="14">
        <v>27415</v>
      </c>
      <c r="F256">
        <v>810</v>
      </c>
      <c r="G256" t="s">
        <v>27</v>
      </c>
      <c r="H256" t="s">
        <v>327</v>
      </c>
      <c r="I256" s="14" t="s">
        <v>615</v>
      </c>
      <c r="J256" t="s">
        <v>45</v>
      </c>
      <c r="K256" t="s">
        <v>32</v>
      </c>
      <c r="L256" s="2">
        <v>1816</v>
      </c>
      <c r="M256" s="14">
        <v>908</v>
      </c>
      <c r="N256" s="14">
        <v>908</v>
      </c>
      <c r="O256" s="20">
        <v>1816</v>
      </c>
      <c r="P256">
        <v>726.4</v>
      </c>
      <c r="Q256" s="7">
        <v>1816</v>
      </c>
      <c r="R256" s="11" t="b">
        <f t="shared" si="4"/>
        <v>0</v>
      </c>
      <c r="S256">
        <v>0</v>
      </c>
      <c r="U256">
        <v>9</v>
      </c>
      <c r="AB256" t="s">
        <v>33</v>
      </c>
    </row>
    <row r="257" spans="1:30" ht="20.100000000000001" customHeight="1" x14ac:dyDescent="0.25">
      <c r="A257" t="s">
        <v>605</v>
      </c>
      <c r="B257" s="14">
        <v>2908.26</v>
      </c>
      <c r="C257" s="14">
        <f>VLOOKUP(A257,SGI!$A$1:$B$219,2,FALSE)</f>
        <v>8525.2900000000009</v>
      </c>
      <c r="D257" s="14">
        <v>27416</v>
      </c>
      <c r="F257">
        <v>810</v>
      </c>
      <c r="G257" t="s">
        <v>27</v>
      </c>
      <c r="H257" t="s">
        <v>327</v>
      </c>
      <c r="I257" s="14" t="s">
        <v>616</v>
      </c>
      <c r="J257" t="s">
        <v>45</v>
      </c>
      <c r="K257" t="s">
        <v>77</v>
      </c>
      <c r="L257" s="14">
        <v>910.8</v>
      </c>
      <c r="M257" s="14">
        <v>479.12</v>
      </c>
      <c r="N257" s="14">
        <v>431.68</v>
      </c>
      <c r="O257">
        <v>910.8</v>
      </c>
      <c r="P257">
        <v>364.32</v>
      </c>
      <c r="Q257" s="8">
        <v>910.8</v>
      </c>
      <c r="R257" s="11" t="b">
        <f t="shared" si="4"/>
        <v>0</v>
      </c>
      <c r="S257">
        <v>0</v>
      </c>
      <c r="U257">
        <v>9</v>
      </c>
      <c r="AB257" t="s">
        <v>33</v>
      </c>
    </row>
    <row r="258" spans="1:30" ht="20.100000000000001" customHeight="1" x14ac:dyDescent="0.25">
      <c r="A258" t="s">
        <v>617</v>
      </c>
      <c r="B258" s="14">
        <v>4245.75</v>
      </c>
      <c r="C258" s="14">
        <f>VLOOKUP(A258,SGI!$A$1:$B$219,2,FALSE)</f>
        <v>8580.98</v>
      </c>
      <c r="D258" s="14">
        <v>26390</v>
      </c>
      <c r="F258">
        <v>810</v>
      </c>
      <c r="G258" t="s">
        <v>27</v>
      </c>
      <c r="H258" t="s">
        <v>327</v>
      </c>
      <c r="I258" s="14" t="s">
        <v>618</v>
      </c>
      <c r="J258" t="s">
        <v>60</v>
      </c>
      <c r="K258" t="s">
        <v>32</v>
      </c>
      <c r="L258" s="2">
        <v>18600</v>
      </c>
      <c r="M258" s="20">
        <v>9900</v>
      </c>
      <c r="N258" s="20">
        <v>8700</v>
      </c>
      <c r="O258" s="20">
        <v>18600</v>
      </c>
      <c r="P258" s="14">
        <v>7440</v>
      </c>
      <c r="Q258" s="7">
        <v>18600</v>
      </c>
      <c r="R258" s="11" t="b">
        <f t="shared" si="4"/>
        <v>0</v>
      </c>
      <c r="S258">
        <v>0</v>
      </c>
      <c r="U258">
        <v>9</v>
      </c>
      <c r="W258" t="s">
        <v>619</v>
      </c>
      <c r="AB258" t="s">
        <v>63</v>
      </c>
      <c r="AC258" t="s">
        <v>620</v>
      </c>
      <c r="AD258" s="19" t="s">
        <v>621</v>
      </c>
    </row>
    <row r="259" spans="1:30" ht="20.100000000000001" customHeight="1" x14ac:dyDescent="0.25">
      <c r="A259" t="s">
        <v>617</v>
      </c>
      <c r="B259" s="14">
        <v>4245.75</v>
      </c>
      <c r="C259" s="14">
        <f>VLOOKUP(A259,SGI!$A$1:$B$219,2,FALSE)</f>
        <v>8580.98</v>
      </c>
      <c r="D259">
        <v>26394</v>
      </c>
      <c r="F259">
        <v>810</v>
      </c>
      <c r="G259" t="s">
        <v>27</v>
      </c>
      <c r="H259" t="s">
        <v>327</v>
      </c>
      <c r="I259" s="14" t="s">
        <v>622</v>
      </c>
      <c r="J259" t="s">
        <v>37</v>
      </c>
      <c r="K259" t="s">
        <v>32</v>
      </c>
      <c r="L259" s="20">
        <v>9800</v>
      </c>
      <c r="M259" s="20">
        <v>6860</v>
      </c>
      <c r="N259" s="20">
        <v>2940</v>
      </c>
      <c r="O259" s="20">
        <v>9800</v>
      </c>
      <c r="P259" s="20">
        <v>2940</v>
      </c>
      <c r="Q259" s="7">
        <v>9800</v>
      </c>
      <c r="R259" s="11" t="b">
        <f t="shared" si="4"/>
        <v>0</v>
      </c>
      <c r="S259">
        <v>0</v>
      </c>
      <c r="U259">
        <v>9</v>
      </c>
      <c r="W259" t="s">
        <v>623</v>
      </c>
      <c r="AB259" t="s">
        <v>63</v>
      </c>
      <c r="AC259" t="s">
        <v>620</v>
      </c>
      <c r="AD259" s="19" t="s">
        <v>624</v>
      </c>
    </row>
    <row r="260" spans="1:30" ht="20.100000000000001" customHeight="1" x14ac:dyDescent="0.25">
      <c r="A260" t="s">
        <v>617</v>
      </c>
      <c r="B260" s="14">
        <v>4245.75</v>
      </c>
      <c r="C260" s="14">
        <f>VLOOKUP(A260,SGI!$A$1:$B$219,2,FALSE)</f>
        <v>8580.98</v>
      </c>
      <c r="D260">
        <v>26411</v>
      </c>
      <c r="F260">
        <v>810</v>
      </c>
      <c r="G260" t="s">
        <v>27</v>
      </c>
      <c r="H260" t="s">
        <v>327</v>
      </c>
      <c r="I260" s="14" t="s">
        <v>625</v>
      </c>
      <c r="J260" t="s">
        <v>42</v>
      </c>
      <c r="K260" t="s">
        <v>32</v>
      </c>
      <c r="L260" s="20">
        <v>1300</v>
      </c>
      <c r="M260" s="14">
        <v>0</v>
      </c>
      <c r="N260" s="20">
        <v>1300</v>
      </c>
      <c r="O260" s="20">
        <v>1300</v>
      </c>
      <c r="P260">
        <v>520</v>
      </c>
      <c r="Q260" s="7">
        <v>1300</v>
      </c>
      <c r="R260" s="11" t="b">
        <f t="shared" si="4"/>
        <v>0</v>
      </c>
      <c r="S260">
        <v>0</v>
      </c>
      <c r="U260">
        <v>9</v>
      </c>
      <c r="W260" t="s">
        <v>626</v>
      </c>
      <c r="AB260" t="s">
        <v>63</v>
      </c>
      <c r="AC260" t="s">
        <v>620</v>
      </c>
      <c r="AD260" t="s">
        <v>627</v>
      </c>
    </row>
    <row r="261" spans="1:30" ht="20.100000000000001" customHeight="1" x14ac:dyDescent="0.25">
      <c r="A261" t="s">
        <v>617</v>
      </c>
      <c r="B261" s="14">
        <v>4245.75</v>
      </c>
      <c r="C261" s="14">
        <f>VLOOKUP(A261,SGI!$A$1:$B$219,2,FALSE)</f>
        <v>8580.98</v>
      </c>
      <c r="D261">
        <v>26413</v>
      </c>
      <c r="F261">
        <v>810</v>
      </c>
      <c r="G261" t="s">
        <v>27</v>
      </c>
      <c r="H261" t="s">
        <v>327</v>
      </c>
      <c r="I261" s="14" t="s">
        <v>628</v>
      </c>
      <c r="J261" t="s">
        <v>42</v>
      </c>
      <c r="K261" t="s">
        <v>77</v>
      </c>
      <c r="L261" s="20">
        <v>5600</v>
      </c>
      <c r="M261" s="20">
        <v>2800</v>
      </c>
      <c r="N261" s="20">
        <v>2800</v>
      </c>
      <c r="O261" s="20">
        <v>5600</v>
      </c>
      <c r="P261">
        <v>2240</v>
      </c>
      <c r="Q261" s="7">
        <v>5600</v>
      </c>
      <c r="R261" s="11" t="b">
        <f t="shared" si="4"/>
        <v>0</v>
      </c>
      <c r="S261">
        <v>0</v>
      </c>
      <c r="U261">
        <v>9</v>
      </c>
      <c r="W261" t="s">
        <v>629</v>
      </c>
      <c r="AB261" t="s">
        <v>63</v>
      </c>
      <c r="AC261" t="s">
        <v>620</v>
      </c>
      <c r="AD261" t="s">
        <v>630</v>
      </c>
    </row>
    <row r="262" spans="1:30" ht="20.100000000000001" customHeight="1" x14ac:dyDescent="0.25">
      <c r="A262" t="s">
        <v>617</v>
      </c>
      <c r="B262" s="14">
        <v>4245.75</v>
      </c>
      <c r="C262" s="14">
        <f>VLOOKUP(A262,SGI!$A$1:$B$219,2,FALSE)</f>
        <v>8580.98</v>
      </c>
      <c r="D262">
        <v>26416</v>
      </c>
      <c r="F262">
        <v>810</v>
      </c>
      <c r="G262" t="s">
        <v>27</v>
      </c>
      <c r="H262" t="s">
        <v>327</v>
      </c>
      <c r="I262" s="14" t="s">
        <v>631</v>
      </c>
      <c r="J262" t="s">
        <v>408</v>
      </c>
      <c r="K262" t="s">
        <v>77</v>
      </c>
      <c r="L262" s="14">
        <v>60</v>
      </c>
      <c r="M262">
        <v>0</v>
      </c>
      <c r="N262">
        <v>60</v>
      </c>
      <c r="O262">
        <v>60</v>
      </c>
      <c r="P262">
        <v>24</v>
      </c>
      <c r="Q262" s="8">
        <v>60</v>
      </c>
      <c r="R262" s="11" t="b">
        <f t="shared" si="4"/>
        <v>0</v>
      </c>
      <c r="S262">
        <v>0</v>
      </c>
      <c r="T262" t="s">
        <v>632</v>
      </c>
      <c r="U262">
        <v>9</v>
      </c>
      <c r="W262" t="s">
        <v>633</v>
      </c>
      <c r="AB262" t="s">
        <v>63</v>
      </c>
      <c r="AC262" t="s">
        <v>620</v>
      </c>
      <c r="AD262" t="s">
        <v>634</v>
      </c>
    </row>
    <row r="263" spans="1:30" ht="20.100000000000001" customHeight="1" x14ac:dyDescent="0.25">
      <c r="A263" t="s">
        <v>617</v>
      </c>
      <c r="B263" s="14">
        <v>4245.75</v>
      </c>
      <c r="C263" s="14">
        <f>VLOOKUP(A263,SGI!$A$1:$B$219,2,FALSE)</f>
        <v>8580.98</v>
      </c>
      <c r="D263">
        <v>26427</v>
      </c>
      <c r="F263">
        <v>810</v>
      </c>
      <c r="G263" t="s">
        <v>27</v>
      </c>
      <c r="H263" t="s">
        <v>327</v>
      </c>
      <c r="I263" s="14" t="s">
        <v>635</v>
      </c>
      <c r="J263" t="s">
        <v>350</v>
      </c>
      <c r="K263" t="s">
        <v>77</v>
      </c>
      <c r="L263" s="14">
        <v>140</v>
      </c>
      <c r="M263" s="14">
        <v>0</v>
      </c>
      <c r="N263" s="14">
        <v>140</v>
      </c>
      <c r="O263" s="14">
        <v>140</v>
      </c>
      <c r="P263" s="14">
        <v>56</v>
      </c>
      <c r="Q263" s="8">
        <v>140</v>
      </c>
      <c r="R263" s="11" t="b">
        <f t="shared" si="4"/>
        <v>0</v>
      </c>
      <c r="S263">
        <v>0</v>
      </c>
      <c r="U263">
        <v>9</v>
      </c>
      <c r="W263" t="s">
        <v>636</v>
      </c>
      <c r="AB263" t="s">
        <v>63</v>
      </c>
      <c r="AC263" t="s">
        <v>620</v>
      </c>
      <c r="AD263" s="14" t="s">
        <v>637</v>
      </c>
    </row>
    <row r="264" spans="1:30" ht="20.100000000000001" customHeight="1" x14ac:dyDescent="0.25">
      <c r="A264" t="s">
        <v>617</v>
      </c>
      <c r="B264" s="14">
        <v>4245.75</v>
      </c>
      <c r="C264" s="14">
        <f>VLOOKUP(A264,SGI!$A$1:$B$219,2,FALSE)</f>
        <v>8580.98</v>
      </c>
      <c r="D264">
        <v>26395</v>
      </c>
      <c r="F264">
        <v>810</v>
      </c>
      <c r="G264" t="s">
        <v>27</v>
      </c>
      <c r="H264" t="s">
        <v>327</v>
      </c>
      <c r="I264" s="14" t="s">
        <v>638</v>
      </c>
      <c r="J264" t="s">
        <v>288</v>
      </c>
      <c r="K264" t="s">
        <v>32</v>
      </c>
      <c r="L264" s="14">
        <v>500</v>
      </c>
      <c r="M264" s="14">
        <v>0</v>
      </c>
      <c r="N264">
        <v>500</v>
      </c>
      <c r="O264">
        <v>500</v>
      </c>
      <c r="P264">
        <v>200</v>
      </c>
      <c r="Q264" s="8">
        <v>500</v>
      </c>
      <c r="R264" s="11" t="b">
        <f t="shared" si="4"/>
        <v>0</v>
      </c>
      <c r="S264">
        <v>0</v>
      </c>
      <c r="U264">
        <v>9</v>
      </c>
      <c r="AB264" t="s">
        <v>33</v>
      </c>
    </row>
    <row r="265" spans="1:30" ht="20.100000000000001" customHeight="1" x14ac:dyDescent="0.25">
      <c r="A265" t="s">
        <v>617</v>
      </c>
      <c r="B265" s="14">
        <v>4245.75</v>
      </c>
      <c r="C265" s="14">
        <f>VLOOKUP(A265,SGI!$A$1:$B$219,2,FALSE)</f>
        <v>8580.98</v>
      </c>
      <c r="D265">
        <v>26408</v>
      </c>
      <c r="F265">
        <v>810</v>
      </c>
      <c r="G265" t="s">
        <v>27</v>
      </c>
      <c r="H265" t="s">
        <v>327</v>
      </c>
      <c r="I265" s="14" t="s">
        <v>639</v>
      </c>
      <c r="J265" t="s">
        <v>119</v>
      </c>
      <c r="K265" t="s">
        <v>77</v>
      </c>
      <c r="L265" s="14">
        <v>90</v>
      </c>
      <c r="M265">
        <v>0</v>
      </c>
      <c r="N265">
        <v>90</v>
      </c>
      <c r="O265" s="14">
        <v>90</v>
      </c>
      <c r="P265">
        <v>36</v>
      </c>
      <c r="Q265" s="8">
        <v>90</v>
      </c>
      <c r="R265" s="11" t="b">
        <f t="shared" si="4"/>
        <v>0</v>
      </c>
      <c r="S265">
        <v>0</v>
      </c>
      <c r="U265">
        <v>9</v>
      </c>
      <c r="AB265" t="s">
        <v>33</v>
      </c>
    </row>
    <row r="266" spans="1:30" ht="20.100000000000001" customHeight="1" x14ac:dyDescent="0.25">
      <c r="A266" t="s">
        <v>617</v>
      </c>
      <c r="B266" s="14">
        <v>4245.75</v>
      </c>
      <c r="C266" s="14">
        <f>VLOOKUP(A266,SGI!$A$1:$B$219,2,FALSE)</f>
        <v>8580.98</v>
      </c>
      <c r="D266">
        <v>26415</v>
      </c>
      <c r="F266">
        <v>810</v>
      </c>
      <c r="G266" t="s">
        <v>27</v>
      </c>
      <c r="H266" t="s">
        <v>327</v>
      </c>
      <c r="I266" s="14" t="s">
        <v>640</v>
      </c>
      <c r="J266" t="s">
        <v>45</v>
      </c>
      <c r="K266" t="s">
        <v>32</v>
      </c>
      <c r="L266" s="14">
        <v>898.8</v>
      </c>
      <c r="M266" s="14">
        <v>0</v>
      </c>
      <c r="N266">
        <v>898.8</v>
      </c>
      <c r="O266">
        <v>898.8</v>
      </c>
      <c r="P266">
        <v>359.52</v>
      </c>
      <c r="Q266" s="8">
        <v>898.8</v>
      </c>
      <c r="R266" s="11" t="b">
        <f t="shared" si="4"/>
        <v>0</v>
      </c>
      <c r="S266">
        <v>0</v>
      </c>
      <c r="U266">
        <v>9</v>
      </c>
      <c r="AB266" t="s">
        <v>33</v>
      </c>
    </row>
    <row r="267" spans="1:30" ht="20.100000000000001" customHeight="1" x14ac:dyDescent="0.25">
      <c r="A267" t="s">
        <v>641</v>
      </c>
      <c r="B267" s="14">
        <v>5564.9999999999991</v>
      </c>
      <c r="C267" s="14">
        <f>VLOOKUP(A267,SGI!$A$1:$B$219,2,FALSE)</f>
        <v>5498.25</v>
      </c>
      <c r="D267">
        <v>27480</v>
      </c>
      <c r="F267">
        <v>810</v>
      </c>
      <c r="G267" t="s">
        <v>27</v>
      </c>
      <c r="H267" t="s">
        <v>327</v>
      </c>
      <c r="I267" s="14" t="s">
        <v>642</v>
      </c>
      <c r="J267" t="s">
        <v>364</v>
      </c>
      <c r="K267" t="s">
        <v>77</v>
      </c>
      <c r="L267" s="14">
        <v>600</v>
      </c>
      <c r="M267" s="14">
        <v>420</v>
      </c>
      <c r="N267" s="14">
        <v>180</v>
      </c>
      <c r="O267">
        <v>600</v>
      </c>
      <c r="P267">
        <v>180</v>
      </c>
      <c r="Q267" s="8">
        <v>600</v>
      </c>
      <c r="R267" s="11" t="b">
        <f t="shared" si="4"/>
        <v>0</v>
      </c>
      <c r="S267">
        <v>0</v>
      </c>
      <c r="U267">
        <v>9</v>
      </c>
      <c r="W267" t="s">
        <v>643</v>
      </c>
      <c r="AB267" t="s">
        <v>63</v>
      </c>
      <c r="AC267" t="s">
        <v>644</v>
      </c>
      <c r="AD267" t="s">
        <v>33</v>
      </c>
    </row>
    <row r="268" spans="1:30" ht="20.100000000000001" customHeight="1" x14ac:dyDescent="0.25">
      <c r="A268" t="s">
        <v>641</v>
      </c>
      <c r="B268" s="14">
        <v>5564.9999999999991</v>
      </c>
      <c r="C268" s="14">
        <f>VLOOKUP(A268,SGI!$A$1:$B$219,2,FALSE)</f>
        <v>5498.25</v>
      </c>
      <c r="D268">
        <v>27481</v>
      </c>
      <c r="F268">
        <v>810</v>
      </c>
      <c r="G268" t="s">
        <v>27</v>
      </c>
      <c r="H268" t="s">
        <v>327</v>
      </c>
      <c r="I268" s="14" t="s">
        <v>645</v>
      </c>
      <c r="J268" t="s">
        <v>364</v>
      </c>
      <c r="K268" t="s">
        <v>32</v>
      </c>
      <c r="L268" s="14">
        <v>200</v>
      </c>
      <c r="M268">
        <v>140</v>
      </c>
      <c r="N268">
        <v>60</v>
      </c>
      <c r="O268" s="14">
        <v>200</v>
      </c>
      <c r="P268">
        <v>60</v>
      </c>
      <c r="Q268" s="8">
        <v>200</v>
      </c>
      <c r="R268" s="11" t="b">
        <f t="shared" si="4"/>
        <v>0</v>
      </c>
      <c r="S268">
        <v>0</v>
      </c>
      <c r="U268">
        <v>9</v>
      </c>
      <c r="W268" t="s">
        <v>643</v>
      </c>
      <c r="AB268" t="s">
        <v>63</v>
      </c>
      <c r="AC268" t="s">
        <v>644</v>
      </c>
      <c r="AD268" t="s">
        <v>33</v>
      </c>
    </row>
    <row r="269" spans="1:30" ht="20.100000000000001" customHeight="1" x14ac:dyDescent="0.25">
      <c r="A269" t="s">
        <v>641</v>
      </c>
      <c r="B269" s="14">
        <v>5564.9999999999991</v>
      </c>
      <c r="C269" s="14">
        <f>VLOOKUP(A269,SGI!$A$1:$B$219,2,FALSE)</f>
        <v>5498.25</v>
      </c>
      <c r="D269">
        <v>27370</v>
      </c>
      <c r="F269">
        <v>810</v>
      </c>
      <c r="G269" t="s">
        <v>27</v>
      </c>
      <c r="H269" t="s">
        <v>327</v>
      </c>
      <c r="I269" s="14" t="s">
        <v>646</v>
      </c>
      <c r="J269" t="s">
        <v>60</v>
      </c>
      <c r="K269" t="s">
        <v>32</v>
      </c>
      <c r="L269" s="20">
        <v>2600</v>
      </c>
      <c r="M269" s="20">
        <v>1300</v>
      </c>
      <c r="N269" s="20">
        <v>1300</v>
      </c>
      <c r="O269" s="20">
        <v>2600</v>
      </c>
      <c r="P269" s="14">
        <v>1040</v>
      </c>
      <c r="Q269" s="7">
        <v>2600</v>
      </c>
      <c r="R269" s="11" t="b">
        <f t="shared" si="4"/>
        <v>0</v>
      </c>
      <c r="S269">
        <v>0</v>
      </c>
      <c r="T269" s="14"/>
      <c r="U269">
        <v>9</v>
      </c>
      <c r="AB269" t="s">
        <v>33</v>
      </c>
    </row>
    <row r="270" spans="1:30" ht="20.100000000000001" customHeight="1" x14ac:dyDescent="0.25">
      <c r="A270" t="s">
        <v>641</v>
      </c>
      <c r="B270" s="14">
        <v>5564.9999999999991</v>
      </c>
      <c r="C270" s="14">
        <f>VLOOKUP(A270,SGI!$A$1:$B$219,2,FALSE)</f>
        <v>5498.25</v>
      </c>
      <c r="D270">
        <v>27371</v>
      </c>
      <c r="F270">
        <v>810</v>
      </c>
      <c r="G270" t="s">
        <v>27</v>
      </c>
      <c r="H270" t="s">
        <v>327</v>
      </c>
      <c r="I270" s="14" t="s">
        <v>647</v>
      </c>
      <c r="J270" t="s">
        <v>60</v>
      </c>
      <c r="K270" t="s">
        <v>77</v>
      </c>
      <c r="L270" s="20">
        <v>7100</v>
      </c>
      <c r="M270" s="20">
        <v>4970</v>
      </c>
      <c r="N270" s="20">
        <v>2130</v>
      </c>
      <c r="O270" s="20">
        <v>7100</v>
      </c>
      <c r="P270" s="20">
        <v>2130</v>
      </c>
      <c r="Q270" s="7">
        <v>7100</v>
      </c>
      <c r="R270" s="11" t="b">
        <f t="shared" si="4"/>
        <v>0</v>
      </c>
      <c r="S270">
        <v>0</v>
      </c>
      <c r="U270">
        <v>9</v>
      </c>
      <c r="AB270" t="s">
        <v>33</v>
      </c>
    </row>
    <row r="271" spans="1:30" ht="20.100000000000001" customHeight="1" x14ac:dyDescent="0.25">
      <c r="A271" t="s">
        <v>641</v>
      </c>
      <c r="B271" s="14">
        <v>5564.9999999999991</v>
      </c>
      <c r="C271" s="14">
        <f>VLOOKUP(A271,SGI!$A$1:$B$219,2,FALSE)</f>
        <v>5498.25</v>
      </c>
      <c r="D271" s="14">
        <v>27372</v>
      </c>
      <c r="F271">
        <v>810</v>
      </c>
      <c r="G271" t="s">
        <v>27</v>
      </c>
      <c r="H271" t="s">
        <v>327</v>
      </c>
      <c r="I271" s="14" t="s">
        <v>648</v>
      </c>
      <c r="J271" t="s">
        <v>60</v>
      </c>
      <c r="K271" t="s">
        <v>51</v>
      </c>
      <c r="L271" s="20">
        <v>1700</v>
      </c>
      <c r="M271" s="20">
        <v>1190</v>
      </c>
      <c r="N271" s="14">
        <v>510</v>
      </c>
      <c r="O271" s="20">
        <v>1700</v>
      </c>
      <c r="P271">
        <v>510</v>
      </c>
      <c r="Q271" s="7">
        <v>1700</v>
      </c>
      <c r="R271" s="11" t="b">
        <f t="shared" ref="R271:R334" si="5">AND(P271&gt;0,Q271=0,J271&lt;&gt;"Printing Costs",J271&lt;&gt;"Publicity")</f>
        <v>0</v>
      </c>
      <c r="S271">
        <v>0</v>
      </c>
      <c r="T271" s="14"/>
      <c r="U271">
        <v>9</v>
      </c>
      <c r="AB271" t="s">
        <v>33</v>
      </c>
    </row>
    <row r="272" spans="1:30" ht="20.100000000000001" customHeight="1" x14ac:dyDescent="0.25">
      <c r="A272" t="s">
        <v>641</v>
      </c>
      <c r="B272" s="14">
        <v>5564.9999999999991</v>
      </c>
      <c r="C272" s="14">
        <f>VLOOKUP(A272,SGI!$A$1:$B$219,2,FALSE)</f>
        <v>5498.25</v>
      </c>
      <c r="D272" s="14">
        <v>27472</v>
      </c>
      <c r="F272">
        <v>810</v>
      </c>
      <c r="G272" t="s">
        <v>27</v>
      </c>
      <c r="H272" t="s">
        <v>327</v>
      </c>
      <c r="I272" s="14" t="s">
        <v>649</v>
      </c>
      <c r="J272" t="s">
        <v>42</v>
      </c>
      <c r="K272" t="s">
        <v>32</v>
      </c>
      <c r="L272" s="20">
        <v>1210</v>
      </c>
      <c r="M272" s="14">
        <v>484</v>
      </c>
      <c r="N272" s="14">
        <v>726</v>
      </c>
      <c r="O272" s="20">
        <v>1210</v>
      </c>
      <c r="P272">
        <v>484</v>
      </c>
      <c r="Q272" s="7">
        <v>1210</v>
      </c>
      <c r="R272" s="11" t="b">
        <f t="shared" si="5"/>
        <v>0</v>
      </c>
      <c r="S272">
        <v>0</v>
      </c>
      <c r="U272">
        <v>9</v>
      </c>
      <c r="AB272" t="s">
        <v>33</v>
      </c>
    </row>
    <row r="273" spans="1:30" ht="20.100000000000001" customHeight="1" x14ac:dyDescent="0.25">
      <c r="A273" t="s">
        <v>641</v>
      </c>
      <c r="B273" s="14">
        <v>5564.9999999999991</v>
      </c>
      <c r="C273" s="14">
        <f>VLOOKUP(A273,SGI!$A$1:$B$219,2,FALSE)</f>
        <v>5498.25</v>
      </c>
      <c r="D273">
        <v>27473</v>
      </c>
      <c r="F273">
        <v>810</v>
      </c>
      <c r="G273" t="s">
        <v>27</v>
      </c>
      <c r="H273" t="s">
        <v>327</v>
      </c>
      <c r="I273" t="s">
        <v>650</v>
      </c>
      <c r="J273" t="s">
        <v>42</v>
      </c>
      <c r="K273" t="s">
        <v>77</v>
      </c>
      <c r="L273" s="14">
        <v>400</v>
      </c>
      <c r="M273" s="14">
        <v>300</v>
      </c>
      <c r="N273" s="14">
        <v>100</v>
      </c>
      <c r="O273" s="14">
        <v>400</v>
      </c>
      <c r="P273">
        <v>100</v>
      </c>
      <c r="Q273" s="8">
        <v>400</v>
      </c>
      <c r="R273" s="11" t="b">
        <f t="shared" si="5"/>
        <v>0</v>
      </c>
      <c r="S273">
        <v>0</v>
      </c>
      <c r="U273">
        <v>9</v>
      </c>
      <c r="AB273" t="s">
        <v>33</v>
      </c>
    </row>
    <row r="274" spans="1:30" ht="20.100000000000001" customHeight="1" x14ac:dyDescent="0.25">
      <c r="A274" t="s">
        <v>641</v>
      </c>
      <c r="B274" s="14">
        <v>5564.9999999999991</v>
      </c>
      <c r="C274" s="14">
        <f>VLOOKUP(A274,SGI!$A$1:$B$219,2,FALSE)</f>
        <v>5498.25</v>
      </c>
      <c r="D274">
        <v>27476</v>
      </c>
      <c r="F274">
        <v>810</v>
      </c>
      <c r="G274" t="s">
        <v>27</v>
      </c>
      <c r="H274" t="s">
        <v>327</v>
      </c>
      <c r="I274" t="s">
        <v>651</v>
      </c>
      <c r="J274" t="s">
        <v>45</v>
      </c>
      <c r="K274" t="s">
        <v>32</v>
      </c>
      <c r="L274" s="20">
        <v>3500</v>
      </c>
      <c r="M274" s="20">
        <v>2450</v>
      </c>
      <c r="N274" s="20">
        <v>1050</v>
      </c>
      <c r="O274" s="20">
        <v>3500</v>
      </c>
      <c r="P274" s="20">
        <v>1050</v>
      </c>
      <c r="Q274" s="7">
        <v>3500</v>
      </c>
      <c r="R274" s="11" t="b">
        <f t="shared" si="5"/>
        <v>0</v>
      </c>
      <c r="S274">
        <v>0</v>
      </c>
      <c r="U274">
        <v>9</v>
      </c>
      <c r="AB274" t="s">
        <v>33</v>
      </c>
    </row>
    <row r="275" spans="1:30" ht="20.100000000000001" customHeight="1" x14ac:dyDescent="0.25">
      <c r="A275" t="s">
        <v>641</v>
      </c>
      <c r="B275" s="14">
        <v>5564.9999999999991</v>
      </c>
      <c r="C275" s="14">
        <f>VLOOKUP(A275,SGI!$A$1:$B$219,2,FALSE)</f>
        <v>5498.25</v>
      </c>
      <c r="D275">
        <v>27477</v>
      </c>
      <c r="F275">
        <v>810</v>
      </c>
      <c r="G275" t="s">
        <v>27</v>
      </c>
      <c r="H275" t="s">
        <v>327</v>
      </c>
      <c r="I275" s="14" t="s">
        <v>652</v>
      </c>
      <c r="J275" t="s">
        <v>45</v>
      </c>
      <c r="K275" t="s">
        <v>77</v>
      </c>
      <c r="L275" s="14">
        <v>75</v>
      </c>
      <c r="M275" s="14">
        <v>56.25</v>
      </c>
      <c r="N275" s="14">
        <v>18.75</v>
      </c>
      <c r="O275" s="14">
        <v>75</v>
      </c>
      <c r="P275">
        <v>18.75</v>
      </c>
      <c r="Q275" s="8">
        <v>75</v>
      </c>
      <c r="R275" s="11" t="b">
        <f t="shared" si="5"/>
        <v>0</v>
      </c>
      <c r="S275">
        <v>0</v>
      </c>
      <c r="U275">
        <v>9</v>
      </c>
      <c r="AB275" t="s">
        <v>33</v>
      </c>
    </row>
    <row r="276" spans="1:30" ht="20.100000000000001" customHeight="1" x14ac:dyDescent="0.25">
      <c r="A276" t="s">
        <v>641</v>
      </c>
      <c r="B276" s="14">
        <v>5564.9999999999991</v>
      </c>
      <c r="C276" s="14">
        <f>VLOOKUP(A276,SGI!$A$1:$B$219,2,FALSE)</f>
        <v>5498.25</v>
      </c>
      <c r="D276">
        <v>27484</v>
      </c>
      <c r="F276">
        <v>810</v>
      </c>
      <c r="G276" t="s">
        <v>27</v>
      </c>
      <c r="H276" t="s">
        <v>327</v>
      </c>
      <c r="I276" t="s">
        <v>653</v>
      </c>
      <c r="J276" t="s">
        <v>50</v>
      </c>
      <c r="K276" t="s">
        <v>32</v>
      </c>
      <c r="L276" s="14">
        <v>244</v>
      </c>
      <c r="M276" s="14">
        <v>0</v>
      </c>
      <c r="N276">
        <v>244</v>
      </c>
      <c r="O276" s="14">
        <v>244</v>
      </c>
      <c r="P276">
        <v>97.6</v>
      </c>
      <c r="Q276" s="8">
        <v>244</v>
      </c>
      <c r="R276" s="11" t="b">
        <f t="shared" si="5"/>
        <v>0</v>
      </c>
      <c r="S276">
        <v>0</v>
      </c>
      <c r="U276">
        <v>9</v>
      </c>
      <c r="AB276" t="s">
        <v>33</v>
      </c>
    </row>
    <row r="277" spans="1:30" ht="20.100000000000001" customHeight="1" x14ac:dyDescent="0.25">
      <c r="A277" t="s">
        <v>641</v>
      </c>
      <c r="B277" s="14">
        <v>5564.9999999999991</v>
      </c>
      <c r="C277" s="14">
        <f>VLOOKUP(A277,SGI!$A$1:$B$219,2,FALSE)</f>
        <v>5498.25</v>
      </c>
      <c r="D277">
        <v>27485</v>
      </c>
      <c r="F277">
        <v>810</v>
      </c>
      <c r="G277" t="s">
        <v>27</v>
      </c>
      <c r="H277" t="s">
        <v>327</v>
      </c>
      <c r="I277" t="s">
        <v>654</v>
      </c>
      <c r="J277" t="s">
        <v>50</v>
      </c>
      <c r="K277" t="s">
        <v>77</v>
      </c>
      <c r="L277" s="14">
        <v>360</v>
      </c>
      <c r="M277" s="14">
        <v>270</v>
      </c>
      <c r="N277" s="14">
        <v>90</v>
      </c>
      <c r="O277" s="14">
        <v>360</v>
      </c>
      <c r="P277">
        <v>90</v>
      </c>
      <c r="Q277" s="8">
        <v>360</v>
      </c>
      <c r="R277" s="11" t="b">
        <f t="shared" si="5"/>
        <v>0</v>
      </c>
      <c r="S277">
        <v>0</v>
      </c>
      <c r="U277">
        <v>9</v>
      </c>
      <c r="AB277" t="s">
        <v>33</v>
      </c>
      <c r="AD277" s="14"/>
    </row>
    <row r="278" spans="1:30" ht="20.100000000000001" customHeight="1" x14ac:dyDescent="0.25">
      <c r="A278" t="s">
        <v>641</v>
      </c>
      <c r="B278" s="14">
        <v>5564.9999999999991</v>
      </c>
      <c r="C278" s="14">
        <f>VLOOKUP(A278,SGI!$A$1:$B$219,2,FALSE)</f>
        <v>5498.25</v>
      </c>
      <c r="D278">
        <v>27488</v>
      </c>
      <c r="F278">
        <v>810</v>
      </c>
      <c r="G278" t="s">
        <v>27</v>
      </c>
      <c r="H278" t="s">
        <v>327</v>
      </c>
      <c r="I278" t="s">
        <v>655</v>
      </c>
      <c r="J278" t="s">
        <v>119</v>
      </c>
      <c r="K278" t="s">
        <v>77</v>
      </c>
      <c r="L278" s="14">
        <v>542.70000000000005</v>
      </c>
      <c r="M278" s="14">
        <v>0</v>
      </c>
      <c r="N278" s="14">
        <v>542.70000000000005</v>
      </c>
      <c r="O278" s="14">
        <v>542.70000000000005</v>
      </c>
      <c r="P278" s="14">
        <v>217.08</v>
      </c>
      <c r="Q278" s="8">
        <v>542.70000000000005</v>
      </c>
      <c r="R278" s="11" t="b">
        <f t="shared" si="5"/>
        <v>0</v>
      </c>
      <c r="S278">
        <v>0</v>
      </c>
      <c r="U278">
        <v>9</v>
      </c>
      <c r="AB278" t="s">
        <v>33</v>
      </c>
      <c r="AD278" s="14"/>
    </row>
    <row r="279" spans="1:30" ht="20.100000000000001" customHeight="1" x14ac:dyDescent="0.25">
      <c r="A279" t="s">
        <v>641</v>
      </c>
      <c r="B279" s="14">
        <v>5564.9999999999991</v>
      </c>
      <c r="C279" s="14">
        <f>VLOOKUP(A279,SGI!$A$1:$B$219,2,FALSE)</f>
        <v>5498.25</v>
      </c>
      <c r="D279">
        <v>27490</v>
      </c>
      <c r="F279">
        <v>810</v>
      </c>
      <c r="G279" t="s">
        <v>27</v>
      </c>
      <c r="H279" t="s">
        <v>327</v>
      </c>
      <c r="I279" s="14" t="s">
        <v>656</v>
      </c>
      <c r="J279" t="s">
        <v>119</v>
      </c>
      <c r="K279" t="s">
        <v>32</v>
      </c>
      <c r="L279" s="20">
        <v>4899</v>
      </c>
      <c r="M279" s="20">
        <v>3429.3</v>
      </c>
      <c r="N279" s="20">
        <v>1469.7</v>
      </c>
      <c r="O279" s="20">
        <v>4899</v>
      </c>
      <c r="P279" s="20">
        <v>1469.7</v>
      </c>
      <c r="Q279" s="7">
        <v>4899</v>
      </c>
      <c r="R279" s="11" t="b">
        <f t="shared" si="5"/>
        <v>0</v>
      </c>
      <c r="S279">
        <v>0</v>
      </c>
      <c r="T279" s="14"/>
      <c r="U279">
        <v>9</v>
      </c>
      <c r="AB279" t="s">
        <v>33</v>
      </c>
    </row>
    <row r="280" spans="1:30" ht="20.100000000000001" customHeight="1" x14ac:dyDescent="0.25">
      <c r="A280" t="s">
        <v>641</v>
      </c>
      <c r="B280" s="14">
        <v>5564.9999999999991</v>
      </c>
      <c r="C280" s="14">
        <f>VLOOKUP(A280,SGI!$A$1:$B$219,2,FALSE)</f>
        <v>5498.25</v>
      </c>
      <c r="D280">
        <v>27492</v>
      </c>
      <c r="F280">
        <v>810</v>
      </c>
      <c r="G280" t="s">
        <v>27</v>
      </c>
      <c r="H280" t="s">
        <v>327</v>
      </c>
      <c r="I280" t="s">
        <v>657</v>
      </c>
      <c r="J280" t="s">
        <v>37</v>
      </c>
      <c r="K280" t="s">
        <v>32</v>
      </c>
      <c r="L280" s="14">
        <v>240</v>
      </c>
      <c r="M280" s="14">
        <v>144</v>
      </c>
      <c r="N280" s="14">
        <v>96</v>
      </c>
      <c r="O280" s="14">
        <v>240</v>
      </c>
      <c r="P280">
        <v>96</v>
      </c>
      <c r="Q280" s="8">
        <v>240</v>
      </c>
      <c r="R280" s="11" t="b">
        <f t="shared" si="5"/>
        <v>0</v>
      </c>
      <c r="S280">
        <v>0</v>
      </c>
      <c r="U280">
        <v>9</v>
      </c>
      <c r="AB280" t="s">
        <v>33</v>
      </c>
    </row>
    <row r="281" spans="1:30" ht="20.100000000000001" customHeight="1" x14ac:dyDescent="0.25">
      <c r="A281" t="s">
        <v>641</v>
      </c>
      <c r="B281" s="14">
        <v>5564.9999999999991</v>
      </c>
      <c r="C281" s="14">
        <f>VLOOKUP(A281,SGI!$A$1:$B$219,2,FALSE)</f>
        <v>5498.25</v>
      </c>
      <c r="D281">
        <v>27499</v>
      </c>
      <c r="F281">
        <v>810</v>
      </c>
      <c r="G281" t="s">
        <v>27</v>
      </c>
      <c r="H281" t="s">
        <v>327</v>
      </c>
      <c r="I281" s="14" t="s">
        <v>658</v>
      </c>
      <c r="J281" t="s">
        <v>288</v>
      </c>
      <c r="K281" t="s">
        <v>32</v>
      </c>
      <c r="L281" s="20">
        <v>1000</v>
      </c>
      <c r="M281">
        <v>700</v>
      </c>
      <c r="N281">
        <v>300</v>
      </c>
      <c r="O281" s="20">
        <v>1000</v>
      </c>
      <c r="P281">
        <v>300</v>
      </c>
      <c r="Q281" s="7">
        <v>1000</v>
      </c>
      <c r="R281" s="11" t="b">
        <f t="shared" si="5"/>
        <v>0</v>
      </c>
      <c r="S281">
        <v>0</v>
      </c>
      <c r="T281" s="14"/>
      <c r="U281">
        <v>9</v>
      </c>
      <c r="AB281" t="s">
        <v>33</v>
      </c>
    </row>
    <row r="282" spans="1:30" ht="20.100000000000001" customHeight="1" x14ac:dyDescent="0.25">
      <c r="A282" t="s">
        <v>659</v>
      </c>
      <c r="B282" s="14">
        <v>7558.5599999999995</v>
      </c>
      <c r="C282" s="14">
        <f>VLOOKUP(A282,SGI!$A$1:$B$219,2,FALSE)</f>
        <v>5549.04</v>
      </c>
      <c r="D282" s="11">
        <v>25156</v>
      </c>
      <c r="E282" s="11"/>
      <c r="F282">
        <v>810</v>
      </c>
      <c r="G282" t="s">
        <v>27</v>
      </c>
      <c r="H282" t="s">
        <v>327</v>
      </c>
      <c r="I282" s="19" t="s">
        <v>660</v>
      </c>
      <c r="J282" t="s">
        <v>37</v>
      </c>
      <c r="K282" t="s">
        <v>403</v>
      </c>
      <c r="L282" s="14">
        <v>225</v>
      </c>
      <c r="M282" s="14">
        <v>0</v>
      </c>
      <c r="N282" s="14">
        <v>67.5</v>
      </c>
      <c r="O282">
        <v>225</v>
      </c>
      <c r="P282">
        <v>67.5</v>
      </c>
      <c r="Q282" s="8">
        <v>0</v>
      </c>
      <c r="R282" s="11" t="b">
        <f t="shared" si="5"/>
        <v>1</v>
      </c>
      <c r="S282">
        <v>0</v>
      </c>
      <c r="U282">
        <v>9</v>
      </c>
      <c r="W282" t="s">
        <v>661</v>
      </c>
      <c r="X282">
        <v>2</v>
      </c>
      <c r="Y282">
        <v>1</v>
      </c>
      <c r="AB282" t="s">
        <v>63</v>
      </c>
      <c r="AC282" t="s">
        <v>662</v>
      </c>
      <c r="AD282" t="s">
        <v>33</v>
      </c>
    </row>
    <row r="283" spans="1:30" ht="20.100000000000001" customHeight="1" x14ac:dyDescent="0.25">
      <c r="A283" t="s">
        <v>659</v>
      </c>
      <c r="B283" s="14">
        <v>7558.5599999999995</v>
      </c>
      <c r="C283" s="14">
        <f>VLOOKUP(A283,SGI!$A$1:$B$219,2,FALSE)</f>
        <v>5549.04</v>
      </c>
      <c r="D283" s="11">
        <v>25157</v>
      </c>
      <c r="E283" s="11"/>
      <c r="F283">
        <v>810</v>
      </c>
      <c r="G283" t="s">
        <v>27</v>
      </c>
      <c r="H283" t="s">
        <v>327</v>
      </c>
      <c r="I283" s="19" t="s">
        <v>663</v>
      </c>
      <c r="J283" t="s">
        <v>37</v>
      </c>
      <c r="K283" t="s">
        <v>77</v>
      </c>
      <c r="L283" s="20">
        <v>1600</v>
      </c>
      <c r="M283">
        <v>0</v>
      </c>
      <c r="N283">
        <v>480</v>
      </c>
      <c r="O283" s="20">
        <v>1600</v>
      </c>
      <c r="P283">
        <v>480</v>
      </c>
      <c r="Q283" s="8">
        <v>0</v>
      </c>
      <c r="R283" s="11" t="b">
        <f t="shared" si="5"/>
        <v>1</v>
      </c>
      <c r="S283">
        <v>0</v>
      </c>
      <c r="U283">
        <v>1</v>
      </c>
      <c r="V283">
        <v>2</v>
      </c>
      <c r="W283" t="s">
        <v>664</v>
      </c>
      <c r="X283">
        <v>1</v>
      </c>
      <c r="Y283" t="s">
        <v>127</v>
      </c>
      <c r="AB283" t="s">
        <v>63</v>
      </c>
      <c r="AC283" t="s">
        <v>665</v>
      </c>
      <c r="AD283" t="s">
        <v>666</v>
      </c>
    </row>
    <row r="284" spans="1:30" ht="20.100000000000001" customHeight="1" x14ac:dyDescent="0.25">
      <c r="A284" t="s">
        <v>659</v>
      </c>
      <c r="B284" s="14">
        <v>7558.5599999999995</v>
      </c>
      <c r="C284" s="14">
        <f>VLOOKUP(A284,SGI!$A$1:$B$219,2,FALSE)</f>
        <v>5549.04</v>
      </c>
      <c r="D284">
        <v>25491</v>
      </c>
      <c r="F284">
        <v>810</v>
      </c>
      <c r="G284" t="s">
        <v>27</v>
      </c>
      <c r="H284" t="s">
        <v>327</v>
      </c>
      <c r="I284" s="19" t="s">
        <v>668</v>
      </c>
      <c r="J284" t="s">
        <v>35</v>
      </c>
      <c r="K284" t="s">
        <v>51</v>
      </c>
      <c r="L284" s="14">
        <v>10</v>
      </c>
      <c r="M284">
        <v>0</v>
      </c>
      <c r="N284" s="14">
        <v>10</v>
      </c>
      <c r="O284" s="14">
        <v>10</v>
      </c>
      <c r="P284">
        <v>10</v>
      </c>
      <c r="Q284" s="8">
        <v>0</v>
      </c>
      <c r="R284" s="11" t="b">
        <f t="shared" si="5"/>
        <v>0</v>
      </c>
      <c r="S284">
        <v>0</v>
      </c>
      <c r="U284">
        <v>9</v>
      </c>
      <c r="W284" t="s">
        <v>56</v>
      </c>
      <c r="X284">
        <v>1</v>
      </c>
      <c r="Y284" t="s">
        <v>127</v>
      </c>
      <c r="AB284" t="s">
        <v>63</v>
      </c>
      <c r="AC284" t="s">
        <v>332</v>
      </c>
      <c r="AD284" t="s">
        <v>33</v>
      </c>
    </row>
    <row r="285" spans="1:30" ht="20.100000000000001" customHeight="1" x14ac:dyDescent="0.25">
      <c r="A285" t="s">
        <v>659</v>
      </c>
      <c r="B285" s="14">
        <v>7558.5599999999995</v>
      </c>
      <c r="C285" s="14">
        <f>VLOOKUP(A285,SGI!$A$1:$B$219,2,FALSE)</f>
        <v>5549.04</v>
      </c>
      <c r="D285">
        <v>25158</v>
      </c>
      <c r="F285">
        <v>810</v>
      </c>
      <c r="G285" t="s">
        <v>27</v>
      </c>
      <c r="H285" t="s">
        <v>327</v>
      </c>
      <c r="I285" s="19" t="s">
        <v>667</v>
      </c>
      <c r="J285" t="s">
        <v>50</v>
      </c>
      <c r="K285" t="s">
        <v>32</v>
      </c>
      <c r="L285" s="14">
        <v>363.2</v>
      </c>
      <c r="M285">
        <v>0</v>
      </c>
      <c r="N285">
        <v>108.96</v>
      </c>
      <c r="O285">
        <v>363.2</v>
      </c>
      <c r="P285">
        <v>132.96</v>
      </c>
      <c r="Q285" s="8">
        <v>363.2</v>
      </c>
      <c r="R285" s="11" t="b">
        <f t="shared" si="5"/>
        <v>0</v>
      </c>
      <c r="S285">
        <v>0</v>
      </c>
      <c r="U285">
        <v>9</v>
      </c>
    </row>
    <row r="286" spans="1:30" ht="20.100000000000001" customHeight="1" x14ac:dyDescent="0.25">
      <c r="A286" t="s">
        <v>659</v>
      </c>
      <c r="B286" s="14">
        <v>7558.5599999999995</v>
      </c>
      <c r="C286" s="14">
        <f>VLOOKUP(A286,SGI!$A$1:$B$219,2,FALSE)</f>
        <v>5549.04</v>
      </c>
      <c r="D286">
        <v>25143</v>
      </c>
      <c r="F286">
        <v>810</v>
      </c>
      <c r="G286" t="s">
        <v>27</v>
      </c>
      <c r="H286" t="s">
        <v>327</v>
      </c>
      <c r="I286" s="19" t="s">
        <v>669</v>
      </c>
      <c r="J286" t="s">
        <v>288</v>
      </c>
      <c r="K286" t="s">
        <v>32</v>
      </c>
      <c r="L286" s="14">
        <v>334.55</v>
      </c>
      <c r="M286" s="14">
        <v>0</v>
      </c>
      <c r="N286" s="14">
        <v>133.82</v>
      </c>
      <c r="O286">
        <v>334.55</v>
      </c>
      <c r="P286">
        <v>133.82</v>
      </c>
      <c r="Q286" s="8">
        <v>334.55</v>
      </c>
      <c r="R286" s="11" t="b">
        <f t="shared" si="5"/>
        <v>0</v>
      </c>
      <c r="S286">
        <v>0</v>
      </c>
      <c r="T286" s="14"/>
      <c r="U286">
        <v>9</v>
      </c>
      <c r="V286" s="14"/>
      <c r="AB286" t="s">
        <v>33</v>
      </c>
      <c r="AD286" s="14"/>
    </row>
    <row r="287" spans="1:30" ht="20.100000000000001" customHeight="1" x14ac:dyDescent="0.25">
      <c r="A287" t="s">
        <v>659</v>
      </c>
      <c r="B287" s="14">
        <v>7558.5599999999995</v>
      </c>
      <c r="C287" s="14">
        <f>VLOOKUP(A287,SGI!$A$1:$B$219,2,FALSE)</f>
        <v>5549.04</v>
      </c>
      <c r="D287">
        <v>25144</v>
      </c>
      <c r="F287">
        <v>810</v>
      </c>
      <c r="G287" t="s">
        <v>27</v>
      </c>
      <c r="H287" t="s">
        <v>327</v>
      </c>
      <c r="I287" s="19" t="s">
        <v>670</v>
      </c>
      <c r="J287" t="s">
        <v>42</v>
      </c>
      <c r="K287" t="s">
        <v>32</v>
      </c>
      <c r="L287" s="20">
        <v>1414.95</v>
      </c>
      <c r="M287" s="14">
        <v>204</v>
      </c>
      <c r="N287" s="14">
        <v>424.58</v>
      </c>
      <c r="O287" s="20">
        <v>1414.95</v>
      </c>
      <c r="P287">
        <v>424.58</v>
      </c>
      <c r="Q287" s="7">
        <v>1414.95</v>
      </c>
      <c r="R287" s="11" t="b">
        <f t="shared" si="5"/>
        <v>0</v>
      </c>
      <c r="S287">
        <v>0</v>
      </c>
      <c r="U287">
        <v>9</v>
      </c>
      <c r="AB287" t="s">
        <v>33</v>
      </c>
    </row>
    <row r="288" spans="1:30" ht="20.100000000000001" customHeight="1" x14ac:dyDescent="0.25">
      <c r="A288" t="s">
        <v>659</v>
      </c>
      <c r="B288" s="14">
        <v>7558.5599999999995</v>
      </c>
      <c r="C288" s="14">
        <f>VLOOKUP(A288,SGI!$A$1:$B$219,2,FALSE)</f>
        <v>5549.04</v>
      </c>
      <c r="D288">
        <v>25145</v>
      </c>
      <c r="F288">
        <v>810</v>
      </c>
      <c r="G288" t="s">
        <v>27</v>
      </c>
      <c r="H288" t="s">
        <v>327</v>
      </c>
      <c r="I288" s="19" t="s">
        <v>671</v>
      </c>
      <c r="J288" t="s">
        <v>37</v>
      </c>
      <c r="K288" t="s">
        <v>32</v>
      </c>
      <c r="L288" s="20">
        <v>10750</v>
      </c>
      <c r="M288" s="14">
        <v>0</v>
      </c>
      <c r="N288" s="20">
        <v>3762.5</v>
      </c>
      <c r="O288" s="20">
        <v>10750</v>
      </c>
      <c r="P288" s="20">
        <v>3762.5</v>
      </c>
      <c r="Q288" s="7">
        <v>10750</v>
      </c>
      <c r="R288" s="11" t="b">
        <f t="shared" si="5"/>
        <v>0</v>
      </c>
      <c r="S288">
        <v>0</v>
      </c>
      <c r="T288" s="14"/>
      <c r="U288">
        <v>9</v>
      </c>
      <c r="AB288" t="s">
        <v>33</v>
      </c>
    </row>
    <row r="289" spans="1:30" ht="20.100000000000001" customHeight="1" x14ac:dyDescent="0.25">
      <c r="A289" t="s">
        <v>659</v>
      </c>
      <c r="B289" s="14">
        <v>7558.5599999999995</v>
      </c>
      <c r="C289" s="14">
        <f>VLOOKUP(A289,SGI!$A$1:$B$219,2,FALSE)</f>
        <v>5549.04</v>
      </c>
      <c r="D289">
        <v>25147</v>
      </c>
      <c r="F289">
        <v>810</v>
      </c>
      <c r="G289" t="s">
        <v>27</v>
      </c>
      <c r="H289" t="s">
        <v>327</v>
      </c>
      <c r="I289" s="19" t="s">
        <v>672</v>
      </c>
      <c r="J289" t="s">
        <v>45</v>
      </c>
      <c r="K289" t="s">
        <v>32</v>
      </c>
      <c r="L289" s="20">
        <v>15478.8</v>
      </c>
      <c r="M289" s="14">
        <v>0</v>
      </c>
      <c r="N289" s="20">
        <v>5417.58</v>
      </c>
      <c r="O289" s="20">
        <v>15478.8</v>
      </c>
      <c r="P289" s="20">
        <v>5417.58</v>
      </c>
      <c r="Q289" s="7">
        <v>15478.8</v>
      </c>
      <c r="R289" s="11" t="b">
        <f t="shared" si="5"/>
        <v>0</v>
      </c>
      <c r="S289">
        <v>0</v>
      </c>
      <c r="U289">
        <v>9</v>
      </c>
      <c r="AB289" t="s">
        <v>33</v>
      </c>
    </row>
    <row r="290" spans="1:30" ht="20.100000000000001" customHeight="1" x14ac:dyDescent="0.25">
      <c r="A290" t="s">
        <v>659</v>
      </c>
      <c r="B290" s="14">
        <v>7558.5599999999995</v>
      </c>
      <c r="C290" s="14">
        <f>VLOOKUP(A290,SGI!$A$1:$B$219,2,FALSE)</f>
        <v>5549.04</v>
      </c>
      <c r="D290">
        <v>25148</v>
      </c>
      <c r="F290">
        <v>810</v>
      </c>
      <c r="G290" t="s">
        <v>27</v>
      </c>
      <c r="H290" t="s">
        <v>327</v>
      </c>
      <c r="I290" s="19" t="s">
        <v>673</v>
      </c>
      <c r="J290" t="s">
        <v>60</v>
      </c>
      <c r="K290" t="s">
        <v>32</v>
      </c>
      <c r="L290" s="20">
        <v>2153</v>
      </c>
      <c r="M290" s="14">
        <v>0</v>
      </c>
      <c r="N290" s="14">
        <v>645.9</v>
      </c>
      <c r="O290" s="20">
        <v>2153</v>
      </c>
      <c r="P290">
        <v>645.9</v>
      </c>
      <c r="Q290" s="7">
        <v>2153</v>
      </c>
      <c r="R290" s="11" t="b">
        <f t="shared" si="5"/>
        <v>0</v>
      </c>
      <c r="S290">
        <v>0</v>
      </c>
      <c r="U290">
        <v>9</v>
      </c>
      <c r="AB290" t="s">
        <v>33</v>
      </c>
    </row>
    <row r="291" spans="1:30" ht="20.100000000000001" customHeight="1" x14ac:dyDescent="0.25">
      <c r="A291" t="s">
        <v>659</v>
      </c>
      <c r="B291" s="14">
        <v>7558.5599999999995</v>
      </c>
      <c r="C291" s="14">
        <f>VLOOKUP(A291,SGI!$A$1:$B$219,2,FALSE)</f>
        <v>5549.04</v>
      </c>
      <c r="D291">
        <v>25149</v>
      </c>
      <c r="F291">
        <v>810</v>
      </c>
      <c r="G291" t="s">
        <v>27</v>
      </c>
      <c r="H291" t="s">
        <v>327</v>
      </c>
      <c r="I291" s="19" t="s">
        <v>674</v>
      </c>
      <c r="J291" t="s">
        <v>350</v>
      </c>
      <c r="K291" t="s">
        <v>32</v>
      </c>
      <c r="L291" s="14">
        <v>976</v>
      </c>
      <c r="M291" s="14">
        <v>0</v>
      </c>
      <c r="N291" s="14">
        <v>345.7</v>
      </c>
      <c r="O291" s="14">
        <v>976</v>
      </c>
      <c r="P291">
        <v>345.7</v>
      </c>
      <c r="Q291" s="8">
        <v>976</v>
      </c>
      <c r="R291" s="11" t="b">
        <f t="shared" si="5"/>
        <v>0</v>
      </c>
      <c r="S291">
        <v>0</v>
      </c>
      <c r="T291" s="14"/>
      <c r="U291">
        <v>9</v>
      </c>
      <c r="AB291" t="s">
        <v>33</v>
      </c>
    </row>
    <row r="292" spans="1:30" ht="20.100000000000001" customHeight="1" x14ac:dyDescent="0.25">
      <c r="A292" t="s">
        <v>675</v>
      </c>
      <c r="B292" s="14">
        <v>860.79</v>
      </c>
      <c r="C292" s="14">
        <f>VLOOKUP(A292,SGI!$A$1:$B$219,2,FALSE)</f>
        <v>436.21</v>
      </c>
      <c r="D292">
        <v>27620</v>
      </c>
      <c r="F292">
        <v>810</v>
      </c>
      <c r="G292" t="s">
        <v>27</v>
      </c>
      <c r="H292" t="s">
        <v>327</v>
      </c>
      <c r="I292" s="14" t="s">
        <v>676</v>
      </c>
      <c r="J292" t="s">
        <v>288</v>
      </c>
      <c r="K292" t="s">
        <v>32</v>
      </c>
      <c r="L292" s="20">
        <v>1800</v>
      </c>
      <c r="M292" s="14">
        <v>0</v>
      </c>
      <c r="N292" s="20">
        <v>1800</v>
      </c>
      <c r="O292" s="20">
        <v>1800</v>
      </c>
      <c r="P292">
        <v>900</v>
      </c>
      <c r="Q292" s="7">
        <v>1800</v>
      </c>
      <c r="R292" s="11" t="b">
        <f t="shared" si="5"/>
        <v>0</v>
      </c>
      <c r="S292">
        <v>0</v>
      </c>
      <c r="U292">
        <v>9</v>
      </c>
      <c r="W292" t="s">
        <v>677</v>
      </c>
      <c r="AB292" t="s">
        <v>33</v>
      </c>
    </row>
    <row r="293" spans="1:30" ht="20.100000000000001" customHeight="1" x14ac:dyDescent="0.25">
      <c r="A293" t="s">
        <v>675</v>
      </c>
      <c r="B293" s="14">
        <v>860.79</v>
      </c>
      <c r="C293" s="14">
        <f>VLOOKUP(A293,SGI!$A$1:$B$219,2,FALSE)</f>
        <v>436.21</v>
      </c>
      <c r="D293">
        <v>27623</v>
      </c>
      <c r="F293">
        <v>810</v>
      </c>
      <c r="G293" t="s">
        <v>27</v>
      </c>
      <c r="H293" t="s">
        <v>327</v>
      </c>
      <c r="I293" s="14" t="s">
        <v>678</v>
      </c>
      <c r="J293" t="s">
        <v>60</v>
      </c>
      <c r="K293" t="s">
        <v>32</v>
      </c>
      <c r="L293" s="14">
        <v>180</v>
      </c>
      <c r="M293" s="14">
        <v>0</v>
      </c>
      <c r="N293" s="14">
        <v>180</v>
      </c>
      <c r="O293" s="14">
        <v>180</v>
      </c>
      <c r="P293" s="14">
        <v>72</v>
      </c>
      <c r="Q293" s="8">
        <v>180</v>
      </c>
      <c r="R293" s="11" t="b">
        <f t="shared" si="5"/>
        <v>0</v>
      </c>
      <c r="S293">
        <v>0</v>
      </c>
      <c r="U293">
        <v>9</v>
      </c>
      <c r="AB293" t="s">
        <v>33</v>
      </c>
    </row>
    <row r="294" spans="1:30" ht="20.100000000000001" customHeight="1" x14ac:dyDescent="0.25">
      <c r="A294" t="s">
        <v>675</v>
      </c>
      <c r="B294" s="14">
        <v>860.79</v>
      </c>
      <c r="C294" s="14">
        <f>VLOOKUP(A294,SGI!$A$1:$B$219,2,FALSE)</f>
        <v>436.21</v>
      </c>
      <c r="D294">
        <v>27625</v>
      </c>
      <c r="F294">
        <v>810</v>
      </c>
      <c r="G294" t="s">
        <v>27</v>
      </c>
      <c r="H294" t="s">
        <v>327</v>
      </c>
      <c r="I294" s="14" t="s">
        <v>679</v>
      </c>
      <c r="J294" t="s">
        <v>288</v>
      </c>
      <c r="K294" t="s">
        <v>77</v>
      </c>
      <c r="L294" s="14">
        <v>150</v>
      </c>
      <c r="M294" s="14">
        <v>75</v>
      </c>
      <c r="N294" s="14">
        <v>75</v>
      </c>
      <c r="O294" s="14">
        <v>150</v>
      </c>
      <c r="P294">
        <v>60</v>
      </c>
      <c r="Q294" s="8">
        <v>150</v>
      </c>
      <c r="R294" s="11" t="b">
        <f t="shared" si="5"/>
        <v>0</v>
      </c>
      <c r="S294">
        <v>0</v>
      </c>
      <c r="U294">
        <v>9</v>
      </c>
      <c r="AB294" t="s">
        <v>33</v>
      </c>
    </row>
    <row r="295" spans="1:30" ht="20.100000000000001" customHeight="1" x14ac:dyDescent="0.25">
      <c r="A295" t="s">
        <v>675</v>
      </c>
      <c r="B295" s="14">
        <v>860.79</v>
      </c>
      <c r="C295" s="14">
        <f>VLOOKUP(A295,SGI!$A$1:$B$219,2,FALSE)</f>
        <v>436.21</v>
      </c>
      <c r="D295">
        <v>27626</v>
      </c>
      <c r="F295">
        <v>810</v>
      </c>
      <c r="G295" t="s">
        <v>27</v>
      </c>
      <c r="H295" t="s">
        <v>327</v>
      </c>
      <c r="I295" s="14" t="s">
        <v>680</v>
      </c>
      <c r="J295" t="s">
        <v>42</v>
      </c>
      <c r="K295" t="s">
        <v>32</v>
      </c>
      <c r="L295" s="20">
        <v>2750</v>
      </c>
      <c r="M295" s="20">
        <v>1800</v>
      </c>
      <c r="N295">
        <v>950</v>
      </c>
      <c r="O295" s="20">
        <v>2750</v>
      </c>
      <c r="P295">
        <v>950</v>
      </c>
      <c r="Q295" s="7">
        <v>2750</v>
      </c>
      <c r="R295" s="11" t="b">
        <f t="shared" si="5"/>
        <v>0</v>
      </c>
      <c r="S295">
        <v>0</v>
      </c>
      <c r="U295">
        <v>9</v>
      </c>
      <c r="AB295" t="s">
        <v>33</v>
      </c>
    </row>
    <row r="296" spans="1:30" ht="20.100000000000001" customHeight="1" x14ac:dyDescent="0.25">
      <c r="A296" t="s">
        <v>675</v>
      </c>
      <c r="B296" s="14">
        <v>860.79</v>
      </c>
      <c r="C296" s="14">
        <f>VLOOKUP(A296,SGI!$A$1:$B$219,2,FALSE)</f>
        <v>436.21</v>
      </c>
      <c r="D296">
        <v>27628</v>
      </c>
      <c r="F296">
        <v>810</v>
      </c>
      <c r="G296" t="s">
        <v>27</v>
      </c>
      <c r="H296" t="s">
        <v>327</v>
      </c>
      <c r="I296" s="14" t="s">
        <v>681</v>
      </c>
      <c r="J296" t="s">
        <v>50</v>
      </c>
      <c r="K296" t="s">
        <v>32</v>
      </c>
      <c r="L296">
        <v>300</v>
      </c>
      <c r="M296">
        <v>0</v>
      </c>
      <c r="N296">
        <v>300</v>
      </c>
      <c r="O296">
        <v>300</v>
      </c>
      <c r="P296">
        <v>120</v>
      </c>
      <c r="Q296" s="8">
        <v>300</v>
      </c>
      <c r="R296" s="11" t="b">
        <f t="shared" si="5"/>
        <v>0</v>
      </c>
      <c r="S296">
        <v>0</v>
      </c>
      <c r="U296">
        <v>9</v>
      </c>
      <c r="AB296" t="s">
        <v>33</v>
      </c>
    </row>
    <row r="297" spans="1:30" ht="20.100000000000001" customHeight="1" x14ac:dyDescent="0.25">
      <c r="A297" t="s">
        <v>675</v>
      </c>
      <c r="B297" s="14">
        <v>860.79</v>
      </c>
      <c r="C297" s="14">
        <f>VLOOKUP(A297,SGI!$A$1:$B$219,2,FALSE)</f>
        <v>436.21</v>
      </c>
      <c r="D297">
        <v>27629</v>
      </c>
      <c r="F297">
        <v>810</v>
      </c>
      <c r="G297" t="s">
        <v>27</v>
      </c>
      <c r="H297" t="s">
        <v>327</v>
      </c>
      <c r="I297" s="14" t="s">
        <v>682</v>
      </c>
      <c r="J297" t="s">
        <v>45</v>
      </c>
      <c r="K297" t="s">
        <v>32</v>
      </c>
      <c r="L297" s="20">
        <v>1240</v>
      </c>
      <c r="M297">
        <v>0</v>
      </c>
      <c r="N297" s="20">
        <v>1240</v>
      </c>
      <c r="O297" s="20">
        <v>1240</v>
      </c>
      <c r="P297">
        <v>496</v>
      </c>
      <c r="Q297" s="7">
        <v>1240</v>
      </c>
      <c r="R297" s="11" t="b">
        <f t="shared" si="5"/>
        <v>0</v>
      </c>
      <c r="S297">
        <v>0</v>
      </c>
      <c r="U297">
        <v>9</v>
      </c>
      <c r="AB297" t="s">
        <v>33</v>
      </c>
    </row>
    <row r="298" spans="1:30" ht="20.100000000000001" customHeight="1" x14ac:dyDescent="0.25">
      <c r="A298" t="s">
        <v>675</v>
      </c>
      <c r="B298" s="14">
        <v>860.79</v>
      </c>
      <c r="C298" s="14">
        <f>VLOOKUP(A298,SGI!$A$1:$B$219,2,FALSE)</f>
        <v>436.21</v>
      </c>
      <c r="D298">
        <v>27630</v>
      </c>
      <c r="F298">
        <v>810</v>
      </c>
      <c r="G298" t="s">
        <v>27</v>
      </c>
      <c r="H298" t="s">
        <v>327</v>
      </c>
      <c r="I298" s="14" t="s">
        <v>683</v>
      </c>
      <c r="J298" t="s">
        <v>45</v>
      </c>
      <c r="K298" t="s">
        <v>77</v>
      </c>
      <c r="L298" s="14">
        <v>336</v>
      </c>
      <c r="M298" s="14">
        <v>0</v>
      </c>
      <c r="N298" s="14">
        <v>336</v>
      </c>
      <c r="O298" s="14">
        <v>336</v>
      </c>
      <c r="P298" s="14">
        <v>134.4</v>
      </c>
      <c r="Q298" s="8">
        <v>336</v>
      </c>
      <c r="R298" s="11" t="b">
        <f t="shared" si="5"/>
        <v>0</v>
      </c>
      <c r="S298">
        <v>0</v>
      </c>
      <c r="U298">
        <v>9</v>
      </c>
      <c r="AB298" t="s">
        <v>33</v>
      </c>
    </row>
    <row r="299" spans="1:30" ht="20.100000000000001" customHeight="1" x14ac:dyDescent="0.25">
      <c r="A299" t="s">
        <v>684</v>
      </c>
      <c r="B299" s="14">
        <v>358.09999999999997</v>
      </c>
      <c r="C299" s="14">
        <f>VLOOKUP(A299,SGI!$A$1:$B$219,2,FALSE)</f>
        <v>290.49</v>
      </c>
      <c r="D299" s="14">
        <v>26039</v>
      </c>
      <c r="F299">
        <v>810</v>
      </c>
      <c r="G299" t="s">
        <v>27</v>
      </c>
      <c r="H299" t="s">
        <v>327</v>
      </c>
      <c r="I299" s="14" t="s">
        <v>685</v>
      </c>
      <c r="J299" t="s">
        <v>37</v>
      </c>
      <c r="K299" t="s">
        <v>32</v>
      </c>
      <c r="L299" s="20">
        <v>1550</v>
      </c>
      <c r="M299" s="20">
        <v>1240</v>
      </c>
      <c r="N299">
        <v>310</v>
      </c>
      <c r="O299" s="20">
        <v>1550</v>
      </c>
      <c r="P299">
        <v>310</v>
      </c>
      <c r="Q299" s="7">
        <v>1550</v>
      </c>
      <c r="R299" s="11" t="b">
        <f t="shared" si="5"/>
        <v>0</v>
      </c>
      <c r="S299">
        <v>0</v>
      </c>
      <c r="U299">
        <v>9</v>
      </c>
    </row>
    <row r="300" spans="1:30" ht="20.100000000000001" customHeight="1" x14ac:dyDescent="0.25">
      <c r="A300" t="s">
        <v>686</v>
      </c>
      <c r="B300" s="14">
        <v>960.5</v>
      </c>
      <c r="C300" s="14" t="e">
        <f>VLOOKUP(A300,SGI!$A$1:$B$219,2,FALSE)</f>
        <v>#N/A</v>
      </c>
      <c r="D300">
        <v>25683</v>
      </c>
      <c r="F300">
        <v>810</v>
      </c>
      <c r="G300" t="s">
        <v>27</v>
      </c>
      <c r="H300" t="s">
        <v>327</v>
      </c>
      <c r="I300" s="14" t="s">
        <v>687</v>
      </c>
      <c r="J300" t="s">
        <v>288</v>
      </c>
      <c r="K300" t="s">
        <v>32</v>
      </c>
      <c r="L300" s="14">
        <v>800</v>
      </c>
      <c r="M300" s="14">
        <v>0</v>
      </c>
      <c r="N300">
        <v>400</v>
      </c>
      <c r="O300" s="14">
        <v>800</v>
      </c>
      <c r="P300">
        <v>400</v>
      </c>
      <c r="Q300" s="8">
        <v>800</v>
      </c>
      <c r="R300" s="11" t="b">
        <f t="shared" si="5"/>
        <v>0</v>
      </c>
      <c r="S300">
        <v>0</v>
      </c>
      <c r="U300">
        <v>9</v>
      </c>
    </row>
    <row r="301" spans="1:30" ht="20.100000000000001" customHeight="1" x14ac:dyDescent="0.25">
      <c r="A301" t="s">
        <v>686</v>
      </c>
      <c r="B301" s="14">
        <v>960.5</v>
      </c>
      <c r="C301" s="14" t="e">
        <f>VLOOKUP(A301,SGI!$A$1:$B$219,2,FALSE)</f>
        <v>#N/A</v>
      </c>
      <c r="D301" s="14">
        <v>25685</v>
      </c>
      <c r="F301">
        <v>810</v>
      </c>
      <c r="G301" t="s">
        <v>27</v>
      </c>
      <c r="H301" t="s">
        <v>327</v>
      </c>
      <c r="I301" s="14" t="s">
        <v>688</v>
      </c>
      <c r="J301" t="s">
        <v>45</v>
      </c>
      <c r="K301" t="s">
        <v>77</v>
      </c>
      <c r="L301" s="20">
        <v>1800</v>
      </c>
      <c r="M301" s="14">
        <v>0</v>
      </c>
      <c r="N301" s="14">
        <v>900</v>
      </c>
      <c r="O301">
        <v>900</v>
      </c>
      <c r="P301">
        <v>360</v>
      </c>
      <c r="Q301" s="8">
        <v>900</v>
      </c>
      <c r="R301" s="11" t="b">
        <f t="shared" si="5"/>
        <v>0</v>
      </c>
      <c r="S301">
        <v>0</v>
      </c>
      <c r="T301" t="s">
        <v>689</v>
      </c>
      <c r="U301">
        <v>9</v>
      </c>
      <c r="W301" t="s">
        <v>690</v>
      </c>
      <c r="X301">
        <v>1</v>
      </c>
      <c r="Y301">
        <v>2</v>
      </c>
      <c r="AB301" t="s">
        <v>63</v>
      </c>
      <c r="AC301" t="s">
        <v>691</v>
      </c>
      <c r="AD301" t="s">
        <v>692</v>
      </c>
    </row>
    <row r="302" spans="1:30" ht="20.100000000000001" customHeight="1" x14ac:dyDescent="0.25">
      <c r="A302" t="s">
        <v>686</v>
      </c>
      <c r="B302" s="14">
        <v>960.5</v>
      </c>
      <c r="C302" s="14" t="e">
        <f>VLOOKUP(A302,SGI!$A$1:$B$219,2,FALSE)</f>
        <v>#N/A</v>
      </c>
      <c r="D302">
        <v>25686</v>
      </c>
      <c r="F302">
        <v>810</v>
      </c>
      <c r="G302" t="s">
        <v>27</v>
      </c>
      <c r="H302" t="s">
        <v>327</v>
      </c>
      <c r="I302" s="14" t="s">
        <v>693</v>
      </c>
      <c r="J302" t="s">
        <v>50</v>
      </c>
      <c r="K302" t="s">
        <v>77</v>
      </c>
      <c r="L302" s="14">
        <v>350</v>
      </c>
      <c r="M302" s="14">
        <v>0</v>
      </c>
      <c r="N302" s="14">
        <v>175</v>
      </c>
      <c r="O302" s="14">
        <v>350</v>
      </c>
      <c r="P302">
        <v>140</v>
      </c>
      <c r="Q302" s="8">
        <v>350</v>
      </c>
      <c r="R302" s="11" t="b">
        <f t="shared" si="5"/>
        <v>0</v>
      </c>
      <c r="S302">
        <v>0</v>
      </c>
      <c r="U302">
        <v>9</v>
      </c>
    </row>
    <row r="303" spans="1:30" ht="20.100000000000001" customHeight="1" x14ac:dyDescent="0.25">
      <c r="A303" t="s">
        <v>686</v>
      </c>
      <c r="B303" s="14">
        <v>960.5</v>
      </c>
      <c r="C303" s="14" t="e">
        <f>VLOOKUP(A303,SGI!$A$1:$B$219,2,FALSE)</f>
        <v>#N/A</v>
      </c>
      <c r="D303">
        <v>25694</v>
      </c>
      <c r="F303">
        <v>810</v>
      </c>
      <c r="G303" t="s">
        <v>27</v>
      </c>
      <c r="H303" t="s">
        <v>327</v>
      </c>
      <c r="I303" s="14" t="s">
        <v>694</v>
      </c>
      <c r="J303" t="s">
        <v>272</v>
      </c>
      <c r="K303" t="s">
        <v>32</v>
      </c>
      <c r="L303" s="20">
        <v>2400</v>
      </c>
      <c r="M303" s="14">
        <v>0</v>
      </c>
      <c r="N303" s="20">
        <v>1200</v>
      </c>
      <c r="O303" s="20">
        <v>2400</v>
      </c>
      <c r="P303">
        <v>960</v>
      </c>
      <c r="Q303" s="7">
        <v>2400</v>
      </c>
      <c r="R303" s="11" t="b">
        <f t="shared" si="5"/>
        <v>0</v>
      </c>
      <c r="S303">
        <v>0</v>
      </c>
      <c r="U303">
        <v>9</v>
      </c>
    </row>
    <row r="304" spans="1:30" ht="20.100000000000001" customHeight="1" x14ac:dyDescent="0.25">
      <c r="A304" t="s">
        <v>695</v>
      </c>
      <c r="B304" s="14">
        <v>8862.8799999999992</v>
      </c>
      <c r="C304" s="14">
        <f>VLOOKUP(A304,SGI!$A$1:$B$219,2,FALSE)</f>
        <v>4475.87</v>
      </c>
      <c r="D304" s="4">
        <v>26596</v>
      </c>
      <c r="E304" s="4" t="s">
        <v>2540</v>
      </c>
      <c r="F304">
        <v>810</v>
      </c>
      <c r="G304" t="s">
        <v>27</v>
      </c>
      <c r="H304" t="s">
        <v>327</v>
      </c>
      <c r="I304" s="19" t="s">
        <v>705</v>
      </c>
      <c r="J304" t="s">
        <v>45</v>
      </c>
      <c r="K304" t="s">
        <v>77</v>
      </c>
      <c r="L304" s="20">
        <v>20900</v>
      </c>
      <c r="M304" s="20">
        <v>18810</v>
      </c>
      <c r="N304" s="20">
        <v>2090</v>
      </c>
      <c r="O304" s="20">
        <v>20900</v>
      </c>
      <c r="P304">
        <v>2090</v>
      </c>
      <c r="Q304" s="8">
        <v>0</v>
      </c>
      <c r="R304" s="11" t="b">
        <f t="shared" si="5"/>
        <v>1</v>
      </c>
      <c r="S304">
        <v>0</v>
      </c>
      <c r="U304">
        <v>9</v>
      </c>
    </row>
    <row r="305" spans="1:30" ht="20.100000000000001" customHeight="1" x14ac:dyDescent="0.25">
      <c r="A305" t="s">
        <v>695</v>
      </c>
      <c r="B305" s="14">
        <v>8862.8799999999992</v>
      </c>
      <c r="C305" s="14">
        <f>VLOOKUP(A305,SGI!$A$1:$B$219,2,FALSE)</f>
        <v>4475.87</v>
      </c>
      <c r="D305">
        <v>26614</v>
      </c>
      <c r="F305">
        <v>810</v>
      </c>
      <c r="G305" t="s">
        <v>27</v>
      </c>
      <c r="H305" t="s">
        <v>327</v>
      </c>
      <c r="I305" s="14" t="s">
        <v>707</v>
      </c>
      <c r="J305" t="s">
        <v>35</v>
      </c>
      <c r="K305" t="s">
        <v>51</v>
      </c>
      <c r="L305">
        <v>10</v>
      </c>
      <c r="M305">
        <v>0</v>
      </c>
      <c r="N305">
        <v>10</v>
      </c>
      <c r="O305">
        <v>10</v>
      </c>
      <c r="P305">
        <v>10</v>
      </c>
      <c r="Q305" s="8">
        <v>0</v>
      </c>
      <c r="R305" s="11" t="b">
        <f t="shared" si="5"/>
        <v>0</v>
      </c>
      <c r="S305">
        <v>0</v>
      </c>
      <c r="U305">
        <v>9</v>
      </c>
      <c r="W305" t="s">
        <v>56</v>
      </c>
      <c r="X305">
        <v>1</v>
      </c>
      <c r="Y305" t="s">
        <v>127</v>
      </c>
      <c r="AC305" t="s">
        <v>332</v>
      </c>
      <c r="AD305" t="s">
        <v>33</v>
      </c>
    </row>
    <row r="306" spans="1:30" ht="20.100000000000001" customHeight="1" x14ac:dyDescent="0.25">
      <c r="A306" t="s">
        <v>695</v>
      </c>
      <c r="B306" s="14">
        <v>8862.8799999999992</v>
      </c>
      <c r="C306" s="14">
        <f>VLOOKUP(A306,SGI!$A$1:$B$219,2,FALSE)</f>
        <v>4475.87</v>
      </c>
      <c r="D306" s="14">
        <v>26584</v>
      </c>
      <c r="F306">
        <v>810</v>
      </c>
      <c r="G306" t="s">
        <v>27</v>
      </c>
      <c r="H306" t="s">
        <v>327</v>
      </c>
      <c r="I306" s="19" t="s">
        <v>696</v>
      </c>
      <c r="J306" t="s">
        <v>288</v>
      </c>
      <c r="K306" t="s">
        <v>32</v>
      </c>
      <c r="L306" s="14">
        <v>165</v>
      </c>
      <c r="M306">
        <v>45</v>
      </c>
      <c r="N306">
        <v>120</v>
      </c>
      <c r="O306" s="14">
        <v>165</v>
      </c>
      <c r="P306">
        <v>82.5</v>
      </c>
      <c r="Q306" s="8">
        <v>165</v>
      </c>
      <c r="R306" s="11" t="b">
        <f t="shared" si="5"/>
        <v>0</v>
      </c>
      <c r="S306">
        <v>0</v>
      </c>
      <c r="U306">
        <v>9</v>
      </c>
    </row>
    <row r="307" spans="1:30" ht="20.100000000000001" customHeight="1" x14ac:dyDescent="0.25">
      <c r="A307" t="s">
        <v>695</v>
      </c>
      <c r="B307" s="14">
        <v>8862.8799999999992</v>
      </c>
      <c r="C307" s="14">
        <f>VLOOKUP(A307,SGI!$A$1:$B$219,2,FALSE)</f>
        <v>4475.87</v>
      </c>
      <c r="D307">
        <v>26588</v>
      </c>
      <c r="F307">
        <v>810</v>
      </c>
      <c r="G307" t="s">
        <v>27</v>
      </c>
      <c r="H307" t="s">
        <v>327</v>
      </c>
      <c r="I307" s="19" t="s">
        <v>697</v>
      </c>
      <c r="J307" t="s">
        <v>288</v>
      </c>
      <c r="K307" t="s">
        <v>77</v>
      </c>
      <c r="L307" s="14">
        <v>250</v>
      </c>
      <c r="M307">
        <v>70</v>
      </c>
      <c r="N307" s="14">
        <v>180</v>
      </c>
      <c r="O307" s="14">
        <v>250</v>
      </c>
      <c r="P307" s="14">
        <v>125</v>
      </c>
      <c r="Q307" s="8">
        <v>250</v>
      </c>
      <c r="R307" s="11" t="b">
        <f t="shared" si="5"/>
        <v>0</v>
      </c>
      <c r="S307">
        <v>0</v>
      </c>
      <c r="U307">
        <v>9</v>
      </c>
      <c r="W307" t="s">
        <v>698</v>
      </c>
      <c r="AB307" t="s">
        <v>63</v>
      </c>
      <c r="AC307" t="s">
        <v>699</v>
      </c>
      <c r="AD307" s="19" t="s">
        <v>700</v>
      </c>
    </row>
    <row r="308" spans="1:30" ht="20.100000000000001" customHeight="1" x14ac:dyDescent="0.25">
      <c r="A308" t="s">
        <v>695</v>
      </c>
      <c r="B308" s="14">
        <v>8862.8799999999992</v>
      </c>
      <c r="C308" s="14">
        <f>VLOOKUP(A308,SGI!$A$1:$B$219,2,FALSE)</f>
        <v>4475.87</v>
      </c>
      <c r="D308">
        <v>26589</v>
      </c>
      <c r="F308">
        <v>810</v>
      </c>
      <c r="G308" t="s">
        <v>27</v>
      </c>
      <c r="H308" t="s">
        <v>327</v>
      </c>
      <c r="I308" s="19" t="s">
        <v>701</v>
      </c>
      <c r="J308" t="s">
        <v>60</v>
      </c>
      <c r="K308" t="s">
        <v>32</v>
      </c>
      <c r="L308" s="20">
        <v>2000</v>
      </c>
      <c r="M308">
        <v>800</v>
      </c>
      <c r="N308" s="20">
        <v>1200</v>
      </c>
      <c r="O308" s="20">
        <v>2000</v>
      </c>
      <c r="P308" s="14">
        <v>800</v>
      </c>
      <c r="Q308" s="7">
        <v>2000</v>
      </c>
      <c r="R308" s="11" t="b">
        <f t="shared" si="5"/>
        <v>0</v>
      </c>
      <c r="S308">
        <v>0</v>
      </c>
      <c r="U308">
        <v>9</v>
      </c>
    </row>
    <row r="309" spans="1:30" ht="20.100000000000001" customHeight="1" x14ac:dyDescent="0.25">
      <c r="A309" t="s">
        <v>695</v>
      </c>
      <c r="B309" s="14">
        <v>8862.8799999999992</v>
      </c>
      <c r="C309" s="14">
        <f>VLOOKUP(A309,SGI!$A$1:$B$219,2,FALSE)</f>
        <v>4475.87</v>
      </c>
      <c r="D309">
        <v>26591</v>
      </c>
      <c r="F309">
        <v>810</v>
      </c>
      <c r="G309" t="s">
        <v>27</v>
      </c>
      <c r="H309" t="s">
        <v>327</v>
      </c>
      <c r="I309" s="19" t="s">
        <v>702</v>
      </c>
      <c r="J309" t="s">
        <v>37</v>
      </c>
      <c r="K309" t="s">
        <v>32</v>
      </c>
      <c r="L309" s="20">
        <v>4437</v>
      </c>
      <c r="M309" s="20">
        <v>3371</v>
      </c>
      <c r="N309" s="20">
        <v>1076</v>
      </c>
      <c r="O309" s="20">
        <v>4437</v>
      </c>
      <c r="P309">
        <v>1066</v>
      </c>
      <c r="Q309" s="7">
        <v>4437</v>
      </c>
      <c r="R309" s="11" t="b">
        <f t="shared" si="5"/>
        <v>0</v>
      </c>
      <c r="S309">
        <v>0</v>
      </c>
      <c r="U309">
        <v>9</v>
      </c>
    </row>
    <row r="310" spans="1:30" ht="20.100000000000001" customHeight="1" x14ac:dyDescent="0.25">
      <c r="A310" t="s">
        <v>695</v>
      </c>
      <c r="B310" s="14">
        <v>8862.8799999999992</v>
      </c>
      <c r="C310" s="14">
        <f>VLOOKUP(A310,SGI!$A$1:$B$219,2,FALSE)</f>
        <v>4475.87</v>
      </c>
      <c r="D310">
        <v>26593</v>
      </c>
      <c r="F310">
        <v>810</v>
      </c>
      <c r="G310" t="s">
        <v>27</v>
      </c>
      <c r="H310" t="s">
        <v>327</v>
      </c>
      <c r="I310" s="19" t="s">
        <v>703</v>
      </c>
      <c r="J310" t="s">
        <v>60</v>
      </c>
      <c r="K310" t="s">
        <v>77</v>
      </c>
      <c r="L310" s="20">
        <v>2200</v>
      </c>
      <c r="M310" s="14">
        <v>500</v>
      </c>
      <c r="N310" s="14">
        <v>700</v>
      </c>
      <c r="O310" s="20">
        <v>2200</v>
      </c>
      <c r="P310">
        <v>700</v>
      </c>
      <c r="Q310" s="7">
        <v>2200</v>
      </c>
      <c r="R310" s="11" t="b">
        <f t="shared" si="5"/>
        <v>0</v>
      </c>
      <c r="S310">
        <v>0</v>
      </c>
      <c r="U310">
        <v>9</v>
      </c>
    </row>
    <row r="311" spans="1:30" ht="20.100000000000001" customHeight="1" x14ac:dyDescent="0.25">
      <c r="A311" t="s">
        <v>695</v>
      </c>
      <c r="B311" s="14">
        <v>8862.8799999999992</v>
      </c>
      <c r="C311" s="14">
        <f>VLOOKUP(A311,SGI!$A$1:$B$219,2,FALSE)</f>
        <v>4475.87</v>
      </c>
      <c r="D311">
        <v>26594</v>
      </c>
      <c r="F311">
        <v>810</v>
      </c>
      <c r="G311" t="s">
        <v>27</v>
      </c>
      <c r="H311" t="s">
        <v>327</v>
      </c>
      <c r="I311" s="19" t="s">
        <v>704</v>
      </c>
      <c r="J311" t="s">
        <v>45</v>
      </c>
      <c r="K311" t="s">
        <v>32</v>
      </c>
      <c r="L311" s="20">
        <v>7000</v>
      </c>
      <c r="M311" s="20">
        <v>4900</v>
      </c>
      <c r="N311" s="20">
        <v>2100</v>
      </c>
      <c r="O311" s="20">
        <v>7000</v>
      </c>
      <c r="P311">
        <v>2100</v>
      </c>
      <c r="Q311" s="7">
        <v>7000</v>
      </c>
      <c r="R311" s="11" t="b">
        <f t="shared" si="5"/>
        <v>0</v>
      </c>
      <c r="S311">
        <v>0</v>
      </c>
      <c r="U311">
        <v>9</v>
      </c>
    </row>
    <row r="312" spans="1:30" ht="20.100000000000001" customHeight="1" x14ac:dyDescent="0.25">
      <c r="A312" t="s">
        <v>695</v>
      </c>
      <c r="B312" s="14">
        <v>8862.8799999999992</v>
      </c>
      <c r="C312" s="14">
        <f>VLOOKUP(A312,SGI!$A$1:$B$219,2,FALSE)</f>
        <v>4475.87</v>
      </c>
      <c r="D312">
        <v>26598</v>
      </c>
      <c r="F312">
        <v>810</v>
      </c>
      <c r="G312" t="s">
        <v>27</v>
      </c>
      <c r="H312" t="s">
        <v>327</v>
      </c>
      <c r="I312" s="19" t="s">
        <v>706</v>
      </c>
      <c r="J312" t="s">
        <v>45</v>
      </c>
      <c r="K312" t="s">
        <v>51</v>
      </c>
      <c r="L312" s="20">
        <v>1872</v>
      </c>
      <c r="M312" s="14">
        <v>0</v>
      </c>
      <c r="N312" s="20">
        <v>1872</v>
      </c>
      <c r="O312" s="20">
        <v>1872</v>
      </c>
      <c r="P312">
        <v>748.8</v>
      </c>
      <c r="Q312" s="7">
        <v>1872</v>
      </c>
      <c r="R312" s="11" t="b">
        <f t="shared" si="5"/>
        <v>0</v>
      </c>
      <c r="S312">
        <v>0</v>
      </c>
      <c r="U312">
        <v>9</v>
      </c>
    </row>
    <row r="313" spans="1:30" ht="20.100000000000001" customHeight="1" x14ac:dyDescent="0.25">
      <c r="A313" t="s">
        <v>695</v>
      </c>
      <c r="B313" s="14">
        <v>8862.8799999999992</v>
      </c>
      <c r="C313" s="14">
        <f>VLOOKUP(A313,SGI!$A$1:$B$219,2,FALSE)</f>
        <v>4475.87</v>
      </c>
      <c r="D313">
        <v>26710</v>
      </c>
      <c r="F313">
        <v>810</v>
      </c>
      <c r="G313" t="s">
        <v>27</v>
      </c>
      <c r="H313" t="s">
        <v>327</v>
      </c>
      <c r="I313" s="19" t="s">
        <v>708</v>
      </c>
      <c r="J313" t="s">
        <v>42</v>
      </c>
      <c r="K313" t="s">
        <v>32</v>
      </c>
      <c r="L313" s="20">
        <v>6285</v>
      </c>
      <c r="M313" s="20">
        <v>2580</v>
      </c>
      <c r="N313" s="20">
        <v>1257</v>
      </c>
      <c r="O313" s="20">
        <v>6285</v>
      </c>
      <c r="P313">
        <v>1257</v>
      </c>
      <c r="Q313" s="7">
        <v>6285</v>
      </c>
      <c r="R313" s="11" t="b">
        <f t="shared" si="5"/>
        <v>0</v>
      </c>
      <c r="S313">
        <v>0</v>
      </c>
      <c r="U313">
        <v>9</v>
      </c>
    </row>
    <row r="314" spans="1:30" ht="20.100000000000001" customHeight="1" x14ac:dyDescent="0.25">
      <c r="A314" t="s">
        <v>695</v>
      </c>
      <c r="B314" s="14">
        <v>8862.8799999999992</v>
      </c>
      <c r="C314" s="14">
        <f>VLOOKUP(A314,SGI!$A$1:$B$219,2,FALSE)</f>
        <v>4475.87</v>
      </c>
      <c r="D314">
        <v>26714</v>
      </c>
      <c r="F314">
        <v>810</v>
      </c>
      <c r="G314" t="s">
        <v>27</v>
      </c>
      <c r="H314" t="s">
        <v>327</v>
      </c>
      <c r="I314" s="19" t="s">
        <v>709</v>
      </c>
      <c r="J314" t="s">
        <v>42</v>
      </c>
      <c r="K314" t="s">
        <v>77</v>
      </c>
      <c r="L314" s="14">
        <v>420</v>
      </c>
      <c r="M314" s="14">
        <v>220</v>
      </c>
      <c r="N314">
        <v>200</v>
      </c>
      <c r="O314" s="14">
        <v>420</v>
      </c>
      <c r="P314">
        <v>168</v>
      </c>
      <c r="Q314" s="8">
        <v>420</v>
      </c>
      <c r="R314" s="11" t="b">
        <f t="shared" si="5"/>
        <v>0</v>
      </c>
      <c r="S314">
        <v>0</v>
      </c>
      <c r="U314">
        <v>9</v>
      </c>
    </row>
    <row r="315" spans="1:30" ht="20.100000000000001" customHeight="1" x14ac:dyDescent="0.25">
      <c r="A315" t="s">
        <v>710</v>
      </c>
      <c r="B315" s="14">
        <v>2191.3999999999996</v>
      </c>
      <c r="C315" s="14">
        <f>VLOOKUP(A315,SGI!$A$1:$B$219,2,FALSE)</f>
        <v>-315.36</v>
      </c>
      <c r="D315">
        <v>26000</v>
      </c>
      <c r="F315">
        <v>810</v>
      </c>
      <c r="G315" t="s">
        <v>27</v>
      </c>
      <c r="H315" t="s">
        <v>327</v>
      </c>
      <c r="I315" s="14" t="s">
        <v>510</v>
      </c>
      <c r="J315" t="s">
        <v>35</v>
      </c>
      <c r="K315" t="s">
        <v>32</v>
      </c>
      <c r="L315" s="14">
        <v>10</v>
      </c>
      <c r="M315" s="14">
        <v>0</v>
      </c>
      <c r="N315" s="14">
        <v>10</v>
      </c>
      <c r="O315" s="14">
        <v>10</v>
      </c>
      <c r="P315">
        <v>10</v>
      </c>
      <c r="Q315" s="8">
        <v>0</v>
      </c>
      <c r="R315" s="11" t="b">
        <f t="shared" si="5"/>
        <v>0</v>
      </c>
      <c r="S315">
        <v>0</v>
      </c>
      <c r="U315">
        <v>9</v>
      </c>
      <c r="W315" t="s">
        <v>56</v>
      </c>
      <c r="X315">
        <v>1</v>
      </c>
      <c r="Y315" t="s">
        <v>127</v>
      </c>
      <c r="AC315" t="s">
        <v>332</v>
      </c>
      <c r="AD315" t="s">
        <v>33</v>
      </c>
    </row>
    <row r="316" spans="1:30" ht="20.100000000000001" customHeight="1" x14ac:dyDescent="0.25">
      <c r="A316" t="s">
        <v>710</v>
      </c>
      <c r="B316" s="14">
        <v>2191.3999999999996</v>
      </c>
      <c r="C316" s="14">
        <f>VLOOKUP(A316,SGI!$A$1:$B$219,2,FALSE)</f>
        <v>-315.36</v>
      </c>
      <c r="D316">
        <v>25938</v>
      </c>
      <c r="F316">
        <v>810</v>
      </c>
      <c r="G316" t="s">
        <v>27</v>
      </c>
      <c r="H316" t="s">
        <v>327</v>
      </c>
      <c r="I316" s="19" t="s">
        <v>711</v>
      </c>
      <c r="J316" t="s">
        <v>60</v>
      </c>
      <c r="K316" t="s">
        <v>32</v>
      </c>
      <c r="L316" s="20">
        <v>5044</v>
      </c>
      <c r="M316" s="20">
        <v>2522</v>
      </c>
      <c r="N316" s="20">
        <v>2522</v>
      </c>
      <c r="O316" s="20">
        <v>5044</v>
      </c>
      <c r="P316">
        <v>2017.6</v>
      </c>
      <c r="Q316" s="7">
        <v>5044</v>
      </c>
      <c r="R316" s="11" t="b">
        <f t="shared" si="5"/>
        <v>0</v>
      </c>
      <c r="S316">
        <v>0</v>
      </c>
      <c r="U316">
        <v>9</v>
      </c>
    </row>
    <row r="317" spans="1:30" ht="20.100000000000001" customHeight="1" x14ac:dyDescent="0.25">
      <c r="A317" t="s">
        <v>710</v>
      </c>
      <c r="B317" s="14">
        <v>2191.3999999999996</v>
      </c>
      <c r="C317" s="14">
        <f>VLOOKUP(A317,SGI!$A$1:$B$219,2,FALSE)</f>
        <v>-315.36</v>
      </c>
      <c r="D317">
        <v>25941</v>
      </c>
      <c r="F317">
        <v>810</v>
      </c>
      <c r="G317" t="s">
        <v>27</v>
      </c>
      <c r="H317" t="s">
        <v>327</v>
      </c>
      <c r="I317" s="19" t="s">
        <v>712</v>
      </c>
      <c r="J317" t="s">
        <v>42</v>
      </c>
      <c r="K317" t="s">
        <v>32</v>
      </c>
      <c r="L317" s="14">
        <v>402</v>
      </c>
      <c r="M317">
        <v>236.25</v>
      </c>
      <c r="N317">
        <v>165.75</v>
      </c>
      <c r="O317" s="14">
        <v>402</v>
      </c>
      <c r="P317">
        <v>160.80000000000001</v>
      </c>
      <c r="Q317" s="8">
        <v>402</v>
      </c>
      <c r="R317" s="11" t="b">
        <f t="shared" si="5"/>
        <v>0</v>
      </c>
      <c r="S317">
        <v>0</v>
      </c>
      <c r="U317">
        <v>9</v>
      </c>
    </row>
    <row r="318" spans="1:30" ht="20.100000000000001" customHeight="1" x14ac:dyDescent="0.25">
      <c r="A318" t="s">
        <v>710</v>
      </c>
      <c r="B318" s="14">
        <v>2191.3999999999996</v>
      </c>
      <c r="C318" s="14">
        <f>VLOOKUP(A318,SGI!$A$1:$B$219,2,FALSE)</f>
        <v>-315.36</v>
      </c>
      <c r="D318">
        <v>25943</v>
      </c>
      <c r="F318">
        <v>810</v>
      </c>
      <c r="G318" t="s">
        <v>27</v>
      </c>
      <c r="H318" t="s">
        <v>327</v>
      </c>
      <c r="I318" s="19" t="s">
        <v>713</v>
      </c>
      <c r="J318" t="s">
        <v>288</v>
      </c>
      <c r="K318" t="s">
        <v>32</v>
      </c>
      <c r="L318" s="14">
        <v>477</v>
      </c>
      <c r="M318" s="14">
        <v>280.32</v>
      </c>
      <c r="N318">
        <v>196.68</v>
      </c>
      <c r="O318" s="14">
        <v>477</v>
      </c>
      <c r="P318">
        <v>190.8</v>
      </c>
      <c r="Q318" s="8">
        <v>477</v>
      </c>
      <c r="R318" s="11" t="b">
        <f t="shared" si="5"/>
        <v>0</v>
      </c>
      <c r="S318">
        <v>0</v>
      </c>
      <c r="U318">
        <v>9</v>
      </c>
    </row>
    <row r="319" spans="1:30" ht="20.100000000000001" customHeight="1" x14ac:dyDescent="0.25">
      <c r="A319" t="s">
        <v>710</v>
      </c>
      <c r="B319" s="14">
        <v>2191.3999999999996</v>
      </c>
      <c r="C319" s="14">
        <f>VLOOKUP(A319,SGI!$A$1:$B$219,2,FALSE)</f>
        <v>-315.36</v>
      </c>
      <c r="D319">
        <v>25965</v>
      </c>
      <c r="F319">
        <v>810</v>
      </c>
      <c r="G319" t="s">
        <v>27</v>
      </c>
      <c r="H319" t="s">
        <v>327</v>
      </c>
      <c r="I319" s="19" t="s">
        <v>714</v>
      </c>
      <c r="J319" t="s">
        <v>42</v>
      </c>
      <c r="K319" t="s">
        <v>77</v>
      </c>
      <c r="L319">
        <v>543</v>
      </c>
      <c r="M319">
        <v>319.11</v>
      </c>
      <c r="N319">
        <v>223.89</v>
      </c>
      <c r="O319">
        <v>543</v>
      </c>
      <c r="P319">
        <v>217.2</v>
      </c>
      <c r="Q319" s="8">
        <v>543</v>
      </c>
      <c r="R319" s="11" t="b">
        <f t="shared" si="5"/>
        <v>0</v>
      </c>
      <c r="S319">
        <v>0</v>
      </c>
      <c r="U319">
        <v>9</v>
      </c>
    </row>
    <row r="320" spans="1:30" ht="20.100000000000001" customHeight="1" x14ac:dyDescent="0.25">
      <c r="A320" t="s">
        <v>710</v>
      </c>
      <c r="B320" s="14">
        <v>2191.3999999999996</v>
      </c>
      <c r="C320" s="14">
        <f>VLOOKUP(A320,SGI!$A$1:$B$219,2,FALSE)</f>
        <v>-315.36</v>
      </c>
      <c r="D320">
        <v>25967</v>
      </c>
      <c r="F320">
        <v>810</v>
      </c>
      <c r="G320" t="s">
        <v>27</v>
      </c>
      <c r="H320" t="s">
        <v>327</v>
      </c>
      <c r="I320" s="19" t="s">
        <v>715</v>
      </c>
      <c r="J320" t="s">
        <v>37</v>
      </c>
      <c r="K320" t="s">
        <v>32</v>
      </c>
      <c r="L320" s="20">
        <v>2156</v>
      </c>
      <c r="M320" s="20">
        <v>1267.03</v>
      </c>
      <c r="N320">
        <v>888.97</v>
      </c>
      <c r="O320" s="20">
        <v>2156</v>
      </c>
      <c r="P320">
        <v>862.4</v>
      </c>
      <c r="Q320" s="7">
        <v>2156</v>
      </c>
      <c r="R320" s="11" t="b">
        <f t="shared" si="5"/>
        <v>0</v>
      </c>
      <c r="S320">
        <v>0</v>
      </c>
      <c r="U320">
        <v>9</v>
      </c>
    </row>
    <row r="321" spans="1:30" ht="20.100000000000001" customHeight="1" x14ac:dyDescent="0.25">
      <c r="A321" t="s">
        <v>710</v>
      </c>
      <c r="B321" s="14">
        <v>2191.3999999999996</v>
      </c>
      <c r="C321" s="14">
        <f>VLOOKUP(A321,SGI!$A$1:$B$219,2,FALSE)</f>
        <v>-315.36</v>
      </c>
      <c r="D321">
        <v>25970</v>
      </c>
      <c r="F321">
        <v>810</v>
      </c>
      <c r="G321" t="s">
        <v>27</v>
      </c>
      <c r="H321" t="s">
        <v>327</v>
      </c>
      <c r="I321" s="19" t="s">
        <v>716</v>
      </c>
      <c r="J321" t="s">
        <v>45</v>
      </c>
      <c r="K321" t="s">
        <v>32</v>
      </c>
      <c r="L321" s="20">
        <v>1680</v>
      </c>
      <c r="M321" s="14">
        <v>987.3</v>
      </c>
      <c r="N321">
        <v>692.7</v>
      </c>
      <c r="O321" s="20">
        <v>1680</v>
      </c>
      <c r="P321">
        <v>672</v>
      </c>
      <c r="Q321" s="7">
        <v>1680</v>
      </c>
      <c r="R321" s="11" t="b">
        <f t="shared" si="5"/>
        <v>0</v>
      </c>
      <c r="S321">
        <v>0</v>
      </c>
      <c r="U321">
        <v>9</v>
      </c>
    </row>
    <row r="322" spans="1:30" ht="20.100000000000001" customHeight="1" x14ac:dyDescent="0.25">
      <c r="A322" t="s">
        <v>717</v>
      </c>
      <c r="B322" s="14">
        <v>6747.3600000000006</v>
      </c>
      <c r="C322" s="14">
        <f>VLOOKUP(A322,SGI!$A$1:$B$219,2,FALSE)</f>
        <v>-6755.76</v>
      </c>
      <c r="D322">
        <v>27378</v>
      </c>
      <c r="F322">
        <v>810</v>
      </c>
      <c r="G322" t="s">
        <v>27</v>
      </c>
      <c r="H322" t="s">
        <v>327</v>
      </c>
      <c r="I322" s="14" t="s">
        <v>718</v>
      </c>
      <c r="J322" t="s">
        <v>288</v>
      </c>
      <c r="K322" t="s">
        <v>32</v>
      </c>
      <c r="L322" s="14">
        <v>419.62</v>
      </c>
      <c r="M322" s="14">
        <v>0</v>
      </c>
      <c r="N322" s="14">
        <v>335.7</v>
      </c>
      <c r="O322" s="14">
        <v>419.62</v>
      </c>
      <c r="P322">
        <v>209.81</v>
      </c>
      <c r="Q322" s="8">
        <v>419.62</v>
      </c>
      <c r="R322" s="11" t="b">
        <f t="shared" si="5"/>
        <v>0</v>
      </c>
      <c r="S322">
        <v>0</v>
      </c>
      <c r="U322">
        <v>9</v>
      </c>
    </row>
    <row r="323" spans="1:30" ht="20.100000000000001" customHeight="1" x14ac:dyDescent="0.25">
      <c r="A323" t="s">
        <v>717</v>
      </c>
      <c r="B323" s="14">
        <v>6747.3600000000006</v>
      </c>
      <c r="C323" s="14">
        <f>VLOOKUP(A323,SGI!$A$1:$B$219,2,FALSE)</f>
        <v>-6755.76</v>
      </c>
      <c r="D323">
        <v>27381</v>
      </c>
      <c r="F323">
        <v>810</v>
      </c>
      <c r="G323" t="s">
        <v>27</v>
      </c>
      <c r="H323" t="s">
        <v>327</v>
      </c>
      <c r="I323" s="14" t="s">
        <v>719</v>
      </c>
      <c r="J323" t="s">
        <v>288</v>
      </c>
      <c r="K323" t="s">
        <v>77</v>
      </c>
      <c r="L323" s="14">
        <v>130</v>
      </c>
      <c r="M323" s="14">
        <v>0</v>
      </c>
      <c r="N323" s="14">
        <v>78</v>
      </c>
      <c r="O323" s="14">
        <v>130</v>
      </c>
      <c r="P323">
        <v>52</v>
      </c>
      <c r="Q323" s="8">
        <v>130</v>
      </c>
      <c r="R323" s="11" t="b">
        <f t="shared" si="5"/>
        <v>0</v>
      </c>
      <c r="S323">
        <v>0</v>
      </c>
      <c r="U323">
        <v>9</v>
      </c>
    </row>
    <row r="324" spans="1:30" ht="20.100000000000001" customHeight="1" x14ac:dyDescent="0.25">
      <c r="A324" t="s">
        <v>717</v>
      </c>
      <c r="B324" s="14">
        <v>6747.3600000000006</v>
      </c>
      <c r="C324" s="14">
        <f>VLOOKUP(A324,SGI!$A$1:$B$219,2,FALSE)</f>
        <v>-6755.76</v>
      </c>
      <c r="D324">
        <v>27435</v>
      </c>
      <c r="F324">
        <v>810</v>
      </c>
      <c r="G324" t="s">
        <v>27</v>
      </c>
      <c r="H324" t="s">
        <v>327</v>
      </c>
      <c r="I324" s="14" t="s">
        <v>720</v>
      </c>
      <c r="J324" t="s">
        <v>42</v>
      </c>
      <c r="K324" t="s">
        <v>32</v>
      </c>
      <c r="L324" s="20">
        <v>1709.25</v>
      </c>
      <c r="M324">
        <v>0</v>
      </c>
      <c r="N324" s="20">
        <v>1025.55</v>
      </c>
      <c r="O324" s="20">
        <v>1709.25</v>
      </c>
      <c r="P324">
        <v>683.7</v>
      </c>
      <c r="Q324" s="7">
        <v>1709.25</v>
      </c>
      <c r="R324" s="11" t="b">
        <f t="shared" si="5"/>
        <v>0</v>
      </c>
      <c r="S324">
        <v>0</v>
      </c>
      <c r="U324">
        <v>9</v>
      </c>
      <c r="AD324" s="14"/>
    </row>
    <row r="325" spans="1:30" ht="20.100000000000001" customHeight="1" x14ac:dyDescent="0.25">
      <c r="A325" t="s">
        <v>717</v>
      </c>
      <c r="B325" s="14">
        <v>6747.3600000000006</v>
      </c>
      <c r="C325" s="14">
        <f>VLOOKUP(A325,SGI!$A$1:$B$219,2,FALSE)</f>
        <v>-6755.76</v>
      </c>
      <c r="D325">
        <v>27440</v>
      </c>
      <c r="F325">
        <v>810</v>
      </c>
      <c r="G325" t="s">
        <v>27</v>
      </c>
      <c r="H325" t="s">
        <v>327</v>
      </c>
      <c r="I325" s="14" t="s">
        <v>721</v>
      </c>
      <c r="J325" t="s">
        <v>42</v>
      </c>
      <c r="K325" t="s">
        <v>77</v>
      </c>
      <c r="L325" s="14">
        <v>258</v>
      </c>
      <c r="M325">
        <v>0</v>
      </c>
      <c r="N325" s="14">
        <v>154.80000000000001</v>
      </c>
      <c r="O325" s="14">
        <v>258</v>
      </c>
      <c r="P325">
        <v>103.2</v>
      </c>
      <c r="Q325" s="8">
        <v>258</v>
      </c>
      <c r="R325" s="11" t="b">
        <f t="shared" si="5"/>
        <v>0</v>
      </c>
      <c r="S325">
        <v>0</v>
      </c>
      <c r="U325">
        <v>9</v>
      </c>
    </row>
    <row r="326" spans="1:30" ht="20.100000000000001" customHeight="1" x14ac:dyDescent="0.25">
      <c r="A326" t="s">
        <v>717</v>
      </c>
      <c r="B326" s="14">
        <v>6747.3600000000006</v>
      </c>
      <c r="C326" s="14">
        <f>VLOOKUP(A326,SGI!$A$1:$B$219,2,FALSE)</f>
        <v>-6755.76</v>
      </c>
      <c r="D326">
        <v>27444</v>
      </c>
      <c r="F326">
        <v>810</v>
      </c>
      <c r="G326" t="s">
        <v>27</v>
      </c>
      <c r="H326" t="s">
        <v>327</v>
      </c>
      <c r="I326" s="14" t="s">
        <v>722</v>
      </c>
      <c r="J326" t="s">
        <v>60</v>
      </c>
      <c r="K326" t="s">
        <v>32</v>
      </c>
      <c r="L326" s="2">
        <v>7944.75</v>
      </c>
      <c r="M326" s="14">
        <v>0</v>
      </c>
      <c r="N326" s="20">
        <v>5561.33</v>
      </c>
      <c r="O326" s="20">
        <v>7944.75</v>
      </c>
      <c r="P326">
        <v>3177.9</v>
      </c>
      <c r="Q326" s="7">
        <v>7944.75</v>
      </c>
      <c r="R326" s="11" t="b">
        <f t="shared" si="5"/>
        <v>0</v>
      </c>
      <c r="S326">
        <v>0</v>
      </c>
      <c r="U326">
        <v>9</v>
      </c>
    </row>
    <row r="327" spans="1:30" ht="20.100000000000001" customHeight="1" x14ac:dyDescent="0.25">
      <c r="A327" t="s">
        <v>717</v>
      </c>
      <c r="B327" s="14">
        <v>6747.3600000000006</v>
      </c>
      <c r="C327" s="14">
        <f>VLOOKUP(A327,SGI!$A$1:$B$219,2,FALSE)</f>
        <v>-6755.76</v>
      </c>
      <c r="D327">
        <v>27447</v>
      </c>
      <c r="F327">
        <v>810</v>
      </c>
      <c r="G327" t="s">
        <v>27</v>
      </c>
      <c r="H327" t="s">
        <v>327</v>
      </c>
      <c r="I327" s="14" t="s">
        <v>723</v>
      </c>
      <c r="J327" t="s">
        <v>60</v>
      </c>
      <c r="K327" t="s">
        <v>51</v>
      </c>
      <c r="L327" s="14">
        <v>290.39999999999998</v>
      </c>
      <c r="M327" s="14">
        <v>0</v>
      </c>
      <c r="N327" s="14">
        <v>145.19999999999999</v>
      </c>
      <c r="O327" s="14">
        <v>290.39999999999998</v>
      </c>
      <c r="P327">
        <v>116.16</v>
      </c>
      <c r="Q327" s="8">
        <v>290.39999999999998</v>
      </c>
      <c r="R327" s="11" t="b">
        <f t="shared" si="5"/>
        <v>0</v>
      </c>
      <c r="S327">
        <v>0</v>
      </c>
      <c r="U327">
        <v>9</v>
      </c>
    </row>
    <row r="328" spans="1:30" ht="20.100000000000001" customHeight="1" x14ac:dyDescent="0.25">
      <c r="A328" t="s">
        <v>717</v>
      </c>
      <c r="B328" s="14">
        <v>6747.3600000000006</v>
      </c>
      <c r="C328" s="14">
        <f>VLOOKUP(A328,SGI!$A$1:$B$219,2,FALSE)</f>
        <v>-6755.76</v>
      </c>
      <c r="D328">
        <v>27449</v>
      </c>
      <c r="F328">
        <v>810</v>
      </c>
      <c r="G328" t="s">
        <v>27</v>
      </c>
      <c r="H328" t="s">
        <v>327</v>
      </c>
      <c r="I328" s="14" t="s">
        <v>724</v>
      </c>
      <c r="J328" t="s">
        <v>60</v>
      </c>
      <c r="K328" t="s">
        <v>77</v>
      </c>
      <c r="L328" s="20">
        <v>1562.5</v>
      </c>
      <c r="M328" s="14">
        <v>0</v>
      </c>
      <c r="N328" s="14">
        <v>781.25</v>
      </c>
      <c r="O328" s="20">
        <v>1562.5</v>
      </c>
      <c r="P328">
        <v>625</v>
      </c>
      <c r="Q328" s="7">
        <v>1562.5</v>
      </c>
      <c r="R328" s="11" t="b">
        <f t="shared" si="5"/>
        <v>0</v>
      </c>
      <c r="S328">
        <v>0</v>
      </c>
      <c r="U328">
        <v>9</v>
      </c>
    </row>
    <row r="329" spans="1:30" ht="20.100000000000001" customHeight="1" x14ac:dyDescent="0.25">
      <c r="A329" t="s">
        <v>717</v>
      </c>
      <c r="B329" s="14">
        <v>6747.3600000000006</v>
      </c>
      <c r="C329" s="14">
        <f>VLOOKUP(A329,SGI!$A$1:$B$219,2,FALSE)</f>
        <v>-6755.76</v>
      </c>
      <c r="D329" s="14">
        <v>27451</v>
      </c>
      <c r="F329">
        <v>810</v>
      </c>
      <c r="G329" t="s">
        <v>27</v>
      </c>
      <c r="H329" t="s">
        <v>327</v>
      </c>
      <c r="I329" s="14" t="s">
        <v>725</v>
      </c>
      <c r="J329" t="s">
        <v>37</v>
      </c>
      <c r="K329" t="s">
        <v>32</v>
      </c>
      <c r="L329" s="20">
        <v>3437.5</v>
      </c>
      <c r="M329" s="14">
        <v>0</v>
      </c>
      <c r="N329" s="20">
        <v>1718.75</v>
      </c>
      <c r="O329" s="20">
        <v>3437.5</v>
      </c>
      <c r="P329">
        <v>1375</v>
      </c>
      <c r="Q329" s="7">
        <v>3437.5</v>
      </c>
      <c r="R329" s="11" t="b">
        <f t="shared" si="5"/>
        <v>0</v>
      </c>
      <c r="S329">
        <v>0</v>
      </c>
      <c r="U329">
        <v>9</v>
      </c>
    </row>
    <row r="330" spans="1:30" ht="20.100000000000001" customHeight="1" x14ac:dyDescent="0.25">
      <c r="A330" t="s">
        <v>717</v>
      </c>
      <c r="B330" s="14">
        <v>6747.3600000000006</v>
      </c>
      <c r="C330" s="14">
        <f>VLOOKUP(A330,SGI!$A$1:$B$219,2,FALSE)</f>
        <v>-6755.76</v>
      </c>
      <c r="D330" s="14">
        <v>27453</v>
      </c>
      <c r="F330">
        <v>810</v>
      </c>
      <c r="G330" t="s">
        <v>27</v>
      </c>
      <c r="H330" t="s">
        <v>327</v>
      </c>
      <c r="I330" s="14" t="s">
        <v>726</v>
      </c>
      <c r="J330" t="s">
        <v>37</v>
      </c>
      <c r="K330" t="s">
        <v>77</v>
      </c>
      <c r="L330" s="20">
        <v>2981.25</v>
      </c>
      <c r="M330">
        <v>0</v>
      </c>
      <c r="N330" s="20">
        <v>1490.63</v>
      </c>
      <c r="O330" s="20">
        <v>2981.25</v>
      </c>
      <c r="P330">
        <v>1192.5</v>
      </c>
      <c r="Q330" s="7">
        <v>2981.25</v>
      </c>
      <c r="R330" s="11" t="b">
        <f t="shared" si="5"/>
        <v>0</v>
      </c>
      <c r="S330">
        <v>0</v>
      </c>
      <c r="U330">
        <v>9</v>
      </c>
    </row>
    <row r="331" spans="1:30" ht="20.100000000000001" customHeight="1" x14ac:dyDescent="0.25">
      <c r="A331" t="s">
        <v>717</v>
      </c>
      <c r="B331" s="14">
        <v>6747.3600000000006</v>
      </c>
      <c r="C331" s="14">
        <f>VLOOKUP(A331,SGI!$A$1:$B$219,2,FALSE)</f>
        <v>-6755.76</v>
      </c>
      <c r="D331" s="14">
        <v>27455</v>
      </c>
      <c r="F331">
        <v>810</v>
      </c>
      <c r="G331" t="s">
        <v>27</v>
      </c>
      <c r="H331" t="s">
        <v>327</v>
      </c>
      <c r="I331" s="14" t="s">
        <v>727</v>
      </c>
      <c r="J331" t="s">
        <v>37</v>
      </c>
      <c r="K331" t="s">
        <v>51</v>
      </c>
      <c r="L331" s="20">
        <v>2205</v>
      </c>
      <c r="M331">
        <v>0</v>
      </c>
      <c r="N331">
        <v>992.25</v>
      </c>
      <c r="O331" s="20">
        <v>2205</v>
      </c>
      <c r="P331">
        <v>882</v>
      </c>
      <c r="Q331" s="7">
        <v>2205</v>
      </c>
      <c r="R331" s="11" t="b">
        <f t="shared" si="5"/>
        <v>0</v>
      </c>
      <c r="S331">
        <v>0</v>
      </c>
      <c r="U331">
        <v>9</v>
      </c>
    </row>
    <row r="332" spans="1:30" ht="20.100000000000001" customHeight="1" x14ac:dyDescent="0.25">
      <c r="A332" t="s">
        <v>717</v>
      </c>
      <c r="B332" s="14">
        <v>6747.3600000000006</v>
      </c>
      <c r="C332" s="14">
        <f>VLOOKUP(A332,SGI!$A$1:$B$219,2,FALSE)</f>
        <v>-6755.76</v>
      </c>
      <c r="D332" s="14">
        <v>27457</v>
      </c>
      <c r="F332">
        <v>810</v>
      </c>
      <c r="G332" t="s">
        <v>27</v>
      </c>
      <c r="H332" t="s">
        <v>327</v>
      </c>
      <c r="I332" s="14" t="s">
        <v>728</v>
      </c>
      <c r="J332" t="s">
        <v>350</v>
      </c>
      <c r="K332" t="s">
        <v>32</v>
      </c>
      <c r="L332" s="14">
        <v>350</v>
      </c>
      <c r="M332" s="14">
        <v>0</v>
      </c>
      <c r="N332" s="14">
        <v>175</v>
      </c>
      <c r="O332" s="14">
        <v>350</v>
      </c>
      <c r="P332">
        <v>140</v>
      </c>
      <c r="Q332" s="8">
        <v>350</v>
      </c>
      <c r="R332" s="11" t="b">
        <f t="shared" si="5"/>
        <v>0</v>
      </c>
      <c r="S332">
        <v>0</v>
      </c>
      <c r="U332">
        <v>9</v>
      </c>
    </row>
    <row r="333" spans="1:30" ht="20.100000000000001" customHeight="1" x14ac:dyDescent="0.25">
      <c r="A333" t="s">
        <v>717</v>
      </c>
      <c r="B333" s="14">
        <v>6747.3600000000006</v>
      </c>
      <c r="C333" s="14">
        <f>VLOOKUP(A333,SGI!$A$1:$B$219,2,FALSE)</f>
        <v>-6755.76</v>
      </c>
      <c r="D333" s="14">
        <v>27459</v>
      </c>
      <c r="F333">
        <v>810</v>
      </c>
      <c r="G333" t="s">
        <v>27</v>
      </c>
      <c r="H333" t="s">
        <v>327</v>
      </c>
      <c r="I333" s="14" t="s">
        <v>729</v>
      </c>
      <c r="J333" t="s">
        <v>45</v>
      </c>
      <c r="K333" t="s">
        <v>32</v>
      </c>
      <c r="L333" s="20">
        <v>3105</v>
      </c>
      <c r="M333">
        <v>0</v>
      </c>
      <c r="N333" s="20">
        <v>1242</v>
      </c>
      <c r="O333" s="20">
        <v>3105</v>
      </c>
      <c r="P333">
        <v>1242</v>
      </c>
      <c r="Q333" s="7">
        <v>3105</v>
      </c>
      <c r="R333" s="11" t="b">
        <f t="shared" si="5"/>
        <v>0</v>
      </c>
      <c r="S333">
        <v>0</v>
      </c>
      <c r="U333">
        <v>9</v>
      </c>
    </row>
    <row r="334" spans="1:30" ht="20.100000000000001" customHeight="1" x14ac:dyDescent="0.25">
      <c r="A334" t="s">
        <v>730</v>
      </c>
      <c r="B334" s="14">
        <v>412.03999999999996</v>
      </c>
      <c r="C334" s="14">
        <f>VLOOKUP(A334,SGI!$A$1:$B$219,2,FALSE)</f>
        <v>565.02</v>
      </c>
      <c r="D334" s="14">
        <v>27347</v>
      </c>
      <c r="F334">
        <v>810</v>
      </c>
      <c r="G334" t="s">
        <v>27</v>
      </c>
      <c r="H334" t="s">
        <v>327</v>
      </c>
      <c r="I334" s="14" t="s">
        <v>734</v>
      </c>
      <c r="J334" t="s">
        <v>35</v>
      </c>
      <c r="K334" t="s">
        <v>403</v>
      </c>
      <c r="L334" s="14">
        <v>10</v>
      </c>
      <c r="M334" s="14">
        <v>0</v>
      </c>
      <c r="N334" s="14">
        <v>10</v>
      </c>
      <c r="O334" s="14">
        <v>10</v>
      </c>
      <c r="P334">
        <v>10</v>
      </c>
      <c r="Q334" s="8">
        <v>0</v>
      </c>
      <c r="R334" s="11" t="b">
        <f t="shared" si="5"/>
        <v>0</v>
      </c>
      <c r="S334">
        <v>0</v>
      </c>
      <c r="U334">
        <v>9</v>
      </c>
      <c r="W334" t="s">
        <v>735</v>
      </c>
      <c r="X334">
        <v>1</v>
      </c>
      <c r="Y334" t="s">
        <v>127</v>
      </c>
    </row>
    <row r="335" spans="1:30" ht="20.100000000000001" customHeight="1" x14ac:dyDescent="0.25">
      <c r="A335" t="s">
        <v>730</v>
      </c>
      <c r="B335" s="14">
        <v>412.03999999999996</v>
      </c>
      <c r="C335" s="14">
        <f>VLOOKUP(A335,SGI!$A$1:$B$219,2,FALSE)</f>
        <v>565.02</v>
      </c>
      <c r="D335" s="14">
        <v>26849</v>
      </c>
      <c r="F335">
        <v>810</v>
      </c>
      <c r="G335" t="s">
        <v>27</v>
      </c>
      <c r="H335" t="s">
        <v>327</v>
      </c>
      <c r="I335" s="19" t="s">
        <v>731</v>
      </c>
      <c r="J335" t="s">
        <v>60</v>
      </c>
      <c r="K335" t="s">
        <v>32</v>
      </c>
      <c r="L335" s="20">
        <v>1932</v>
      </c>
      <c r="M335" s="20">
        <v>3425</v>
      </c>
      <c r="N335">
        <v>400</v>
      </c>
      <c r="O335" s="20">
        <v>1932</v>
      </c>
      <c r="P335">
        <v>400</v>
      </c>
      <c r="Q335" s="7">
        <v>1932</v>
      </c>
      <c r="R335" s="11" t="b">
        <f t="shared" ref="R335:R398" si="6">AND(P335&gt;0,Q335=0,J335&lt;&gt;"Printing Costs",J335&lt;&gt;"Publicity")</f>
        <v>0</v>
      </c>
      <c r="S335">
        <v>0</v>
      </c>
      <c r="U335">
        <v>9</v>
      </c>
    </row>
    <row r="336" spans="1:30" ht="20.100000000000001" customHeight="1" x14ac:dyDescent="0.25">
      <c r="A336" t="s">
        <v>730</v>
      </c>
      <c r="B336" s="14">
        <v>412.03999999999996</v>
      </c>
      <c r="C336" s="14">
        <f>VLOOKUP(A336,SGI!$A$1:$B$219,2,FALSE)</f>
        <v>565.02</v>
      </c>
      <c r="D336" s="14">
        <v>26864</v>
      </c>
      <c r="F336">
        <v>810</v>
      </c>
      <c r="G336" t="s">
        <v>27</v>
      </c>
      <c r="H336" t="s">
        <v>327</v>
      </c>
      <c r="I336" s="19" t="s">
        <v>732</v>
      </c>
      <c r="J336" t="s">
        <v>50</v>
      </c>
      <c r="K336" t="s">
        <v>51</v>
      </c>
      <c r="L336" s="14">
        <v>136.69</v>
      </c>
      <c r="M336">
        <v>0</v>
      </c>
      <c r="N336" s="14">
        <v>39.64</v>
      </c>
      <c r="O336" s="14">
        <v>136.69</v>
      </c>
      <c r="P336">
        <v>39.64</v>
      </c>
      <c r="Q336" s="8">
        <v>136.69</v>
      </c>
      <c r="R336" s="11" t="b">
        <f t="shared" si="6"/>
        <v>0</v>
      </c>
      <c r="S336">
        <v>0</v>
      </c>
      <c r="U336">
        <v>9</v>
      </c>
    </row>
    <row r="337" spans="1:30" ht="20.100000000000001" customHeight="1" x14ac:dyDescent="0.25">
      <c r="A337" t="s">
        <v>730</v>
      </c>
      <c r="B337" s="14">
        <v>412.03999999999996</v>
      </c>
      <c r="C337" s="14">
        <f>VLOOKUP(A337,SGI!$A$1:$B$219,2,FALSE)</f>
        <v>565.02</v>
      </c>
      <c r="D337" s="14">
        <v>26872</v>
      </c>
      <c r="F337">
        <v>810</v>
      </c>
      <c r="G337" t="s">
        <v>27</v>
      </c>
      <c r="H337" t="s">
        <v>327</v>
      </c>
      <c r="I337" s="19" t="s">
        <v>733</v>
      </c>
      <c r="J337" t="s">
        <v>37</v>
      </c>
      <c r="K337" t="s">
        <v>77</v>
      </c>
      <c r="L337">
        <v>600</v>
      </c>
      <c r="M337">
        <v>0</v>
      </c>
      <c r="N337">
        <v>90</v>
      </c>
      <c r="O337">
        <v>600</v>
      </c>
      <c r="P337">
        <v>90</v>
      </c>
      <c r="Q337" s="8">
        <v>600</v>
      </c>
      <c r="R337" s="11" t="b">
        <f t="shared" si="6"/>
        <v>0</v>
      </c>
      <c r="S337">
        <v>0</v>
      </c>
      <c r="U337">
        <v>9</v>
      </c>
    </row>
    <row r="338" spans="1:30" ht="20.100000000000001" customHeight="1" x14ac:dyDescent="0.25">
      <c r="A338" t="s">
        <v>736</v>
      </c>
      <c r="B338" s="14">
        <v>1447.79</v>
      </c>
      <c r="C338" s="14">
        <f>VLOOKUP(A338,SGI!$A$1:$B$219,2,FALSE)</f>
        <v>3031.5399999999995</v>
      </c>
      <c r="D338" s="14">
        <v>27766</v>
      </c>
      <c r="F338">
        <v>810</v>
      </c>
      <c r="G338" t="s">
        <v>27</v>
      </c>
      <c r="H338" t="s">
        <v>327</v>
      </c>
      <c r="I338" s="14" t="s">
        <v>745</v>
      </c>
      <c r="J338" t="s">
        <v>35</v>
      </c>
      <c r="K338" t="s">
        <v>77</v>
      </c>
      <c r="L338" s="14">
        <v>20</v>
      </c>
      <c r="M338" s="14">
        <v>20</v>
      </c>
      <c r="N338" s="14">
        <v>8.9700000000000006</v>
      </c>
      <c r="O338" s="14">
        <v>20</v>
      </c>
      <c r="P338">
        <v>8</v>
      </c>
      <c r="Q338" s="8">
        <v>0</v>
      </c>
      <c r="R338" s="11" t="b">
        <f t="shared" si="6"/>
        <v>0</v>
      </c>
      <c r="S338">
        <v>0</v>
      </c>
      <c r="U338">
        <v>9</v>
      </c>
      <c r="W338" t="s">
        <v>735</v>
      </c>
      <c r="X338">
        <v>1</v>
      </c>
      <c r="Y338" t="s">
        <v>127</v>
      </c>
      <c r="AC338" t="s">
        <v>332</v>
      </c>
      <c r="AD338" t="s">
        <v>33</v>
      </c>
    </row>
    <row r="339" spans="1:30" ht="20.100000000000001" customHeight="1" x14ac:dyDescent="0.25">
      <c r="A339" t="s">
        <v>736</v>
      </c>
      <c r="B339" s="14">
        <v>1447.79</v>
      </c>
      <c r="C339" s="14">
        <f>VLOOKUP(A339,SGI!$A$1:$B$219,2,FALSE)</f>
        <v>3031.5399999999995</v>
      </c>
      <c r="D339" s="14">
        <v>27689</v>
      </c>
      <c r="F339">
        <v>810</v>
      </c>
      <c r="G339" t="s">
        <v>27</v>
      </c>
      <c r="H339" t="s">
        <v>327</v>
      </c>
      <c r="I339" s="19" t="s">
        <v>737</v>
      </c>
      <c r="J339" t="s">
        <v>37</v>
      </c>
      <c r="K339" t="s">
        <v>32</v>
      </c>
      <c r="L339" s="20">
        <v>3150</v>
      </c>
      <c r="M339">
        <v>0</v>
      </c>
      <c r="N339" s="20">
        <v>1000</v>
      </c>
      <c r="O339" s="20">
        <v>3150</v>
      </c>
      <c r="P339">
        <v>1000</v>
      </c>
      <c r="Q339" s="7">
        <v>3150</v>
      </c>
      <c r="R339" s="11" t="b">
        <f t="shared" si="6"/>
        <v>0</v>
      </c>
      <c r="S339">
        <v>0</v>
      </c>
      <c r="U339">
        <v>9</v>
      </c>
    </row>
    <row r="340" spans="1:30" ht="20.100000000000001" customHeight="1" x14ac:dyDescent="0.25">
      <c r="A340" t="s">
        <v>736</v>
      </c>
      <c r="B340" s="14">
        <v>1447.79</v>
      </c>
      <c r="C340" s="14">
        <f>VLOOKUP(A340,SGI!$A$1:$B$219,2,FALSE)</f>
        <v>3031.5399999999995</v>
      </c>
      <c r="D340">
        <v>27690</v>
      </c>
      <c r="F340">
        <v>810</v>
      </c>
      <c r="G340" t="s">
        <v>27</v>
      </c>
      <c r="H340" t="s">
        <v>327</v>
      </c>
      <c r="I340" s="19" t="s">
        <v>738</v>
      </c>
      <c r="J340" t="s">
        <v>288</v>
      </c>
      <c r="K340" t="s">
        <v>32</v>
      </c>
      <c r="L340" s="14">
        <v>85</v>
      </c>
      <c r="M340" s="14">
        <v>0</v>
      </c>
      <c r="N340" s="14">
        <v>32.5</v>
      </c>
      <c r="O340" s="14">
        <v>85</v>
      </c>
      <c r="P340">
        <v>32.5</v>
      </c>
      <c r="Q340" s="8">
        <v>85</v>
      </c>
      <c r="R340" s="11" t="b">
        <f t="shared" si="6"/>
        <v>0</v>
      </c>
      <c r="S340">
        <v>0</v>
      </c>
      <c r="T340" s="14"/>
      <c r="U340">
        <v>9</v>
      </c>
    </row>
    <row r="341" spans="1:30" ht="20.100000000000001" customHeight="1" x14ac:dyDescent="0.25">
      <c r="A341" t="s">
        <v>736</v>
      </c>
      <c r="B341" s="14">
        <v>1447.79</v>
      </c>
      <c r="C341" s="14">
        <f>VLOOKUP(A341,SGI!$A$1:$B$219,2,FALSE)</f>
        <v>3031.5399999999995</v>
      </c>
      <c r="D341">
        <v>27702</v>
      </c>
      <c r="F341">
        <v>810</v>
      </c>
      <c r="G341" t="s">
        <v>27</v>
      </c>
      <c r="H341" t="s">
        <v>327</v>
      </c>
      <c r="I341" s="19" t="s">
        <v>739</v>
      </c>
      <c r="J341" t="s">
        <v>42</v>
      </c>
      <c r="K341" t="s">
        <v>32</v>
      </c>
      <c r="L341" s="20">
        <v>1500</v>
      </c>
      <c r="M341">
        <v>0</v>
      </c>
      <c r="N341">
        <v>500</v>
      </c>
      <c r="O341" s="20">
        <v>1500</v>
      </c>
      <c r="P341">
        <v>500</v>
      </c>
      <c r="Q341" s="7">
        <v>1500</v>
      </c>
      <c r="R341" s="11" t="b">
        <f t="shared" si="6"/>
        <v>0</v>
      </c>
      <c r="S341">
        <v>0</v>
      </c>
      <c r="U341">
        <v>9</v>
      </c>
    </row>
    <row r="342" spans="1:30" ht="20.100000000000001" customHeight="1" x14ac:dyDescent="0.25">
      <c r="A342" t="s">
        <v>736</v>
      </c>
      <c r="B342" s="14">
        <v>1447.79</v>
      </c>
      <c r="C342" s="14">
        <f>VLOOKUP(A342,SGI!$A$1:$B$219,2,FALSE)</f>
        <v>3031.5399999999995</v>
      </c>
      <c r="D342">
        <v>27706</v>
      </c>
      <c r="F342">
        <v>810</v>
      </c>
      <c r="G342" t="s">
        <v>27</v>
      </c>
      <c r="H342" t="s">
        <v>327</v>
      </c>
      <c r="I342" s="19" t="s">
        <v>740</v>
      </c>
      <c r="J342" t="s">
        <v>45</v>
      </c>
      <c r="K342" t="s">
        <v>32</v>
      </c>
      <c r="L342" s="20">
        <v>1073.28</v>
      </c>
      <c r="M342" s="14">
        <v>536.64</v>
      </c>
      <c r="N342">
        <v>178.88</v>
      </c>
      <c r="O342" s="20">
        <v>1073.28</v>
      </c>
      <c r="P342">
        <v>178.88</v>
      </c>
      <c r="Q342" s="7">
        <v>1073.28</v>
      </c>
      <c r="R342" s="11" t="b">
        <f t="shared" si="6"/>
        <v>0</v>
      </c>
      <c r="S342">
        <v>0</v>
      </c>
      <c r="U342">
        <v>9</v>
      </c>
    </row>
    <row r="343" spans="1:30" ht="20.100000000000001" customHeight="1" x14ac:dyDescent="0.25">
      <c r="A343" t="s">
        <v>736</v>
      </c>
      <c r="B343" s="14">
        <v>1447.79</v>
      </c>
      <c r="C343" s="14">
        <f>VLOOKUP(A343,SGI!$A$1:$B$219,2,FALSE)</f>
        <v>3031.5399999999995</v>
      </c>
      <c r="D343">
        <v>27733</v>
      </c>
      <c r="F343">
        <v>810</v>
      </c>
      <c r="G343" t="s">
        <v>27</v>
      </c>
      <c r="H343" t="s">
        <v>327</v>
      </c>
      <c r="I343" s="19" t="s">
        <v>741</v>
      </c>
      <c r="J343" t="s">
        <v>119</v>
      </c>
      <c r="K343" t="s">
        <v>32</v>
      </c>
      <c r="L343" s="14">
        <v>576.41999999999996</v>
      </c>
      <c r="M343">
        <v>0</v>
      </c>
      <c r="N343" s="14">
        <v>0</v>
      </c>
      <c r="O343" s="14">
        <v>576.41999999999996</v>
      </c>
      <c r="P343">
        <v>0</v>
      </c>
      <c r="Q343" s="8">
        <v>0</v>
      </c>
      <c r="R343" s="11" t="b">
        <f t="shared" si="6"/>
        <v>0</v>
      </c>
      <c r="S343">
        <v>0</v>
      </c>
      <c r="T343" t="s">
        <v>742</v>
      </c>
      <c r="U343">
        <v>2</v>
      </c>
      <c r="V343">
        <v>2</v>
      </c>
    </row>
    <row r="344" spans="1:30" ht="20.100000000000001" customHeight="1" x14ac:dyDescent="0.25">
      <c r="A344" t="s">
        <v>736</v>
      </c>
      <c r="B344" s="14">
        <v>1447.79</v>
      </c>
      <c r="C344" s="14">
        <f>VLOOKUP(A344,SGI!$A$1:$B$219,2,FALSE)</f>
        <v>3031.5399999999995</v>
      </c>
      <c r="D344">
        <v>27740</v>
      </c>
      <c r="F344">
        <v>810</v>
      </c>
      <c r="G344" t="s">
        <v>27</v>
      </c>
      <c r="H344" t="s">
        <v>327</v>
      </c>
      <c r="I344" s="19" t="s">
        <v>743</v>
      </c>
      <c r="J344" t="s">
        <v>408</v>
      </c>
      <c r="K344" t="s">
        <v>77</v>
      </c>
      <c r="L344" s="20">
        <v>1750</v>
      </c>
      <c r="M344" s="14">
        <v>0</v>
      </c>
      <c r="N344">
        <v>350</v>
      </c>
      <c r="O344" s="20">
        <v>1750</v>
      </c>
      <c r="P344">
        <v>350</v>
      </c>
      <c r="Q344" s="7">
        <v>1750</v>
      </c>
      <c r="R344" s="11" t="b">
        <f t="shared" si="6"/>
        <v>0</v>
      </c>
      <c r="S344">
        <v>0</v>
      </c>
      <c r="U344">
        <v>9</v>
      </c>
    </row>
    <row r="345" spans="1:30" ht="20.100000000000001" customHeight="1" x14ac:dyDescent="0.25">
      <c r="A345" t="s">
        <v>736</v>
      </c>
      <c r="B345" s="14">
        <v>1447.79</v>
      </c>
      <c r="C345" s="14">
        <f>VLOOKUP(A345,SGI!$A$1:$B$219,2,FALSE)</f>
        <v>3031.5399999999995</v>
      </c>
      <c r="D345">
        <v>27765</v>
      </c>
      <c r="F345">
        <v>810</v>
      </c>
      <c r="G345" t="s">
        <v>27</v>
      </c>
      <c r="H345" t="s">
        <v>327</v>
      </c>
      <c r="I345" s="19" t="s">
        <v>744</v>
      </c>
      <c r="J345" t="s">
        <v>60</v>
      </c>
      <c r="K345" t="s">
        <v>32</v>
      </c>
      <c r="L345" s="2">
        <v>1459</v>
      </c>
      <c r="M345" s="14">
        <v>0</v>
      </c>
      <c r="N345" s="14">
        <v>437.7</v>
      </c>
      <c r="O345" s="20">
        <v>1459</v>
      </c>
      <c r="P345">
        <v>437.7</v>
      </c>
      <c r="Q345" s="7">
        <v>1459</v>
      </c>
      <c r="R345" s="11" t="b">
        <f t="shared" si="6"/>
        <v>0</v>
      </c>
      <c r="S345">
        <v>0</v>
      </c>
      <c r="U345">
        <v>9</v>
      </c>
      <c r="AD345" s="14"/>
    </row>
    <row r="346" spans="1:30" ht="20.100000000000001" customHeight="1" x14ac:dyDescent="0.25">
      <c r="A346" t="s">
        <v>746</v>
      </c>
      <c r="B346" s="14">
        <v>2602.81</v>
      </c>
      <c r="C346" s="14">
        <f>VLOOKUP(A346,SGI!$A$1:$B$219,2,FALSE)</f>
        <v>3461.82</v>
      </c>
      <c r="D346">
        <v>26878</v>
      </c>
      <c r="F346">
        <v>810</v>
      </c>
      <c r="G346" t="s">
        <v>27</v>
      </c>
      <c r="H346" t="s">
        <v>327</v>
      </c>
      <c r="I346" s="19" t="s">
        <v>747</v>
      </c>
      <c r="J346" t="s">
        <v>42</v>
      </c>
      <c r="K346" t="s">
        <v>32</v>
      </c>
      <c r="L346" s="20">
        <v>7808.5</v>
      </c>
      <c r="M346" s="20">
        <v>3905</v>
      </c>
      <c r="N346" s="20">
        <v>3903.5</v>
      </c>
      <c r="O346" s="20">
        <v>7808.5</v>
      </c>
      <c r="P346" s="14">
        <v>3123.4</v>
      </c>
      <c r="Q346" s="7">
        <v>7808.5</v>
      </c>
      <c r="R346" s="11" t="b">
        <f t="shared" si="6"/>
        <v>0</v>
      </c>
      <c r="S346">
        <v>0</v>
      </c>
      <c r="U346">
        <v>9</v>
      </c>
      <c r="AD346" s="14"/>
    </row>
    <row r="347" spans="1:30" ht="20.100000000000001" customHeight="1" x14ac:dyDescent="0.25">
      <c r="A347" t="s">
        <v>746</v>
      </c>
      <c r="B347" s="14">
        <v>2602.81</v>
      </c>
      <c r="C347" s="14">
        <f>VLOOKUP(A347,SGI!$A$1:$B$219,2,FALSE)</f>
        <v>3461.82</v>
      </c>
      <c r="D347">
        <v>26909</v>
      </c>
      <c r="F347">
        <v>810</v>
      </c>
      <c r="G347" t="s">
        <v>27</v>
      </c>
      <c r="H347" t="s">
        <v>327</v>
      </c>
      <c r="I347" s="19" t="s">
        <v>748</v>
      </c>
      <c r="J347" t="s">
        <v>37</v>
      </c>
      <c r="K347" t="s">
        <v>32</v>
      </c>
      <c r="L347" s="20">
        <v>4355.5</v>
      </c>
      <c r="M347" s="20">
        <v>2805</v>
      </c>
      <c r="N347" s="20">
        <v>1550.5</v>
      </c>
      <c r="O347" s="20">
        <v>4355.5</v>
      </c>
      <c r="P347">
        <v>1550.5</v>
      </c>
      <c r="Q347" s="7">
        <v>4355.5</v>
      </c>
      <c r="R347" s="11" t="b">
        <f t="shared" si="6"/>
        <v>0</v>
      </c>
      <c r="S347">
        <v>0</v>
      </c>
      <c r="T347" s="14"/>
      <c r="U347">
        <v>9</v>
      </c>
    </row>
    <row r="348" spans="1:30" ht="20.100000000000001" customHeight="1" x14ac:dyDescent="0.25">
      <c r="A348" t="s">
        <v>749</v>
      </c>
      <c r="B348" s="14">
        <v>2345.77</v>
      </c>
      <c r="C348" s="14">
        <f>VLOOKUP(A348,SGI!$A$1:$B$219,2,FALSE)</f>
        <v>293.89999999999998</v>
      </c>
      <c r="D348">
        <v>26193</v>
      </c>
      <c r="F348">
        <v>810</v>
      </c>
      <c r="G348" t="s">
        <v>27</v>
      </c>
      <c r="H348" t="s">
        <v>327</v>
      </c>
      <c r="I348" s="19" t="s">
        <v>750</v>
      </c>
      <c r="J348" t="s">
        <v>42</v>
      </c>
      <c r="K348" t="s">
        <v>77</v>
      </c>
      <c r="L348" s="14">
        <v>840</v>
      </c>
      <c r="M348" s="14">
        <v>0</v>
      </c>
      <c r="N348" s="14">
        <v>336</v>
      </c>
      <c r="O348" s="14">
        <v>840</v>
      </c>
      <c r="P348">
        <v>336</v>
      </c>
      <c r="Q348" s="8">
        <v>840</v>
      </c>
      <c r="R348" s="11" t="b">
        <f t="shared" si="6"/>
        <v>0</v>
      </c>
      <c r="S348">
        <v>0</v>
      </c>
      <c r="T348" s="14"/>
      <c r="U348">
        <v>9</v>
      </c>
    </row>
    <row r="349" spans="1:30" ht="20.100000000000001" customHeight="1" x14ac:dyDescent="0.25">
      <c r="A349" t="s">
        <v>749</v>
      </c>
      <c r="B349" s="14">
        <v>2345.77</v>
      </c>
      <c r="C349" s="14">
        <f>VLOOKUP(A349,SGI!$A$1:$B$219,2,FALSE)</f>
        <v>293.89999999999998</v>
      </c>
      <c r="D349">
        <v>26194</v>
      </c>
      <c r="F349">
        <v>810</v>
      </c>
      <c r="G349" t="s">
        <v>27</v>
      </c>
      <c r="H349" t="s">
        <v>327</v>
      </c>
      <c r="I349" s="19" t="s">
        <v>751</v>
      </c>
      <c r="J349" t="s">
        <v>42</v>
      </c>
      <c r="K349" t="s">
        <v>32</v>
      </c>
      <c r="L349" s="20">
        <v>1420</v>
      </c>
      <c r="M349">
        <v>0</v>
      </c>
      <c r="N349" s="14">
        <v>568</v>
      </c>
      <c r="O349" s="20">
        <v>1420</v>
      </c>
      <c r="P349">
        <v>568</v>
      </c>
      <c r="Q349" s="7">
        <v>1420</v>
      </c>
      <c r="R349" s="11" t="b">
        <f t="shared" si="6"/>
        <v>0</v>
      </c>
      <c r="S349">
        <v>0</v>
      </c>
      <c r="U349" s="14"/>
    </row>
    <row r="350" spans="1:30" ht="20.100000000000001" customHeight="1" x14ac:dyDescent="0.25">
      <c r="A350" t="s">
        <v>749</v>
      </c>
      <c r="B350" s="14">
        <v>2345.77</v>
      </c>
      <c r="C350" s="14">
        <f>VLOOKUP(A350,SGI!$A$1:$B$219,2,FALSE)</f>
        <v>293.89999999999998</v>
      </c>
      <c r="D350">
        <v>26204</v>
      </c>
      <c r="F350">
        <v>810</v>
      </c>
      <c r="G350" t="s">
        <v>27</v>
      </c>
      <c r="H350" t="s">
        <v>327</v>
      </c>
      <c r="I350" s="19" t="s">
        <v>752</v>
      </c>
      <c r="J350" t="s">
        <v>45</v>
      </c>
      <c r="K350" t="s">
        <v>77</v>
      </c>
      <c r="L350" s="20">
        <v>2781.68</v>
      </c>
      <c r="M350" s="20">
        <v>1669.01</v>
      </c>
      <c r="N350" s="20">
        <v>1112.67</v>
      </c>
      <c r="O350" s="20">
        <v>2781.68</v>
      </c>
      <c r="P350">
        <v>1112.67</v>
      </c>
      <c r="Q350" s="7">
        <v>2781.68</v>
      </c>
      <c r="R350" s="11" t="b">
        <f t="shared" si="6"/>
        <v>0</v>
      </c>
      <c r="S350">
        <v>0</v>
      </c>
      <c r="U350">
        <v>9</v>
      </c>
    </row>
    <row r="351" spans="1:30" ht="20.100000000000001" customHeight="1" x14ac:dyDescent="0.25">
      <c r="A351" t="s">
        <v>749</v>
      </c>
      <c r="B351" s="14">
        <v>2345.77</v>
      </c>
      <c r="C351" s="14">
        <f>VLOOKUP(A351,SGI!$A$1:$B$219,2,FALSE)</f>
        <v>293.89999999999998</v>
      </c>
      <c r="D351">
        <v>26206</v>
      </c>
      <c r="F351">
        <v>810</v>
      </c>
      <c r="G351" t="s">
        <v>27</v>
      </c>
      <c r="H351" t="s">
        <v>327</v>
      </c>
      <c r="I351" s="19" t="s">
        <v>753</v>
      </c>
      <c r="J351" t="s">
        <v>45</v>
      </c>
      <c r="K351" t="s">
        <v>32</v>
      </c>
      <c r="L351" s="20">
        <v>2802.42</v>
      </c>
      <c r="M351" s="20">
        <v>1681.45</v>
      </c>
      <c r="N351" s="20">
        <v>1120.97</v>
      </c>
      <c r="O351" s="20">
        <v>2802.42</v>
      </c>
      <c r="P351">
        <v>1120.97</v>
      </c>
      <c r="Q351" s="7">
        <v>2802.42</v>
      </c>
      <c r="R351" s="11" t="b">
        <f t="shared" si="6"/>
        <v>0</v>
      </c>
      <c r="S351">
        <v>0</v>
      </c>
      <c r="U351">
        <v>9</v>
      </c>
    </row>
    <row r="352" spans="1:30" ht="20.100000000000001" customHeight="1" x14ac:dyDescent="0.25">
      <c r="A352" t="s">
        <v>749</v>
      </c>
      <c r="B352" s="14">
        <v>2345.77</v>
      </c>
      <c r="C352" s="14">
        <f>VLOOKUP(A352,SGI!$A$1:$B$219,2,FALSE)</f>
        <v>293.89999999999998</v>
      </c>
      <c r="D352">
        <v>26209</v>
      </c>
      <c r="F352">
        <v>810</v>
      </c>
      <c r="G352" t="s">
        <v>27</v>
      </c>
      <c r="H352" t="s">
        <v>327</v>
      </c>
      <c r="I352" s="19" t="s">
        <v>754</v>
      </c>
      <c r="J352" t="s">
        <v>45</v>
      </c>
      <c r="K352" t="s">
        <v>51</v>
      </c>
      <c r="L352" s="20">
        <v>1212.2</v>
      </c>
      <c r="M352">
        <v>727.32</v>
      </c>
      <c r="N352" s="14">
        <v>484.88</v>
      </c>
      <c r="O352" s="20">
        <v>1212.2</v>
      </c>
      <c r="P352">
        <v>484.88</v>
      </c>
      <c r="Q352" s="7">
        <v>1212.2</v>
      </c>
      <c r="R352" s="11" t="b">
        <f t="shared" si="6"/>
        <v>0</v>
      </c>
      <c r="S352">
        <v>0</v>
      </c>
      <c r="U352">
        <v>9</v>
      </c>
    </row>
    <row r="353" spans="1:21" ht="20.100000000000001" customHeight="1" x14ac:dyDescent="0.25">
      <c r="A353" t="s">
        <v>749</v>
      </c>
      <c r="B353" s="14">
        <v>2345.77</v>
      </c>
      <c r="C353" s="14">
        <f>VLOOKUP(A353,SGI!$A$1:$B$219,2,FALSE)</f>
        <v>293.89999999999998</v>
      </c>
      <c r="D353">
        <v>26219</v>
      </c>
      <c r="F353">
        <v>810</v>
      </c>
      <c r="G353" t="s">
        <v>27</v>
      </c>
      <c r="H353" t="s">
        <v>327</v>
      </c>
      <c r="I353" s="19" t="s">
        <v>755</v>
      </c>
      <c r="J353" t="s">
        <v>60</v>
      </c>
      <c r="K353" t="s">
        <v>32</v>
      </c>
      <c r="L353" s="20">
        <v>1920</v>
      </c>
      <c r="M353" s="20">
        <v>1152</v>
      </c>
      <c r="N353">
        <v>768</v>
      </c>
      <c r="O353" s="20">
        <v>1920</v>
      </c>
      <c r="P353">
        <v>768</v>
      </c>
      <c r="Q353" s="7">
        <v>1920</v>
      </c>
      <c r="R353" s="11" t="b">
        <f t="shared" si="6"/>
        <v>0</v>
      </c>
      <c r="S353">
        <v>0</v>
      </c>
      <c r="U353">
        <v>9</v>
      </c>
    </row>
    <row r="354" spans="1:21" ht="20.100000000000001" customHeight="1" x14ac:dyDescent="0.25">
      <c r="A354" t="s">
        <v>749</v>
      </c>
      <c r="B354" s="14">
        <v>2345.77</v>
      </c>
      <c r="C354" s="14">
        <f>VLOOKUP(A354,SGI!$A$1:$B$219,2,FALSE)</f>
        <v>293.89999999999998</v>
      </c>
      <c r="D354">
        <v>26227</v>
      </c>
      <c r="F354">
        <v>810</v>
      </c>
      <c r="G354" t="s">
        <v>27</v>
      </c>
      <c r="H354" t="s">
        <v>327</v>
      </c>
      <c r="I354" s="19" t="s">
        <v>756</v>
      </c>
      <c r="J354" t="s">
        <v>288</v>
      </c>
      <c r="K354" t="s">
        <v>32</v>
      </c>
      <c r="L354">
        <v>79.540000000000006</v>
      </c>
      <c r="M354">
        <v>0</v>
      </c>
      <c r="N354">
        <v>31.82</v>
      </c>
      <c r="O354">
        <v>79.540000000000006</v>
      </c>
      <c r="P354">
        <v>31.82</v>
      </c>
      <c r="Q354" s="8">
        <v>79.540000000000006</v>
      </c>
      <c r="R354" s="11" t="b">
        <f t="shared" si="6"/>
        <v>0</v>
      </c>
      <c r="S354">
        <v>0</v>
      </c>
      <c r="T354" s="14"/>
      <c r="U354">
        <v>9</v>
      </c>
    </row>
    <row r="355" spans="1:21" ht="20.100000000000001" customHeight="1" x14ac:dyDescent="0.25">
      <c r="A355" t="s">
        <v>757</v>
      </c>
      <c r="B355" s="14">
        <v>4917.32</v>
      </c>
      <c r="C355" s="14">
        <f>VLOOKUP(A355,SGI!$A$1:$B$219,2,FALSE)</f>
        <v>10707.24</v>
      </c>
      <c r="D355">
        <v>24754</v>
      </c>
      <c r="F355">
        <v>810</v>
      </c>
      <c r="G355" t="s">
        <v>27</v>
      </c>
      <c r="H355" t="s">
        <v>327</v>
      </c>
      <c r="I355" s="14" t="s">
        <v>758</v>
      </c>
      <c r="J355" t="s">
        <v>288</v>
      </c>
      <c r="K355" t="s">
        <v>32</v>
      </c>
      <c r="L355" s="14">
        <v>160</v>
      </c>
      <c r="M355" s="14">
        <v>0</v>
      </c>
      <c r="N355" s="14">
        <v>144</v>
      </c>
      <c r="O355" s="14">
        <v>160</v>
      </c>
      <c r="P355">
        <v>80</v>
      </c>
      <c r="Q355" s="8">
        <v>160</v>
      </c>
      <c r="R355" s="11" t="b">
        <f t="shared" si="6"/>
        <v>0</v>
      </c>
      <c r="S355">
        <v>0</v>
      </c>
      <c r="U355">
        <v>9</v>
      </c>
    </row>
    <row r="356" spans="1:21" ht="20.100000000000001" customHeight="1" x14ac:dyDescent="0.25">
      <c r="A356" t="s">
        <v>757</v>
      </c>
      <c r="B356" s="14">
        <v>4917.32</v>
      </c>
      <c r="C356" s="14">
        <f>VLOOKUP(A356,SGI!$A$1:$B$219,2,FALSE)</f>
        <v>10707.24</v>
      </c>
      <c r="D356">
        <v>24755</v>
      </c>
      <c r="F356">
        <v>810</v>
      </c>
      <c r="G356" t="s">
        <v>27</v>
      </c>
      <c r="H356" t="s">
        <v>327</v>
      </c>
      <c r="I356" s="19" t="s">
        <v>759</v>
      </c>
      <c r="J356" t="s">
        <v>288</v>
      </c>
      <c r="K356" t="s">
        <v>77</v>
      </c>
      <c r="L356" s="14">
        <v>48</v>
      </c>
      <c r="M356" s="14">
        <v>0</v>
      </c>
      <c r="N356" s="14">
        <v>43.2</v>
      </c>
      <c r="O356" s="14">
        <v>48</v>
      </c>
      <c r="P356">
        <v>24</v>
      </c>
      <c r="Q356" s="8">
        <v>48</v>
      </c>
      <c r="R356" s="11" t="b">
        <f t="shared" si="6"/>
        <v>0</v>
      </c>
      <c r="S356">
        <v>0</v>
      </c>
      <c r="U356">
        <v>9</v>
      </c>
    </row>
    <row r="357" spans="1:21" ht="20.100000000000001" customHeight="1" x14ac:dyDescent="0.25">
      <c r="A357" t="s">
        <v>757</v>
      </c>
      <c r="B357" s="14">
        <v>4917.32</v>
      </c>
      <c r="C357" s="14">
        <f>VLOOKUP(A357,SGI!$A$1:$B$219,2,FALSE)</f>
        <v>10707.24</v>
      </c>
      <c r="D357">
        <v>24756</v>
      </c>
      <c r="F357">
        <v>810</v>
      </c>
      <c r="G357" t="s">
        <v>27</v>
      </c>
      <c r="H357" t="s">
        <v>327</v>
      </c>
      <c r="I357" s="19" t="s">
        <v>760</v>
      </c>
      <c r="J357" t="s">
        <v>42</v>
      </c>
      <c r="K357" t="s">
        <v>51</v>
      </c>
      <c r="L357" s="14">
        <v>55</v>
      </c>
      <c r="M357" s="14">
        <v>0</v>
      </c>
      <c r="N357" s="14">
        <v>49.5</v>
      </c>
      <c r="O357" s="14">
        <v>55</v>
      </c>
      <c r="P357" s="14">
        <v>22</v>
      </c>
      <c r="Q357" s="8">
        <v>55</v>
      </c>
      <c r="R357" s="11" t="b">
        <f t="shared" si="6"/>
        <v>0</v>
      </c>
      <c r="S357">
        <v>0</v>
      </c>
      <c r="U357">
        <v>9</v>
      </c>
    </row>
    <row r="358" spans="1:21" ht="20.100000000000001" customHeight="1" x14ac:dyDescent="0.25">
      <c r="A358" t="s">
        <v>757</v>
      </c>
      <c r="B358" s="14">
        <v>4917.32</v>
      </c>
      <c r="C358" s="14">
        <f>VLOOKUP(A358,SGI!$A$1:$B$219,2,FALSE)</f>
        <v>10707.24</v>
      </c>
      <c r="D358">
        <v>24757</v>
      </c>
      <c r="F358">
        <v>810</v>
      </c>
      <c r="G358" t="s">
        <v>27</v>
      </c>
      <c r="H358" t="s">
        <v>327</v>
      </c>
      <c r="I358" s="19" t="s">
        <v>761</v>
      </c>
      <c r="J358" t="s">
        <v>42</v>
      </c>
      <c r="K358" t="s">
        <v>32</v>
      </c>
      <c r="L358" s="14">
        <v>134</v>
      </c>
      <c r="M358" s="14">
        <v>0</v>
      </c>
      <c r="N358">
        <v>120.6</v>
      </c>
      <c r="O358" s="14">
        <v>134</v>
      </c>
      <c r="P358">
        <v>53.6</v>
      </c>
      <c r="Q358" s="8">
        <v>134</v>
      </c>
      <c r="R358" s="11" t="b">
        <f t="shared" si="6"/>
        <v>0</v>
      </c>
      <c r="S358">
        <v>0</v>
      </c>
      <c r="U358">
        <v>9</v>
      </c>
    </row>
    <row r="359" spans="1:21" ht="20.100000000000001" customHeight="1" x14ac:dyDescent="0.25">
      <c r="A359" t="s">
        <v>757</v>
      </c>
      <c r="B359" s="14">
        <v>4917.32</v>
      </c>
      <c r="C359" s="14">
        <f>VLOOKUP(A359,SGI!$A$1:$B$219,2,FALSE)</f>
        <v>10707.24</v>
      </c>
      <c r="D359">
        <v>25287</v>
      </c>
      <c r="F359">
        <v>810</v>
      </c>
      <c r="G359" t="s">
        <v>27</v>
      </c>
      <c r="H359" t="s">
        <v>327</v>
      </c>
      <c r="I359" s="19" t="s">
        <v>762</v>
      </c>
      <c r="J359" t="s">
        <v>42</v>
      </c>
      <c r="K359" t="s">
        <v>77</v>
      </c>
      <c r="L359" s="14">
        <v>128</v>
      </c>
      <c r="M359">
        <v>0</v>
      </c>
      <c r="N359">
        <v>115.2</v>
      </c>
      <c r="O359" s="14">
        <v>128</v>
      </c>
      <c r="P359">
        <v>51.2</v>
      </c>
      <c r="Q359" s="8">
        <v>128</v>
      </c>
      <c r="R359" s="11" t="b">
        <f t="shared" si="6"/>
        <v>0</v>
      </c>
      <c r="S359">
        <v>0</v>
      </c>
      <c r="U359">
        <v>9</v>
      </c>
    </row>
    <row r="360" spans="1:21" ht="20.100000000000001" customHeight="1" x14ac:dyDescent="0.25">
      <c r="A360" t="s">
        <v>757</v>
      </c>
      <c r="B360" s="14">
        <v>4917.32</v>
      </c>
      <c r="C360" s="14">
        <f>VLOOKUP(A360,SGI!$A$1:$B$219,2,FALSE)</f>
        <v>10707.24</v>
      </c>
      <c r="D360">
        <v>25289</v>
      </c>
      <c r="F360">
        <v>810</v>
      </c>
      <c r="G360" t="s">
        <v>27</v>
      </c>
      <c r="H360" t="s">
        <v>327</v>
      </c>
      <c r="I360" s="19" t="s">
        <v>763</v>
      </c>
      <c r="J360" t="s">
        <v>60</v>
      </c>
      <c r="K360" t="s">
        <v>32</v>
      </c>
      <c r="L360" s="20">
        <v>10296</v>
      </c>
      <c r="M360">
        <v>0</v>
      </c>
      <c r="N360" s="20">
        <v>7722</v>
      </c>
      <c r="O360" s="20">
        <v>10296</v>
      </c>
      <c r="P360">
        <v>4118.3999999999996</v>
      </c>
      <c r="Q360" s="7">
        <v>10296</v>
      </c>
      <c r="R360" s="11" t="b">
        <f t="shared" si="6"/>
        <v>0</v>
      </c>
      <c r="S360">
        <v>0</v>
      </c>
      <c r="U360">
        <v>9</v>
      </c>
    </row>
    <row r="361" spans="1:21" ht="20.100000000000001" customHeight="1" x14ac:dyDescent="0.25">
      <c r="A361" t="s">
        <v>757</v>
      </c>
      <c r="B361" s="14">
        <v>4917.32</v>
      </c>
      <c r="C361" s="14">
        <f>VLOOKUP(A361,SGI!$A$1:$B$219,2,FALSE)</f>
        <v>10707.24</v>
      </c>
      <c r="D361">
        <v>25290</v>
      </c>
      <c r="F361">
        <v>810</v>
      </c>
      <c r="G361" t="s">
        <v>27</v>
      </c>
      <c r="H361" t="s">
        <v>327</v>
      </c>
      <c r="I361" s="19" t="s">
        <v>764</v>
      </c>
      <c r="J361" t="s">
        <v>60</v>
      </c>
      <c r="K361" t="s">
        <v>51</v>
      </c>
      <c r="L361" s="14">
        <v>812</v>
      </c>
      <c r="M361" s="14">
        <v>0</v>
      </c>
      <c r="N361" s="14">
        <v>609</v>
      </c>
      <c r="O361" s="14">
        <v>812</v>
      </c>
      <c r="P361" s="14">
        <v>324.8</v>
      </c>
      <c r="Q361" s="8">
        <v>812</v>
      </c>
      <c r="R361" s="11" t="b">
        <f t="shared" si="6"/>
        <v>0</v>
      </c>
      <c r="S361">
        <v>0</v>
      </c>
      <c r="U361">
        <v>9</v>
      </c>
    </row>
    <row r="362" spans="1:21" ht="20.100000000000001" customHeight="1" x14ac:dyDescent="0.25">
      <c r="A362" t="s">
        <v>757</v>
      </c>
      <c r="B362" s="14">
        <v>4917.32</v>
      </c>
      <c r="C362" s="14">
        <f>VLOOKUP(A362,SGI!$A$1:$B$219,2,FALSE)</f>
        <v>10707.24</v>
      </c>
      <c r="D362">
        <v>25291</v>
      </c>
      <c r="F362">
        <v>810</v>
      </c>
      <c r="G362" t="s">
        <v>27</v>
      </c>
      <c r="H362" t="s">
        <v>327</v>
      </c>
      <c r="I362" s="19" t="s">
        <v>765</v>
      </c>
      <c r="J362" t="s">
        <v>37</v>
      </c>
      <c r="K362" t="s">
        <v>32</v>
      </c>
      <c r="L362" s="20">
        <v>2360</v>
      </c>
      <c r="M362">
        <v>0</v>
      </c>
      <c r="N362" s="20">
        <v>1180</v>
      </c>
      <c r="O362" s="20">
        <v>2360</v>
      </c>
      <c r="P362">
        <v>944</v>
      </c>
      <c r="Q362" s="7">
        <v>2360</v>
      </c>
      <c r="R362" s="11" t="b">
        <f t="shared" si="6"/>
        <v>0</v>
      </c>
      <c r="S362">
        <v>0</v>
      </c>
      <c r="U362">
        <v>9</v>
      </c>
    </row>
    <row r="363" spans="1:21" ht="20.100000000000001" customHeight="1" x14ac:dyDescent="0.25">
      <c r="A363" t="s">
        <v>757</v>
      </c>
      <c r="B363" s="14">
        <v>4917.32</v>
      </c>
      <c r="C363" s="14">
        <f>VLOOKUP(A363,SGI!$A$1:$B$219,2,FALSE)</f>
        <v>10707.24</v>
      </c>
      <c r="D363">
        <v>25292</v>
      </c>
      <c r="F363">
        <v>810</v>
      </c>
      <c r="G363" t="s">
        <v>27</v>
      </c>
      <c r="H363" t="s">
        <v>327</v>
      </c>
      <c r="I363" s="19" t="s">
        <v>766</v>
      </c>
      <c r="J363" t="s">
        <v>37</v>
      </c>
      <c r="K363" t="s">
        <v>77</v>
      </c>
      <c r="L363" s="20">
        <v>3800</v>
      </c>
      <c r="M363" s="14">
        <v>0</v>
      </c>
      <c r="N363" s="20">
        <v>1900</v>
      </c>
      <c r="O363" s="20">
        <v>3800</v>
      </c>
      <c r="P363">
        <v>1520</v>
      </c>
      <c r="Q363" s="7">
        <v>3800</v>
      </c>
      <c r="R363" s="11" t="b">
        <f t="shared" si="6"/>
        <v>0</v>
      </c>
      <c r="S363">
        <v>0</v>
      </c>
      <c r="U363">
        <v>9</v>
      </c>
    </row>
    <row r="364" spans="1:21" ht="20.100000000000001" customHeight="1" x14ac:dyDescent="0.25">
      <c r="A364" t="s">
        <v>757</v>
      </c>
      <c r="B364" s="14">
        <v>4917.32</v>
      </c>
      <c r="C364" s="14">
        <f>VLOOKUP(A364,SGI!$A$1:$B$219,2,FALSE)</f>
        <v>10707.24</v>
      </c>
      <c r="D364">
        <v>25293</v>
      </c>
      <c r="F364">
        <v>810</v>
      </c>
      <c r="G364" t="s">
        <v>27</v>
      </c>
      <c r="H364" t="s">
        <v>327</v>
      </c>
      <c r="I364" s="19" t="s">
        <v>767</v>
      </c>
      <c r="J364" t="s">
        <v>350</v>
      </c>
      <c r="K364" t="s">
        <v>32</v>
      </c>
      <c r="L364" s="14">
        <v>250</v>
      </c>
      <c r="M364">
        <v>0</v>
      </c>
      <c r="N364">
        <v>225</v>
      </c>
      <c r="O364">
        <v>250</v>
      </c>
      <c r="P364">
        <v>100</v>
      </c>
      <c r="Q364" s="8">
        <v>250</v>
      </c>
      <c r="R364" s="11" t="b">
        <f t="shared" si="6"/>
        <v>0</v>
      </c>
      <c r="S364">
        <v>0</v>
      </c>
      <c r="U364">
        <v>9</v>
      </c>
    </row>
    <row r="365" spans="1:21" ht="20.100000000000001" customHeight="1" x14ac:dyDescent="0.25">
      <c r="A365" t="s">
        <v>757</v>
      </c>
      <c r="B365" s="14">
        <v>4917.32</v>
      </c>
      <c r="C365" s="14">
        <f>VLOOKUP(A365,SGI!$A$1:$B$219,2,FALSE)</f>
        <v>10707.24</v>
      </c>
      <c r="D365">
        <v>25294</v>
      </c>
      <c r="F365">
        <v>810</v>
      </c>
      <c r="G365" t="s">
        <v>27</v>
      </c>
      <c r="H365" t="s">
        <v>327</v>
      </c>
      <c r="I365" s="19" t="s">
        <v>768</v>
      </c>
      <c r="J365" t="s">
        <v>350</v>
      </c>
      <c r="K365" t="s">
        <v>77</v>
      </c>
      <c r="L365" s="14">
        <v>100</v>
      </c>
      <c r="M365" s="14">
        <v>0</v>
      </c>
      <c r="N365" s="14">
        <v>90</v>
      </c>
      <c r="O365" s="14">
        <v>100</v>
      </c>
      <c r="P365">
        <v>40</v>
      </c>
      <c r="Q365" s="8">
        <v>100</v>
      </c>
      <c r="R365" s="11" t="b">
        <f t="shared" si="6"/>
        <v>0</v>
      </c>
      <c r="S365">
        <v>0</v>
      </c>
      <c r="U365">
        <v>9</v>
      </c>
    </row>
    <row r="366" spans="1:21" ht="20.100000000000001" customHeight="1" x14ac:dyDescent="0.25">
      <c r="A366" t="s">
        <v>757</v>
      </c>
      <c r="B366" s="14">
        <v>4917.32</v>
      </c>
      <c r="C366" s="14">
        <f>VLOOKUP(A366,SGI!$A$1:$B$219,2,FALSE)</f>
        <v>10707.24</v>
      </c>
      <c r="D366">
        <v>25295</v>
      </c>
      <c r="F366">
        <v>810</v>
      </c>
      <c r="G366" t="s">
        <v>27</v>
      </c>
      <c r="H366" t="s">
        <v>327</v>
      </c>
      <c r="I366" s="19" t="s">
        <v>769</v>
      </c>
      <c r="J366" t="s">
        <v>350</v>
      </c>
      <c r="K366" t="s">
        <v>51</v>
      </c>
      <c r="L366" s="14">
        <v>175</v>
      </c>
      <c r="M366" s="14">
        <v>0</v>
      </c>
      <c r="N366" s="14">
        <v>158</v>
      </c>
      <c r="O366" s="14">
        <v>175</v>
      </c>
      <c r="P366" s="14">
        <v>70</v>
      </c>
      <c r="Q366" s="8">
        <v>175</v>
      </c>
      <c r="R366" s="11" t="b">
        <f t="shared" si="6"/>
        <v>0</v>
      </c>
      <c r="S366">
        <v>0</v>
      </c>
      <c r="U366">
        <v>9</v>
      </c>
    </row>
    <row r="367" spans="1:21" ht="20.100000000000001" customHeight="1" x14ac:dyDescent="0.25">
      <c r="A367" t="s">
        <v>757</v>
      </c>
      <c r="B367" s="14">
        <v>4917.32</v>
      </c>
      <c r="C367" s="14">
        <f>VLOOKUP(A367,SGI!$A$1:$B$219,2,FALSE)</f>
        <v>10707.24</v>
      </c>
      <c r="D367">
        <v>25296</v>
      </c>
      <c r="F367">
        <v>810</v>
      </c>
      <c r="G367" t="s">
        <v>27</v>
      </c>
      <c r="H367" t="s">
        <v>327</v>
      </c>
      <c r="I367" s="19" t="s">
        <v>770</v>
      </c>
      <c r="J367" t="s">
        <v>45</v>
      </c>
      <c r="K367" t="s">
        <v>32</v>
      </c>
      <c r="L367" s="14">
        <v>579</v>
      </c>
      <c r="M367" s="14">
        <v>0</v>
      </c>
      <c r="N367" s="14">
        <v>232</v>
      </c>
      <c r="O367" s="14">
        <v>579</v>
      </c>
      <c r="P367">
        <v>231.6</v>
      </c>
      <c r="Q367" s="8">
        <v>579</v>
      </c>
      <c r="R367" s="11" t="b">
        <f t="shared" si="6"/>
        <v>0</v>
      </c>
      <c r="S367">
        <v>0</v>
      </c>
      <c r="U367">
        <v>9</v>
      </c>
    </row>
    <row r="368" spans="1:21" ht="20.100000000000001" customHeight="1" x14ac:dyDescent="0.25">
      <c r="A368" t="s">
        <v>757</v>
      </c>
      <c r="B368" s="14">
        <v>4917.32</v>
      </c>
      <c r="C368" s="14">
        <f>VLOOKUP(A368,SGI!$A$1:$B$219,2,FALSE)</f>
        <v>10707.24</v>
      </c>
      <c r="D368">
        <v>25298</v>
      </c>
      <c r="F368">
        <v>810</v>
      </c>
      <c r="G368" t="s">
        <v>27</v>
      </c>
      <c r="H368" t="s">
        <v>327</v>
      </c>
      <c r="I368" s="19" t="s">
        <v>771</v>
      </c>
      <c r="J368" t="s">
        <v>45</v>
      </c>
      <c r="K368" t="s">
        <v>77</v>
      </c>
      <c r="L368" s="14">
        <v>390</v>
      </c>
      <c r="M368" s="14">
        <v>0</v>
      </c>
      <c r="N368">
        <v>156</v>
      </c>
      <c r="O368" s="14">
        <v>390</v>
      </c>
      <c r="P368">
        <v>156</v>
      </c>
      <c r="Q368" s="8">
        <v>390</v>
      </c>
      <c r="R368" s="11" t="b">
        <f t="shared" si="6"/>
        <v>0</v>
      </c>
      <c r="S368">
        <v>0</v>
      </c>
      <c r="U368">
        <v>9</v>
      </c>
    </row>
    <row r="369" spans="1:30" ht="20.100000000000001" customHeight="1" x14ac:dyDescent="0.25">
      <c r="A369" t="s">
        <v>772</v>
      </c>
      <c r="B369" s="14">
        <v>2488.7500000000005</v>
      </c>
      <c r="C369" s="14">
        <f>VLOOKUP(A369,SGI!$A$1:$B$219,2,FALSE)</f>
        <v>-723.16</v>
      </c>
      <c r="D369">
        <v>25778</v>
      </c>
      <c r="F369">
        <v>810</v>
      </c>
      <c r="G369" t="s">
        <v>27</v>
      </c>
      <c r="H369" t="s">
        <v>327</v>
      </c>
      <c r="I369" s="19" t="s">
        <v>773</v>
      </c>
      <c r="J369" t="s">
        <v>45</v>
      </c>
      <c r="K369" t="s">
        <v>32</v>
      </c>
      <c r="L369" s="20">
        <v>3845.2</v>
      </c>
      <c r="M369" s="20">
        <v>2085</v>
      </c>
      <c r="N369" s="20">
        <v>1730.3</v>
      </c>
      <c r="O369" s="20">
        <v>3845.2</v>
      </c>
      <c r="P369">
        <v>1538.08</v>
      </c>
      <c r="Q369" s="7">
        <v>3845.2</v>
      </c>
      <c r="R369" s="11" t="b">
        <f t="shared" si="6"/>
        <v>0</v>
      </c>
      <c r="S369">
        <v>0</v>
      </c>
      <c r="U369">
        <v>9</v>
      </c>
    </row>
    <row r="370" spans="1:30" ht="20.100000000000001" customHeight="1" x14ac:dyDescent="0.25">
      <c r="A370" t="s">
        <v>772</v>
      </c>
      <c r="B370" s="14">
        <v>2488.7500000000005</v>
      </c>
      <c r="C370" s="14">
        <f>VLOOKUP(A370,SGI!$A$1:$B$219,2,FALSE)</f>
        <v>-723.16</v>
      </c>
      <c r="D370">
        <v>25779</v>
      </c>
      <c r="F370">
        <v>810</v>
      </c>
      <c r="G370" t="s">
        <v>27</v>
      </c>
      <c r="H370" t="s">
        <v>327</v>
      </c>
      <c r="I370" s="19" t="s">
        <v>774</v>
      </c>
      <c r="J370" t="s">
        <v>37</v>
      </c>
      <c r="K370" t="s">
        <v>32</v>
      </c>
      <c r="L370" s="20">
        <v>1920</v>
      </c>
      <c r="M370" s="20">
        <v>1248</v>
      </c>
      <c r="N370" s="14">
        <v>672</v>
      </c>
      <c r="O370" s="20">
        <v>1920</v>
      </c>
      <c r="P370">
        <v>672</v>
      </c>
      <c r="Q370" s="7">
        <v>1920</v>
      </c>
      <c r="R370" s="11" t="b">
        <f t="shared" si="6"/>
        <v>0</v>
      </c>
      <c r="S370">
        <v>0</v>
      </c>
      <c r="U370">
        <v>9</v>
      </c>
    </row>
    <row r="371" spans="1:30" ht="20.100000000000001" customHeight="1" x14ac:dyDescent="0.25">
      <c r="A371" t="s">
        <v>772</v>
      </c>
      <c r="B371" s="14">
        <v>2488.7500000000005</v>
      </c>
      <c r="C371" s="14">
        <f>VLOOKUP(A371,SGI!$A$1:$B$219,2,FALSE)</f>
        <v>-723.16</v>
      </c>
      <c r="D371">
        <v>25780</v>
      </c>
      <c r="F371">
        <v>810</v>
      </c>
      <c r="G371" t="s">
        <v>27</v>
      </c>
      <c r="H371" t="s">
        <v>327</v>
      </c>
      <c r="I371" s="19" t="s">
        <v>775</v>
      </c>
      <c r="J371" t="s">
        <v>45</v>
      </c>
      <c r="K371" t="s">
        <v>77</v>
      </c>
      <c r="L371" s="14">
        <v>727.44</v>
      </c>
      <c r="M371">
        <v>408</v>
      </c>
      <c r="N371">
        <v>319.44</v>
      </c>
      <c r="O371" s="14">
        <v>727.44</v>
      </c>
      <c r="P371">
        <v>290.98</v>
      </c>
      <c r="Q371" s="8">
        <v>727.44</v>
      </c>
      <c r="R371" s="11" t="b">
        <f t="shared" si="6"/>
        <v>0</v>
      </c>
      <c r="S371">
        <v>0</v>
      </c>
      <c r="T371" s="14"/>
      <c r="U371">
        <v>9</v>
      </c>
    </row>
    <row r="372" spans="1:30" ht="20.100000000000001" customHeight="1" x14ac:dyDescent="0.25">
      <c r="A372" t="s">
        <v>772</v>
      </c>
      <c r="B372" s="14">
        <v>2488.7500000000005</v>
      </c>
      <c r="C372" s="14">
        <f>VLOOKUP(A372,SGI!$A$1:$B$219,2,FALSE)</f>
        <v>-723.16</v>
      </c>
      <c r="D372">
        <v>25781</v>
      </c>
      <c r="F372">
        <v>810</v>
      </c>
      <c r="G372" t="s">
        <v>27</v>
      </c>
      <c r="H372" t="s">
        <v>327</v>
      </c>
      <c r="I372" s="19" t="s">
        <v>776</v>
      </c>
      <c r="J372" t="s">
        <v>60</v>
      </c>
      <c r="K372" t="s">
        <v>77</v>
      </c>
      <c r="L372" s="14">
        <v>233.32</v>
      </c>
      <c r="M372" s="14">
        <v>150</v>
      </c>
      <c r="N372" s="14">
        <v>83.32</v>
      </c>
      <c r="O372" s="14">
        <v>233.32</v>
      </c>
      <c r="P372" s="14">
        <v>83.32</v>
      </c>
      <c r="Q372" s="8">
        <v>233.32</v>
      </c>
      <c r="R372" s="11" t="b">
        <f t="shared" si="6"/>
        <v>0</v>
      </c>
      <c r="S372">
        <v>0</v>
      </c>
      <c r="T372" s="14"/>
      <c r="U372">
        <v>9</v>
      </c>
    </row>
    <row r="373" spans="1:30" ht="20.100000000000001" customHeight="1" x14ac:dyDescent="0.25">
      <c r="A373" t="s">
        <v>772</v>
      </c>
      <c r="B373" s="14">
        <v>2488.7500000000005</v>
      </c>
      <c r="C373" s="14">
        <f>VLOOKUP(A373,SGI!$A$1:$B$219,2,FALSE)</f>
        <v>-723.16</v>
      </c>
      <c r="D373">
        <v>25784</v>
      </c>
      <c r="F373">
        <v>810</v>
      </c>
      <c r="G373" t="s">
        <v>27</v>
      </c>
      <c r="H373" t="s">
        <v>327</v>
      </c>
      <c r="I373" s="1" t="s">
        <v>777</v>
      </c>
      <c r="J373" t="s">
        <v>60</v>
      </c>
      <c r="K373" t="s">
        <v>32</v>
      </c>
      <c r="L373" s="14">
        <v>350</v>
      </c>
      <c r="M373">
        <v>0</v>
      </c>
      <c r="N373" s="14">
        <v>315</v>
      </c>
      <c r="O373" s="14">
        <v>350</v>
      </c>
      <c r="P373" s="14">
        <v>140</v>
      </c>
      <c r="Q373" s="8">
        <v>350</v>
      </c>
      <c r="R373" s="11" t="b">
        <f t="shared" si="6"/>
        <v>0</v>
      </c>
      <c r="S373">
        <v>0</v>
      </c>
      <c r="T373" s="14"/>
      <c r="U373">
        <v>9</v>
      </c>
    </row>
    <row r="374" spans="1:30" ht="20.100000000000001" customHeight="1" x14ac:dyDescent="0.25">
      <c r="A374" t="s">
        <v>772</v>
      </c>
      <c r="B374" s="14">
        <v>2488.7500000000005</v>
      </c>
      <c r="C374" s="14">
        <f>VLOOKUP(A374,SGI!$A$1:$B$219,2,FALSE)</f>
        <v>-723.16</v>
      </c>
      <c r="D374">
        <v>25785</v>
      </c>
      <c r="F374">
        <v>810</v>
      </c>
      <c r="G374" t="s">
        <v>27</v>
      </c>
      <c r="H374" t="s">
        <v>327</v>
      </c>
      <c r="I374" s="19" t="s">
        <v>778</v>
      </c>
      <c r="J374" t="s">
        <v>45</v>
      </c>
      <c r="K374" t="s">
        <v>51</v>
      </c>
      <c r="L374" s="14">
        <v>190</v>
      </c>
      <c r="M374">
        <v>160</v>
      </c>
      <c r="N374">
        <v>30</v>
      </c>
      <c r="O374" s="14">
        <v>190</v>
      </c>
      <c r="P374">
        <v>30</v>
      </c>
      <c r="Q374" s="8">
        <v>190</v>
      </c>
      <c r="R374" s="11" t="b">
        <f t="shared" si="6"/>
        <v>0</v>
      </c>
      <c r="S374">
        <v>0</v>
      </c>
      <c r="U374">
        <v>9</v>
      </c>
    </row>
    <row r="375" spans="1:30" ht="20.100000000000001" customHeight="1" x14ac:dyDescent="0.25">
      <c r="A375" t="s">
        <v>772</v>
      </c>
      <c r="B375" s="14">
        <v>2488.7500000000005</v>
      </c>
      <c r="C375" s="14">
        <f>VLOOKUP(A375,SGI!$A$1:$B$219,2,FALSE)</f>
        <v>-723.16</v>
      </c>
      <c r="D375">
        <v>25787</v>
      </c>
      <c r="F375">
        <v>810</v>
      </c>
      <c r="G375" t="s">
        <v>27</v>
      </c>
      <c r="H375" t="s">
        <v>327</v>
      </c>
      <c r="I375" s="19" t="s">
        <v>779</v>
      </c>
      <c r="J375" t="s">
        <v>288</v>
      </c>
      <c r="K375" t="s">
        <v>32</v>
      </c>
      <c r="L375" s="14">
        <v>236.25</v>
      </c>
      <c r="M375">
        <v>0</v>
      </c>
      <c r="N375">
        <v>212.63</v>
      </c>
      <c r="O375">
        <v>236.25</v>
      </c>
      <c r="P375">
        <v>94.5</v>
      </c>
      <c r="Q375" s="8">
        <v>236.25</v>
      </c>
      <c r="R375" s="11" t="b">
        <f t="shared" si="6"/>
        <v>0</v>
      </c>
      <c r="S375">
        <v>0</v>
      </c>
      <c r="U375">
        <v>9</v>
      </c>
    </row>
    <row r="376" spans="1:30" ht="20.100000000000001" customHeight="1" x14ac:dyDescent="0.25">
      <c r="A376" t="s">
        <v>772</v>
      </c>
      <c r="B376" s="14">
        <v>2488.7500000000005</v>
      </c>
      <c r="C376" s="14">
        <f>VLOOKUP(A376,SGI!$A$1:$B$219,2,FALSE)</f>
        <v>-723.16</v>
      </c>
      <c r="D376">
        <v>25788</v>
      </c>
      <c r="F376">
        <v>810</v>
      </c>
      <c r="G376" t="s">
        <v>27</v>
      </c>
      <c r="H376" t="s">
        <v>327</v>
      </c>
      <c r="I376" s="19" t="s">
        <v>780</v>
      </c>
      <c r="J376" t="s">
        <v>42</v>
      </c>
      <c r="K376" t="s">
        <v>32</v>
      </c>
      <c r="L376" s="14">
        <v>525</v>
      </c>
      <c r="M376">
        <v>262.5</v>
      </c>
      <c r="N376" s="14">
        <v>262.5</v>
      </c>
      <c r="O376" s="14">
        <v>525</v>
      </c>
      <c r="P376">
        <v>210</v>
      </c>
      <c r="Q376" s="8">
        <v>525</v>
      </c>
      <c r="R376" s="11" t="b">
        <f t="shared" si="6"/>
        <v>0</v>
      </c>
      <c r="S376">
        <v>0</v>
      </c>
      <c r="U376">
        <v>9</v>
      </c>
    </row>
    <row r="377" spans="1:30" ht="20.100000000000001" customHeight="1" x14ac:dyDescent="0.25">
      <c r="A377" t="s">
        <v>772</v>
      </c>
      <c r="B377" s="14">
        <v>2488.7500000000005</v>
      </c>
      <c r="C377" s="14">
        <f>VLOOKUP(A377,SGI!$A$1:$B$219,2,FALSE)</f>
        <v>-723.16</v>
      </c>
      <c r="D377">
        <v>25789</v>
      </c>
      <c r="F377">
        <v>810</v>
      </c>
      <c r="G377" t="s">
        <v>27</v>
      </c>
      <c r="H377" t="s">
        <v>327</v>
      </c>
      <c r="I377" s="19" t="s">
        <v>781</v>
      </c>
      <c r="J377" t="s">
        <v>528</v>
      </c>
      <c r="K377" t="s">
        <v>32</v>
      </c>
      <c r="L377" s="14">
        <v>100</v>
      </c>
      <c r="M377">
        <v>0</v>
      </c>
      <c r="N377" s="14">
        <v>90</v>
      </c>
      <c r="O377">
        <v>100</v>
      </c>
      <c r="P377">
        <v>40</v>
      </c>
      <c r="Q377" s="8">
        <v>100</v>
      </c>
      <c r="R377" s="11" t="b">
        <f t="shared" si="6"/>
        <v>0</v>
      </c>
      <c r="S377">
        <v>0</v>
      </c>
      <c r="T377" s="14"/>
      <c r="U377">
        <v>9</v>
      </c>
    </row>
    <row r="378" spans="1:30" ht="20.100000000000001" customHeight="1" x14ac:dyDescent="0.25">
      <c r="A378" t="s">
        <v>772</v>
      </c>
      <c r="B378" s="14">
        <v>2488.7500000000005</v>
      </c>
      <c r="C378" s="14">
        <f>VLOOKUP(A378,SGI!$A$1:$B$219,2,FALSE)</f>
        <v>-723.16</v>
      </c>
      <c r="D378">
        <v>25790</v>
      </c>
      <c r="F378">
        <v>810</v>
      </c>
      <c r="G378" t="s">
        <v>27</v>
      </c>
      <c r="H378" t="s">
        <v>327</v>
      </c>
      <c r="I378" s="19" t="s">
        <v>782</v>
      </c>
      <c r="J378" t="s">
        <v>37</v>
      </c>
      <c r="K378" t="s">
        <v>77</v>
      </c>
      <c r="L378">
        <v>864</v>
      </c>
      <c r="M378">
        <v>690</v>
      </c>
      <c r="N378">
        <v>174</v>
      </c>
      <c r="O378">
        <v>864</v>
      </c>
      <c r="P378">
        <v>174</v>
      </c>
      <c r="Q378" s="8">
        <v>864</v>
      </c>
      <c r="R378" s="11" t="b">
        <f t="shared" si="6"/>
        <v>0</v>
      </c>
      <c r="S378">
        <v>0</v>
      </c>
      <c r="U378">
        <v>9</v>
      </c>
    </row>
    <row r="379" spans="1:30" ht="20.100000000000001" customHeight="1" x14ac:dyDescent="0.25">
      <c r="A379" t="s">
        <v>783</v>
      </c>
      <c r="B379" s="14">
        <v>891.4</v>
      </c>
      <c r="C379" s="14" t="e">
        <f>VLOOKUP(A379,SGI!$A$1:$B$219,2,FALSE)</f>
        <v>#N/A</v>
      </c>
      <c r="D379">
        <v>26095</v>
      </c>
      <c r="F379">
        <v>810</v>
      </c>
      <c r="G379" t="s">
        <v>27</v>
      </c>
      <c r="H379" t="s">
        <v>327</v>
      </c>
      <c r="I379" s="19" t="s">
        <v>788</v>
      </c>
      <c r="J379" t="s">
        <v>35</v>
      </c>
      <c r="K379" t="s">
        <v>32</v>
      </c>
      <c r="L379" s="14">
        <v>15</v>
      </c>
      <c r="M379" s="14">
        <v>0</v>
      </c>
      <c r="N379" s="14">
        <v>15</v>
      </c>
      <c r="O379" s="14">
        <v>15</v>
      </c>
      <c r="P379">
        <v>10</v>
      </c>
      <c r="Q379" s="8">
        <v>0</v>
      </c>
      <c r="R379" s="11" t="b">
        <f t="shared" si="6"/>
        <v>0</v>
      </c>
      <c r="S379">
        <v>0</v>
      </c>
      <c r="T379" t="s">
        <v>789</v>
      </c>
      <c r="U379">
        <v>9</v>
      </c>
      <c r="W379" t="s">
        <v>735</v>
      </c>
      <c r="X379">
        <v>1</v>
      </c>
      <c r="Y379" t="s">
        <v>127</v>
      </c>
      <c r="AC379" t="s">
        <v>332</v>
      </c>
      <c r="AD379" t="s">
        <v>33</v>
      </c>
    </row>
    <row r="380" spans="1:30" ht="20.100000000000001" customHeight="1" x14ac:dyDescent="0.25">
      <c r="A380" t="s">
        <v>783</v>
      </c>
      <c r="B380" s="14">
        <v>891.4</v>
      </c>
      <c r="C380" s="14" t="e">
        <f>VLOOKUP(A380,SGI!$A$1:$B$219,2,FALSE)</f>
        <v>#N/A</v>
      </c>
      <c r="D380">
        <v>26090</v>
      </c>
      <c r="F380">
        <v>810</v>
      </c>
      <c r="G380" t="s">
        <v>27</v>
      </c>
      <c r="H380" t="s">
        <v>327</v>
      </c>
      <c r="I380" s="19" t="s">
        <v>784</v>
      </c>
      <c r="J380" t="s">
        <v>37</v>
      </c>
      <c r="K380" t="s">
        <v>32</v>
      </c>
      <c r="L380" s="20">
        <v>3900</v>
      </c>
      <c r="M380" s="20">
        <v>2500</v>
      </c>
      <c r="N380" s="20">
        <v>1400</v>
      </c>
      <c r="O380" s="20">
        <v>3900</v>
      </c>
      <c r="P380">
        <v>1400</v>
      </c>
      <c r="Q380" s="7">
        <v>3900</v>
      </c>
      <c r="R380" s="11" t="b">
        <f t="shared" si="6"/>
        <v>0</v>
      </c>
      <c r="S380">
        <v>0</v>
      </c>
      <c r="T380" t="s">
        <v>785</v>
      </c>
      <c r="U380">
        <v>9</v>
      </c>
    </row>
    <row r="381" spans="1:30" ht="20.100000000000001" customHeight="1" x14ac:dyDescent="0.25">
      <c r="A381" t="s">
        <v>783</v>
      </c>
      <c r="B381" s="14">
        <v>891.4</v>
      </c>
      <c r="C381" s="14" t="e">
        <f>VLOOKUP(A381,SGI!$A$1:$B$219,2,FALSE)</f>
        <v>#N/A</v>
      </c>
      <c r="D381">
        <v>26092</v>
      </c>
      <c r="F381">
        <v>810</v>
      </c>
      <c r="G381" t="s">
        <v>27</v>
      </c>
      <c r="H381" t="s">
        <v>327</v>
      </c>
      <c r="I381" s="19" t="s">
        <v>786</v>
      </c>
      <c r="J381" t="s">
        <v>288</v>
      </c>
      <c r="K381" t="s">
        <v>32</v>
      </c>
      <c r="L381" s="14">
        <v>450</v>
      </c>
      <c r="M381">
        <v>457</v>
      </c>
      <c r="N381" s="14">
        <v>0</v>
      </c>
      <c r="O381" s="14">
        <v>450</v>
      </c>
      <c r="P381">
        <v>225</v>
      </c>
      <c r="Q381" s="8">
        <v>450</v>
      </c>
      <c r="R381" s="11" t="b">
        <f t="shared" si="6"/>
        <v>0</v>
      </c>
      <c r="S381">
        <v>0</v>
      </c>
      <c r="T381" s="14" t="s">
        <v>787</v>
      </c>
      <c r="U381">
        <v>9</v>
      </c>
    </row>
    <row r="382" spans="1:30" ht="20.100000000000001" customHeight="1" x14ac:dyDescent="0.25">
      <c r="A382" t="s">
        <v>790</v>
      </c>
      <c r="B382" s="14">
        <v>892.80000000000007</v>
      </c>
      <c r="C382" s="14">
        <f>VLOOKUP(A382,SGI!$A$1:$B$219,2,FALSE)</f>
        <v>1792.72</v>
      </c>
      <c r="D382">
        <v>26543</v>
      </c>
      <c r="F382">
        <v>810</v>
      </c>
      <c r="G382" t="s">
        <v>27</v>
      </c>
      <c r="H382" t="s">
        <v>327</v>
      </c>
      <c r="I382" s="19" t="s">
        <v>791</v>
      </c>
      <c r="J382" t="s">
        <v>288</v>
      </c>
      <c r="K382" t="s">
        <v>32</v>
      </c>
      <c r="L382" s="14">
        <v>55</v>
      </c>
      <c r="M382">
        <v>45</v>
      </c>
      <c r="N382" s="14">
        <v>10</v>
      </c>
      <c r="O382" s="14">
        <v>55</v>
      </c>
      <c r="P382">
        <v>10</v>
      </c>
      <c r="Q382" s="8">
        <v>55</v>
      </c>
      <c r="R382" s="11" t="b">
        <f t="shared" si="6"/>
        <v>0</v>
      </c>
      <c r="S382">
        <v>0</v>
      </c>
      <c r="U382">
        <v>9</v>
      </c>
    </row>
    <row r="383" spans="1:30" ht="20.100000000000001" customHeight="1" x14ac:dyDescent="0.25">
      <c r="A383" t="s">
        <v>790</v>
      </c>
      <c r="B383" s="14">
        <v>892.80000000000007</v>
      </c>
      <c r="C383" s="14">
        <f>VLOOKUP(A383,SGI!$A$1:$B$219,2,FALSE)</f>
        <v>1792.72</v>
      </c>
      <c r="D383">
        <v>26547</v>
      </c>
      <c r="F383">
        <v>810</v>
      </c>
      <c r="G383" t="s">
        <v>27</v>
      </c>
      <c r="H383" t="s">
        <v>327</v>
      </c>
      <c r="I383" s="19" t="s">
        <v>792</v>
      </c>
      <c r="J383" t="s">
        <v>350</v>
      </c>
      <c r="K383" t="s">
        <v>32</v>
      </c>
      <c r="L383" s="14">
        <v>408</v>
      </c>
      <c r="M383" s="14">
        <v>135</v>
      </c>
      <c r="N383">
        <v>273</v>
      </c>
      <c r="O383" s="14">
        <v>408</v>
      </c>
      <c r="P383">
        <v>163.19999999999999</v>
      </c>
      <c r="Q383" s="8">
        <v>408</v>
      </c>
      <c r="R383" s="11" t="b">
        <f t="shared" si="6"/>
        <v>0</v>
      </c>
      <c r="S383">
        <v>0</v>
      </c>
      <c r="U383">
        <v>9</v>
      </c>
    </row>
    <row r="384" spans="1:30" ht="20.100000000000001" customHeight="1" x14ac:dyDescent="0.25">
      <c r="A384" t="s">
        <v>790</v>
      </c>
      <c r="B384" s="14">
        <v>892.80000000000007</v>
      </c>
      <c r="C384" s="14">
        <f>VLOOKUP(A384,SGI!$A$1:$B$219,2,FALSE)</f>
        <v>1792.72</v>
      </c>
      <c r="D384">
        <v>26550</v>
      </c>
      <c r="F384">
        <v>810</v>
      </c>
      <c r="G384" t="s">
        <v>27</v>
      </c>
      <c r="H384" t="s">
        <v>327</v>
      </c>
      <c r="I384" s="19" t="s">
        <v>793</v>
      </c>
      <c r="J384" t="s">
        <v>42</v>
      </c>
      <c r="K384" t="s">
        <v>32</v>
      </c>
      <c r="L384">
        <v>145</v>
      </c>
      <c r="M384">
        <v>45</v>
      </c>
      <c r="N384">
        <v>100</v>
      </c>
      <c r="O384">
        <v>145</v>
      </c>
      <c r="P384">
        <v>58</v>
      </c>
      <c r="Q384" s="8">
        <v>145</v>
      </c>
      <c r="R384" s="11" t="b">
        <f t="shared" si="6"/>
        <v>0</v>
      </c>
      <c r="S384">
        <v>0</v>
      </c>
      <c r="U384">
        <v>9</v>
      </c>
    </row>
    <row r="385" spans="1:30" ht="20.100000000000001" customHeight="1" x14ac:dyDescent="0.25">
      <c r="A385" t="s">
        <v>790</v>
      </c>
      <c r="B385" s="14">
        <v>892.80000000000007</v>
      </c>
      <c r="C385" s="14">
        <f>VLOOKUP(A385,SGI!$A$1:$B$219,2,FALSE)</f>
        <v>1792.72</v>
      </c>
      <c r="D385">
        <v>26551</v>
      </c>
      <c r="F385">
        <v>810</v>
      </c>
      <c r="G385" t="s">
        <v>27</v>
      </c>
      <c r="H385" t="s">
        <v>327</v>
      </c>
      <c r="I385" s="19" t="s">
        <v>794</v>
      </c>
      <c r="J385" t="s">
        <v>45</v>
      </c>
      <c r="K385" t="s">
        <v>32</v>
      </c>
      <c r="L385" s="20">
        <v>2197.1999999999998</v>
      </c>
      <c r="M385" s="14">
        <v>936</v>
      </c>
      <c r="N385" s="20">
        <v>1261.2</v>
      </c>
      <c r="O385" s="20">
        <v>2197.1999999999998</v>
      </c>
      <c r="P385">
        <v>878.88</v>
      </c>
      <c r="Q385" s="7">
        <v>2197.1999999999998</v>
      </c>
      <c r="R385" s="11" t="b">
        <f t="shared" si="6"/>
        <v>0</v>
      </c>
      <c r="S385">
        <v>0</v>
      </c>
      <c r="U385">
        <v>9</v>
      </c>
      <c r="W385" t="s">
        <v>795</v>
      </c>
      <c r="AC385" t="s">
        <v>109</v>
      </c>
      <c r="AD385" t="s">
        <v>796</v>
      </c>
    </row>
    <row r="386" spans="1:30" ht="20.100000000000001" customHeight="1" x14ac:dyDescent="0.25">
      <c r="A386" t="s">
        <v>790</v>
      </c>
      <c r="B386" s="14">
        <v>892.80000000000007</v>
      </c>
      <c r="C386" s="14">
        <f>VLOOKUP(A386,SGI!$A$1:$B$219,2,FALSE)</f>
        <v>1792.72</v>
      </c>
      <c r="D386">
        <v>26553</v>
      </c>
      <c r="F386">
        <v>810</v>
      </c>
      <c r="G386" t="s">
        <v>27</v>
      </c>
      <c r="H386" t="s">
        <v>327</v>
      </c>
      <c r="I386" s="19" t="s">
        <v>797</v>
      </c>
      <c r="J386" t="s">
        <v>45</v>
      </c>
      <c r="K386" t="s">
        <v>77</v>
      </c>
      <c r="L386" s="20">
        <v>1831</v>
      </c>
      <c r="M386" s="14">
        <v>705</v>
      </c>
      <c r="N386" s="20">
        <v>1126</v>
      </c>
      <c r="O386" s="20">
        <v>1831</v>
      </c>
      <c r="P386">
        <v>732.4</v>
      </c>
      <c r="Q386" s="7">
        <v>1831</v>
      </c>
      <c r="R386" s="11" t="b">
        <f t="shared" si="6"/>
        <v>0</v>
      </c>
      <c r="S386">
        <v>0</v>
      </c>
      <c r="U386">
        <v>9</v>
      </c>
    </row>
    <row r="387" spans="1:30" ht="20.100000000000001" customHeight="1" x14ac:dyDescent="0.25">
      <c r="A387" t="s">
        <v>798</v>
      </c>
      <c r="B387" s="14">
        <v>1432.96</v>
      </c>
      <c r="C387" s="14">
        <f>VLOOKUP(A387,SGI!$A$1:$B$219,2,FALSE)</f>
        <v>2137.16</v>
      </c>
      <c r="D387">
        <v>26256</v>
      </c>
      <c r="F387">
        <v>810</v>
      </c>
      <c r="G387" t="s">
        <v>27</v>
      </c>
      <c r="H387" t="s">
        <v>327</v>
      </c>
      <c r="I387" s="14" t="s">
        <v>802</v>
      </c>
      <c r="J387" t="s">
        <v>35</v>
      </c>
      <c r="K387" t="s">
        <v>32</v>
      </c>
      <c r="L387" s="14">
        <v>10</v>
      </c>
      <c r="M387">
        <v>0</v>
      </c>
      <c r="N387" s="14">
        <v>10</v>
      </c>
      <c r="O387" s="14">
        <v>10</v>
      </c>
      <c r="P387">
        <v>10</v>
      </c>
      <c r="Q387" s="8">
        <v>0</v>
      </c>
      <c r="R387" s="11" t="b">
        <f t="shared" si="6"/>
        <v>0</v>
      </c>
      <c r="S387">
        <v>0</v>
      </c>
      <c r="U387">
        <v>9</v>
      </c>
      <c r="W387" t="s">
        <v>735</v>
      </c>
      <c r="X387">
        <v>1</v>
      </c>
      <c r="Y387" t="s">
        <v>127</v>
      </c>
      <c r="AC387" t="s">
        <v>332</v>
      </c>
      <c r="AD387" t="s">
        <v>33</v>
      </c>
    </row>
    <row r="388" spans="1:30" ht="20.100000000000001" customHeight="1" x14ac:dyDescent="0.25">
      <c r="A388" t="s">
        <v>798</v>
      </c>
      <c r="B388" s="14">
        <v>1432.96</v>
      </c>
      <c r="C388" s="14">
        <f>VLOOKUP(A388,SGI!$A$1:$B$219,2,FALSE)</f>
        <v>2137.16</v>
      </c>
      <c r="D388">
        <v>26253</v>
      </c>
      <c r="F388">
        <v>810</v>
      </c>
      <c r="G388" t="s">
        <v>27</v>
      </c>
      <c r="H388" t="s">
        <v>327</v>
      </c>
      <c r="I388" s="14" t="s">
        <v>799</v>
      </c>
      <c r="J388" t="s">
        <v>288</v>
      </c>
      <c r="K388" t="s">
        <v>32</v>
      </c>
      <c r="L388" s="14">
        <v>79.540000000000006</v>
      </c>
      <c r="M388" s="14">
        <v>0</v>
      </c>
      <c r="N388" s="14">
        <v>79.540000000000006</v>
      </c>
      <c r="O388" s="14">
        <v>79.540000000000006</v>
      </c>
      <c r="P388">
        <v>31.81</v>
      </c>
      <c r="Q388" s="8">
        <v>79.540000000000006</v>
      </c>
      <c r="R388" s="11" t="b">
        <f t="shared" si="6"/>
        <v>0</v>
      </c>
      <c r="S388">
        <v>0</v>
      </c>
      <c r="U388">
        <v>9</v>
      </c>
    </row>
    <row r="389" spans="1:30" ht="20.100000000000001" customHeight="1" x14ac:dyDescent="0.25">
      <c r="A389" t="s">
        <v>798</v>
      </c>
      <c r="B389" s="14">
        <v>1432.96</v>
      </c>
      <c r="C389" s="14">
        <f>VLOOKUP(A389,SGI!$A$1:$B$219,2,FALSE)</f>
        <v>2137.16</v>
      </c>
      <c r="D389">
        <v>26254</v>
      </c>
      <c r="F389">
        <v>810</v>
      </c>
      <c r="G389" t="s">
        <v>27</v>
      </c>
      <c r="H389" t="s">
        <v>327</v>
      </c>
      <c r="I389" s="14" t="s">
        <v>800</v>
      </c>
      <c r="J389" t="s">
        <v>42</v>
      </c>
      <c r="K389" t="s">
        <v>32</v>
      </c>
      <c r="L389" s="14">
        <v>67</v>
      </c>
      <c r="M389" s="14">
        <v>0</v>
      </c>
      <c r="N389">
        <v>67</v>
      </c>
      <c r="O389" s="14">
        <v>67</v>
      </c>
      <c r="P389">
        <v>26.8</v>
      </c>
      <c r="Q389" s="8">
        <v>67</v>
      </c>
      <c r="R389" s="11" t="b">
        <f t="shared" si="6"/>
        <v>0</v>
      </c>
      <c r="S389">
        <v>0</v>
      </c>
      <c r="U389">
        <v>9</v>
      </c>
      <c r="AD389" s="14"/>
    </row>
    <row r="390" spans="1:30" ht="20.100000000000001" customHeight="1" x14ac:dyDescent="0.25">
      <c r="A390" t="s">
        <v>798</v>
      </c>
      <c r="B390" s="14">
        <v>1432.96</v>
      </c>
      <c r="C390" s="14">
        <f>VLOOKUP(A390,SGI!$A$1:$B$219,2,FALSE)</f>
        <v>2137.16</v>
      </c>
      <c r="D390">
        <v>26255</v>
      </c>
      <c r="F390">
        <v>810</v>
      </c>
      <c r="G390" t="s">
        <v>27</v>
      </c>
      <c r="H390" t="s">
        <v>327</v>
      </c>
      <c r="I390" s="14" t="s">
        <v>801</v>
      </c>
      <c r="J390" t="s">
        <v>350</v>
      </c>
      <c r="K390" t="s">
        <v>32</v>
      </c>
      <c r="L390" s="14">
        <v>240</v>
      </c>
      <c r="M390" s="14">
        <v>0</v>
      </c>
      <c r="N390" s="14">
        <v>240</v>
      </c>
      <c r="O390" s="14">
        <v>240</v>
      </c>
      <c r="P390">
        <v>96</v>
      </c>
      <c r="Q390" s="8">
        <v>240</v>
      </c>
      <c r="R390" s="11" t="b">
        <f t="shared" si="6"/>
        <v>0</v>
      </c>
      <c r="S390">
        <v>0</v>
      </c>
      <c r="U390">
        <v>9</v>
      </c>
    </row>
    <row r="391" spans="1:30" ht="20.100000000000001" customHeight="1" x14ac:dyDescent="0.25">
      <c r="A391" t="s">
        <v>798</v>
      </c>
      <c r="B391" s="14">
        <v>1432.96</v>
      </c>
      <c r="C391" s="14">
        <f>VLOOKUP(A391,SGI!$A$1:$B$219,2,FALSE)</f>
        <v>2137.16</v>
      </c>
      <c r="D391">
        <v>26257</v>
      </c>
      <c r="F391">
        <v>810</v>
      </c>
      <c r="G391" t="s">
        <v>27</v>
      </c>
      <c r="H391" t="s">
        <v>327</v>
      </c>
      <c r="I391" s="19" t="s">
        <v>803</v>
      </c>
      <c r="J391" t="s">
        <v>37</v>
      </c>
      <c r="K391" t="s">
        <v>32</v>
      </c>
      <c r="L391" s="20">
        <v>3276</v>
      </c>
      <c r="M391" s="20">
        <v>1070</v>
      </c>
      <c r="N391" s="20">
        <v>2206</v>
      </c>
      <c r="O391" s="20">
        <v>3276</v>
      </c>
      <c r="P391">
        <v>1310.4000000000001</v>
      </c>
      <c r="Q391" s="7">
        <v>3276</v>
      </c>
      <c r="R391" s="11" t="b">
        <f t="shared" si="6"/>
        <v>0</v>
      </c>
      <c r="S391">
        <v>0</v>
      </c>
      <c r="U391">
        <v>9</v>
      </c>
    </row>
    <row r="392" spans="1:30" ht="20.100000000000001" customHeight="1" x14ac:dyDescent="0.25">
      <c r="A392" t="s">
        <v>798</v>
      </c>
      <c r="B392" s="14">
        <v>1432.96</v>
      </c>
      <c r="C392" s="14">
        <f>VLOOKUP(A392,SGI!$A$1:$B$219,2,FALSE)</f>
        <v>2137.16</v>
      </c>
      <c r="D392">
        <v>26259</v>
      </c>
      <c r="F392">
        <v>810</v>
      </c>
      <c r="G392" t="s">
        <v>27</v>
      </c>
      <c r="H392" t="s">
        <v>327</v>
      </c>
      <c r="I392" s="19" t="s">
        <v>804</v>
      </c>
      <c r="J392" t="s">
        <v>45</v>
      </c>
      <c r="K392" t="s">
        <v>32</v>
      </c>
      <c r="L392" s="20">
        <v>2376.0100000000002</v>
      </c>
      <c r="M392" s="14">
        <v>975</v>
      </c>
      <c r="N392" s="20">
        <v>1401.01</v>
      </c>
      <c r="O392" s="20">
        <v>2376.0100000000002</v>
      </c>
      <c r="P392">
        <v>950.4</v>
      </c>
      <c r="Q392" s="7">
        <v>2376.0100000000002</v>
      </c>
      <c r="R392" s="11" t="b">
        <f t="shared" si="6"/>
        <v>0</v>
      </c>
      <c r="S392">
        <v>0</v>
      </c>
      <c r="U392">
        <v>9</v>
      </c>
    </row>
    <row r="393" spans="1:30" ht="20.100000000000001" customHeight="1" x14ac:dyDescent="0.25">
      <c r="A393" t="s">
        <v>805</v>
      </c>
      <c r="B393" s="14">
        <v>1028.6999999999998</v>
      </c>
      <c r="C393" s="14">
        <f>VLOOKUP(A393,SGI!$A$1:$B$219,2,FALSE)</f>
        <v>4404.5600000000004</v>
      </c>
      <c r="D393">
        <v>27789</v>
      </c>
      <c r="F393">
        <v>810</v>
      </c>
      <c r="G393" t="s">
        <v>27</v>
      </c>
      <c r="H393" t="s">
        <v>327</v>
      </c>
      <c r="I393" s="14" t="s">
        <v>806</v>
      </c>
      <c r="J393" t="s">
        <v>60</v>
      </c>
      <c r="K393" t="s">
        <v>32</v>
      </c>
      <c r="L393" s="20">
        <v>3750</v>
      </c>
      <c r="M393" s="20">
        <v>2000</v>
      </c>
      <c r="N393" s="20">
        <v>1750</v>
      </c>
      <c r="O393" s="20">
        <v>3750</v>
      </c>
      <c r="P393">
        <v>1500</v>
      </c>
      <c r="Q393" s="7">
        <v>3750</v>
      </c>
      <c r="R393" s="11" t="b">
        <f t="shared" si="6"/>
        <v>0</v>
      </c>
      <c r="S393">
        <v>0</v>
      </c>
      <c r="U393">
        <v>9</v>
      </c>
    </row>
    <row r="394" spans="1:30" ht="20.100000000000001" customHeight="1" x14ac:dyDescent="0.25">
      <c r="A394" t="s">
        <v>805</v>
      </c>
      <c r="B394" s="14">
        <v>1028.6999999999998</v>
      </c>
      <c r="C394" s="14">
        <f>VLOOKUP(A394,SGI!$A$1:$B$219,2,FALSE)</f>
        <v>4404.5600000000004</v>
      </c>
      <c r="D394">
        <v>27792</v>
      </c>
      <c r="F394">
        <v>810</v>
      </c>
      <c r="G394" t="s">
        <v>27</v>
      </c>
      <c r="H394" t="s">
        <v>327</v>
      </c>
      <c r="I394" s="14" t="s">
        <v>807</v>
      </c>
      <c r="J394" t="s">
        <v>45</v>
      </c>
      <c r="K394" t="s">
        <v>32</v>
      </c>
      <c r="L394" s="20">
        <v>1785</v>
      </c>
      <c r="M394" s="20">
        <v>1195</v>
      </c>
      <c r="N394" s="14">
        <v>590</v>
      </c>
      <c r="O394" s="20">
        <v>1785</v>
      </c>
      <c r="P394">
        <v>590</v>
      </c>
      <c r="Q394" s="7">
        <v>1785</v>
      </c>
      <c r="R394" s="11" t="b">
        <f t="shared" si="6"/>
        <v>0</v>
      </c>
      <c r="S394">
        <v>0</v>
      </c>
      <c r="T394" t="s">
        <v>808</v>
      </c>
      <c r="U394">
        <v>9</v>
      </c>
    </row>
    <row r="395" spans="1:30" ht="20.100000000000001" customHeight="1" x14ac:dyDescent="0.25">
      <c r="A395" t="s">
        <v>805</v>
      </c>
      <c r="B395" s="14">
        <v>1028.6999999999998</v>
      </c>
      <c r="C395" s="14">
        <f>VLOOKUP(A395,SGI!$A$1:$B$219,2,FALSE)</f>
        <v>4404.5600000000004</v>
      </c>
      <c r="D395">
        <v>27794</v>
      </c>
      <c r="F395">
        <v>810</v>
      </c>
      <c r="G395" t="s">
        <v>27</v>
      </c>
      <c r="H395" t="s">
        <v>327</v>
      </c>
      <c r="I395" s="14" t="s">
        <v>809</v>
      </c>
      <c r="J395" t="s">
        <v>42</v>
      </c>
      <c r="K395" t="s">
        <v>32</v>
      </c>
      <c r="L395" s="14">
        <v>150</v>
      </c>
      <c r="M395" s="14">
        <v>100</v>
      </c>
      <c r="N395" s="14">
        <v>50</v>
      </c>
      <c r="O395" s="14">
        <v>150</v>
      </c>
      <c r="P395">
        <v>50</v>
      </c>
      <c r="Q395" s="8">
        <v>150</v>
      </c>
      <c r="R395" s="11" t="b">
        <f t="shared" si="6"/>
        <v>0</v>
      </c>
      <c r="S395">
        <v>0</v>
      </c>
      <c r="U395">
        <v>9</v>
      </c>
    </row>
    <row r="396" spans="1:30" ht="20.100000000000001" customHeight="1" x14ac:dyDescent="0.25">
      <c r="A396" t="s">
        <v>805</v>
      </c>
      <c r="B396" s="14">
        <v>1028.6999999999998</v>
      </c>
      <c r="C396" s="14">
        <f>VLOOKUP(A396,SGI!$A$1:$B$219,2,FALSE)</f>
        <v>4404.5600000000004</v>
      </c>
      <c r="D396">
        <v>27795</v>
      </c>
      <c r="F396">
        <v>810</v>
      </c>
      <c r="G396" t="s">
        <v>27</v>
      </c>
      <c r="H396" t="s">
        <v>327</v>
      </c>
      <c r="I396" s="14" t="s">
        <v>810</v>
      </c>
      <c r="J396" t="s">
        <v>288</v>
      </c>
      <c r="K396" t="s">
        <v>32</v>
      </c>
      <c r="L396" s="14">
        <v>75</v>
      </c>
      <c r="M396">
        <v>50</v>
      </c>
      <c r="N396">
        <v>25</v>
      </c>
      <c r="O396">
        <v>75</v>
      </c>
      <c r="P396">
        <v>25</v>
      </c>
      <c r="Q396" s="8">
        <v>75</v>
      </c>
      <c r="R396" s="11" t="b">
        <f t="shared" si="6"/>
        <v>0</v>
      </c>
      <c r="S396">
        <v>0</v>
      </c>
      <c r="U396">
        <v>9</v>
      </c>
    </row>
    <row r="397" spans="1:30" ht="20.100000000000001" customHeight="1" x14ac:dyDescent="0.25">
      <c r="A397" t="s">
        <v>805</v>
      </c>
      <c r="B397" s="14">
        <v>1028.6999999999998</v>
      </c>
      <c r="C397" s="14">
        <f>VLOOKUP(A397,SGI!$A$1:$B$219,2,FALSE)</f>
        <v>4404.5600000000004</v>
      </c>
      <c r="D397">
        <v>27796</v>
      </c>
      <c r="F397">
        <v>810</v>
      </c>
      <c r="G397" t="s">
        <v>27</v>
      </c>
      <c r="H397" t="s">
        <v>327</v>
      </c>
      <c r="I397" s="14" t="s">
        <v>811</v>
      </c>
      <c r="J397" t="s">
        <v>37</v>
      </c>
      <c r="K397" t="s">
        <v>32</v>
      </c>
      <c r="L397" s="20">
        <v>1110</v>
      </c>
      <c r="M397" s="14">
        <v>660</v>
      </c>
      <c r="N397" s="14">
        <v>450</v>
      </c>
      <c r="O397" s="20">
        <v>1050</v>
      </c>
      <c r="P397">
        <v>420</v>
      </c>
      <c r="Q397" s="7">
        <v>1050</v>
      </c>
      <c r="R397" s="11" t="b">
        <f t="shared" si="6"/>
        <v>0</v>
      </c>
      <c r="S397">
        <v>0</v>
      </c>
      <c r="T397" t="s">
        <v>812</v>
      </c>
      <c r="U397">
        <v>9</v>
      </c>
    </row>
    <row r="398" spans="1:30" ht="20.100000000000001" customHeight="1" x14ac:dyDescent="0.25">
      <c r="A398" t="s">
        <v>816</v>
      </c>
      <c r="B398" s="14">
        <v>346.46999999999997</v>
      </c>
      <c r="C398" s="14">
        <f>VLOOKUP(A398,SGI!$A$1:$B$219,2,FALSE)</f>
        <v>19150.490000000002</v>
      </c>
      <c r="D398">
        <v>27106</v>
      </c>
      <c r="F398">
        <v>869</v>
      </c>
      <c r="G398" t="s">
        <v>27</v>
      </c>
      <c r="H398" t="s">
        <v>815</v>
      </c>
      <c r="I398" s="19" t="s">
        <v>817</v>
      </c>
      <c r="J398" t="s">
        <v>50</v>
      </c>
      <c r="K398" t="s">
        <v>32</v>
      </c>
      <c r="L398" s="14">
        <v>550</v>
      </c>
      <c r="M398" s="14">
        <v>0</v>
      </c>
      <c r="N398" s="14">
        <v>550</v>
      </c>
      <c r="O398" s="14">
        <v>0</v>
      </c>
      <c r="P398">
        <v>0</v>
      </c>
      <c r="Q398" s="8">
        <v>550</v>
      </c>
      <c r="R398" s="11" t="b">
        <f t="shared" si="6"/>
        <v>0</v>
      </c>
      <c r="S398">
        <v>0</v>
      </c>
      <c r="W398" t="s">
        <v>818</v>
      </c>
      <c r="X398" t="s">
        <v>240</v>
      </c>
      <c r="AC398" t="s">
        <v>819</v>
      </c>
    </row>
    <row r="399" spans="1:30" ht="20.100000000000001" customHeight="1" x14ac:dyDescent="0.25">
      <c r="A399" t="s">
        <v>816</v>
      </c>
      <c r="B399" s="14">
        <v>346.46999999999997</v>
      </c>
      <c r="C399" s="14">
        <f>VLOOKUP(A399,SGI!$A$1:$B$219,2,FALSE)</f>
        <v>19150.490000000002</v>
      </c>
      <c r="D399">
        <v>27121</v>
      </c>
      <c r="F399">
        <v>869</v>
      </c>
      <c r="G399" t="s">
        <v>27</v>
      </c>
      <c r="H399" t="s">
        <v>815</v>
      </c>
      <c r="I399" s="19" t="s">
        <v>820</v>
      </c>
      <c r="J399" t="s">
        <v>50</v>
      </c>
      <c r="K399" t="s">
        <v>77</v>
      </c>
      <c r="L399">
        <v>80</v>
      </c>
      <c r="M399">
        <v>0</v>
      </c>
      <c r="N399">
        <v>80</v>
      </c>
      <c r="O399">
        <v>0</v>
      </c>
      <c r="P399">
        <v>0</v>
      </c>
      <c r="Q399" s="8">
        <v>80</v>
      </c>
      <c r="R399" s="11" t="b">
        <f t="shared" ref="R399:R462" si="7">AND(P399&gt;0,Q399=0,J399&lt;&gt;"Printing Costs",J399&lt;&gt;"Publicity")</f>
        <v>0</v>
      </c>
      <c r="S399">
        <v>0</v>
      </c>
    </row>
    <row r="400" spans="1:30" ht="20.100000000000001" customHeight="1" x14ac:dyDescent="0.25">
      <c r="A400" t="s">
        <v>821</v>
      </c>
      <c r="B400" s="14">
        <v>1226.6899999999998</v>
      </c>
      <c r="C400" s="14">
        <f>VLOOKUP(A400,SGI!$A$1:$B$219,2,FALSE)</f>
        <v>-1019.92</v>
      </c>
      <c r="D400">
        <v>25928</v>
      </c>
      <c r="F400">
        <v>869</v>
      </c>
      <c r="G400" t="s">
        <v>27</v>
      </c>
      <c r="H400" t="s">
        <v>815</v>
      </c>
      <c r="I400" s="19" t="s">
        <v>822</v>
      </c>
      <c r="J400" t="s">
        <v>119</v>
      </c>
      <c r="K400" t="s">
        <v>32</v>
      </c>
      <c r="L400" s="20">
        <v>1840</v>
      </c>
      <c r="M400">
        <v>0</v>
      </c>
      <c r="N400">
        <v>460</v>
      </c>
      <c r="O400">
        <v>0</v>
      </c>
      <c r="P400">
        <v>0</v>
      </c>
      <c r="Q400" s="7">
        <v>1840</v>
      </c>
      <c r="R400" s="11" t="b">
        <f t="shared" si="7"/>
        <v>0</v>
      </c>
      <c r="S400">
        <v>0</v>
      </c>
      <c r="W400" t="s">
        <v>823</v>
      </c>
      <c r="X400">
        <v>6</v>
      </c>
    </row>
    <row r="401" spans="1:29" ht="20.100000000000001" customHeight="1" x14ac:dyDescent="0.25">
      <c r="A401" t="s">
        <v>821</v>
      </c>
      <c r="B401" s="14">
        <v>1226.6899999999998</v>
      </c>
      <c r="C401" s="14">
        <f>VLOOKUP(A401,SGI!$A$1:$B$219,2,FALSE)</f>
        <v>-1019.92</v>
      </c>
      <c r="D401">
        <v>25933</v>
      </c>
      <c r="F401">
        <v>869</v>
      </c>
      <c r="G401" t="s">
        <v>27</v>
      </c>
      <c r="H401" t="s">
        <v>815</v>
      </c>
      <c r="I401" s="19" t="s">
        <v>825</v>
      </c>
      <c r="J401" t="s">
        <v>364</v>
      </c>
      <c r="K401" t="s">
        <v>32</v>
      </c>
      <c r="L401" s="20">
        <v>2560</v>
      </c>
      <c r="M401" s="14">
        <v>0</v>
      </c>
      <c r="N401" s="14">
        <v>640</v>
      </c>
      <c r="O401" s="14">
        <v>0</v>
      </c>
      <c r="P401">
        <v>0</v>
      </c>
      <c r="Q401" s="7">
        <v>2560</v>
      </c>
      <c r="R401" s="11" t="b">
        <f t="shared" si="7"/>
        <v>0</v>
      </c>
      <c r="S401">
        <v>0</v>
      </c>
      <c r="W401" t="s">
        <v>823</v>
      </c>
      <c r="X401">
        <v>6</v>
      </c>
    </row>
    <row r="402" spans="1:29" ht="20.100000000000001" customHeight="1" x14ac:dyDescent="0.25">
      <c r="A402" t="s">
        <v>821</v>
      </c>
      <c r="B402" s="14">
        <v>1226.6899999999998</v>
      </c>
      <c r="C402" s="14">
        <f>VLOOKUP(A402,SGI!$A$1:$B$219,2,FALSE)</f>
        <v>-1019.92</v>
      </c>
      <c r="D402">
        <v>25935</v>
      </c>
      <c r="F402">
        <v>869</v>
      </c>
      <c r="G402" t="s">
        <v>27</v>
      </c>
      <c r="H402" t="s">
        <v>815</v>
      </c>
      <c r="I402" s="19" t="s">
        <v>826</v>
      </c>
      <c r="J402" t="s">
        <v>45</v>
      </c>
      <c r="K402" t="s">
        <v>32</v>
      </c>
      <c r="L402" s="20">
        <v>6000</v>
      </c>
      <c r="M402" s="14">
        <v>0</v>
      </c>
      <c r="N402" s="20">
        <v>1500</v>
      </c>
      <c r="O402" s="14">
        <v>0</v>
      </c>
      <c r="P402">
        <v>0</v>
      </c>
      <c r="Q402" s="7">
        <v>6000</v>
      </c>
      <c r="R402" s="11" t="b">
        <f t="shared" si="7"/>
        <v>0</v>
      </c>
      <c r="S402">
        <v>0</v>
      </c>
      <c r="W402" t="s">
        <v>827</v>
      </c>
      <c r="X402">
        <v>6</v>
      </c>
      <c r="AC402" t="s">
        <v>828</v>
      </c>
    </row>
    <row r="403" spans="1:29" ht="20.100000000000001" customHeight="1" x14ac:dyDescent="0.25">
      <c r="A403" t="s">
        <v>821</v>
      </c>
      <c r="B403" s="14">
        <v>1226.6899999999998</v>
      </c>
      <c r="C403" s="14">
        <f>VLOOKUP(A403,SGI!$A$1:$B$219,2,FALSE)</f>
        <v>-1019.92</v>
      </c>
      <c r="D403" s="14">
        <v>26474</v>
      </c>
      <c r="F403">
        <v>869</v>
      </c>
      <c r="G403" t="s">
        <v>27</v>
      </c>
      <c r="H403" t="s">
        <v>815</v>
      </c>
      <c r="I403" s="19" t="s">
        <v>829</v>
      </c>
      <c r="J403" t="s">
        <v>37</v>
      </c>
      <c r="K403" t="s">
        <v>77</v>
      </c>
      <c r="L403" s="14">
        <v>418</v>
      </c>
      <c r="M403">
        <v>0</v>
      </c>
      <c r="N403">
        <v>104.5</v>
      </c>
      <c r="O403">
        <v>0</v>
      </c>
      <c r="P403">
        <v>0</v>
      </c>
      <c r="Q403" s="8">
        <v>418</v>
      </c>
      <c r="R403" s="11" t="b">
        <f t="shared" si="7"/>
        <v>0</v>
      </c>
      <c r="S403">
        <v>0</v>
      </c>
      <c r="T403" s="14"/>
      <c r="W403" t="s">
        <v>830</v>
      </c>
      <c r="X403">
        <v>6</v>
      </c>
      <c r="AC403" t="s">
        <v>831</v>
      </c>
    </row>
    <row r="404" spans="1:29" ht="20.100000000000001" customHeight="1" x14ac:dyDescent="0.25">
      <c r="A404" t="s">
        <v>821</v>
      </c>
      <c r="B404" s="14">
        <v>1226.6899999999998</v>
      </c>
      <c r="C404" s="14">
        <f>VLOOKUP(A404,SGI!$A$1:$B$219,2,FALSE)</f>
        <v>-1019.92</v>
      </c>
      <c r="D404">
        <v>26499</v>
      </c>
      <c r="F404">
        <v>869</v>
      </c>
      <c r="G404" t="s">
        <v>27</v>
      </c>
      <c r="H404" t="s">
        <v>815</v>
      </c>
      <c r="I404" s="19" t="s">
        <v>832</v>
      </c>
      <c r="J404" t="s">
        <v>119</v>
      </c>
      <c r="K404" t="s">
        <v>77</v>
      </c>
      <c r="L404" s="20">
        <v>1200</v>
      </c>
      <c r="M404" s="14">
        <v>0</v>
      </c>
      <c r="N404" s="14">
        <v>300</v>
      </c>
      <c r="O404" s="14">
        <v>0</v>
      </c>
      <c r="P404">
        <v>0</v>
      </c>
      <c r="Q404" s="8">
        <v>0</v>
      </c>
      <c r="R404" s="11" t="b">
        <f t="shared" si="7"/>
        <v>0</v>
      </c>
      <c r="S404">
        <v>0</v>
      </c>
      <c r="W404" t="s">
        <v>833</v>
      </c>
      <c r="X404">
        <v>6</v>
      </c>
      <c r="AC404" t="s">
        <v>824</v>
      </c>
    </row>
    <row r="405" spans="1:29" ht="20.100000000000001" customHeight="1" x14ac:dyDescent="0.25">
      <c r="A405" t="s">
        <v>821</v>
      </c>
      <c r="B405" s="14">
        <v>1226.6899999999998</v>
      </c>
      <c r="C405" s="14">
        <f>VLOOKUP(A405,SGI!$A$1:$B$219,2,FALSE)</f>
        <v>-1019.92</v>
      </c>
      <c r="D405">
        <v>26570</v>
      </c>
      <c r="F405">
        <v>869</v>
      </c>
      <c r="G405" t="s">
        <v>27</v>
      </c>
      <c r="H405" t="s">
        <v>815</v>
      </c>
      <c r="I405" s="19" t="s">
        <v>834</v>
      </c>
      <c r="J405" t="s">
        <v>71</v>
      </c>
      <c r="K405" t="s">
        <v>51</v>
      </c>
      <c r="L405" s="14">
        <v>189.6</v>
      </c>
      <c r="M405">
        <v>0</v>
      </c>
      <c r="N405" s="14">
        <v>47.4</v>
      </c>
      <c r="O405" s="14">
        <v>0</v>
      </c>
      <c r="P405">
        <v>0</v>
      </c>
      <c r="Q405" s="8">
        <v>189.6</v>
      </c>
      <c r="R405" s="11" t="b">
        <f t="shared" si="7"/>
        <v>0</v>
      </c>
      <c r="S405">
        <v>0</v>
      </c>
      <c r="W405" t="s">
        <v>835</v>
      </c>
      <c r="X405" t="s">
        <v>836</v>
      </c>
      <c r="Y405" t="s">
        <v>132</v>
      </c>
      <c r="AC405" t="s">
        <v>831</v>
      </c>
    </row>
    <row r="406" spans="1:29" ht="20.100000000000001" customHeight="1" x14ac:dyDescent="0.25">
      <c r="A406" t="s">
        <v>837</v>
      </c>
      <c r="B406" s="14">
        <v>769.38000000000011</v>
      </c>
      <c r="C406" s="14">
        <f>VLOOKUP(A406,SGI!$A$1:$B$219,2,FALSE)</f>
        <v>3381.97</v>
      </c>
      <c r="D406">
        <v>25168</v>
      </c>
      <c r="F406">
        <v>869</v>
      </c>
      <c r="G406" t="s">
        <v>27</v>
      </c>
      <c r="H406" t="s">
        <v>815</v>
      </c>
      <c r="I406" s="19" t="s">
        <v>838</v>
      </c>
      <c r="J406" t="s">
        <v>272</v>
      </c>
      <c r="K406" t="s">
        <v>32</v>
      </c>
      <c r="L406">
        <v>390</v>
      </c>
      <c r="M406">
        <v>0</v>
      </c>
      <c r="N406">
        <v>180</v>
      </c>
      <c r="O406">
        <v>0</v>
      </c>
      <c r="P406">
        <v>0</v>
      </c>
      <c r="Q406" s="8">
        <v>390</v>
      </c>
      <c r="R406" s="11" t="b">
        <f t="shared" si="7"/>
        <v>0</v>
      </c>
      <c r="S406">
        <v>0</v>
      </c>
      <c r="W406" t="s">
        <v>839</v>
      </c>
      <c r="X406">
        <v>6</v>
      </c>
      <c r="Y406" t="s">
        <v>39</v>
      </c>
      <c r="AC406" t="s">
        <v>831</v>
      </c>
    </row>
    <row r="407" spans="1:29" ht="20.100000000000001" customHeight="1" x14ac:dyDescent="0.25">
      <c r="A407" t="s">
        <v>837</v>
      </c>
      <c r="B407" s="14">
        <v>769.38000000000011</v>
      </c>
      <c r="C407" s="14">
        <f>VLOOKUP(A407,SGI!$A$1:$B$219,2,FALSE)</f>
        <v>3381.97</v>
      </c>
      <c r="D407">
        <v>25170</v>
      </c>
      <c r="F407">
        <v>869</v>
      </c>
      <c r="G407" t="s">
        <v>27</v>
      </c>
      <c r="H407" t="s">
        <v>815</v>
      </c>
      <c r="I407" s="19" t="s">
        <v>840</v>
      </c>
      <c r="J407" t="s">
        <v>50</v>
      </c>
      <c r="K407" t="s">
        <v>77</v>
      </c>
      <c r="L407" s="14">
        <v>800</v>
      </c>
      <c r="M407">
        <v>0</v>
      </c>
      <c r="N407" s="14">
        <v>600</v>
      </c>
      <c r="O407" s="14">
        <v>0</v>
      </c>
      <c r="P407">
        <v>0</v>
      </c>
      <c r="Q407" s="8">
        <v>0</v>
      </c>
      <c r="R407" s="11" t="b">
        <f t="shared" si="7"/>
        <v>0</v>
      </c>
      <c r="S407">
        <v>0</v>
      </c>
      <c r="W407" t="s">
        <v>841</v>
      </c>
      <c r="X407" t="s">
        <v>842</v>
      </c>
      <c r="Y407">
        <v>5</v>
      </c>
      <c r="AC407" t="s">
        <v>824</v>
      </c>
    </row>
    <row r="408" spans="1:29" ht="20.100000000000001" customHeight="1" x14ac:dyDescent="0.25">
      <c r="A408" t="s">
        <v>837</v>
      </c>
      <c r="B408" s="14">
        <v>769.38000000000011</v>
      </c>
      <c r="C408" s="14">
        <f>VLOOKUP(A408,SGI!$A$1:$B$219,2,FALSE)</f>
        <v>3381.97</v>
      </c>
      <c r="D408">
        <v>25171</v>
      </c>
      <c r="F408">
        <v>869</v>
      </c>
      <c r="G408" t="s">
        <v>27</v>
      </c>
      <c r="H408" t="s">
        <v>815</v>
      </c>
      <c r="I408" s="19" t="s">
        <v>843</v>
      </c>
      <c r="J408" t="s">
        <v>42</v>
      </c>
      <c r="K408" t="s">
        <v>32</v>
      </c>
      <c r="L408">
        <v>256</v>
      </c>
      <c r="M408">
        <v>0</v>
      </c>
      <c r="N408">
        <v>150</v>
      </c>
      <c r="O408">
        <v>0</v>
      </c>
      <c r="P408">
        <v>0</v>
      </c>
      <c r="Q408" s="8">
        <v>256</v>
      </c>
      <c r="R408" s="11" t="b">
        <f t="shared" si="7"/>
        <v>0</v>
      </c>
      <c r="S408">
        <v>0</v>
      </c>
      <c r="W408" t="s">
        <v>844</v>
      </c>
      <c r="X408">
        <v>10</v>
      </c>
      <c r="Y408">
        <v>10</v>
      </c>
      <c r="AC408" t="s">
        <v>845</v>
      </c>
    </row>
    <row r="409" spans="1:29" ht="20.100000000000001" customHeight="1" x14ac:dyDescent="0.25">
      <c r="A409" t="s">
        <v>837</v>
      </c>
      <c r="B409" s="14">
        <v>769.38000000000011</v>
      </c>
      <c r="C409" s="14">
        <f>VLOOKUP(A409,SGI!$A$1:$B$219,2,FALSE)</f>
        <v>3381.97</v>
      </c>
      <c r="D409">
        <v>25174</v>
      </c>
      <c r="F409">
        <v>869</v>
      </c>
      <c r="G409" t="s">
        <v>27</v>
      </c>
      <c r="H409" t="s">
        <v>815</v>
      </c>
      <c r="I409" s="19" t="s">
        <v>846</v>
      </c>
      <c r="J409" t="s">
        <v>71</v>
      </c>
      <c r="K409" t="s">
        <v>32</v>
      </c>
      <c r="L409" s="14">
        <v>80</v>
      </c>
      <c r="M409">
        <v>0</v>
      </c>
      <c r="N409">
        <v>20</v>
      </c>
      <c r="O409" s="14">
        <v>0</v>
      </c>
      <c r="P409">
        <v>0</v>
      </c>
      <c r="Q409" s="8">
        <v>80</v>
      </c>
      <c r="R409" s="11" t="b">
        <f t="shared" si="7"/>
        <v>0</v>
      </c>
      <c r="S409">
        <v>0</v>
      </c>
      <c r="W409" t="s">
        <v>847</v>
      </c>
      <c r="X409">
        <v>3</v>
      </c>
      <c r="Y409">
        <v>5</v>
      </c>
    </row>
    <row r="410" spans="1:29" ht="20.100000000000001" customHeight="1" x14ac:dyDescent="0.25">
      <c r="A410" t="s">
        <v>837</v>
      </c>
      <c r="B410" s="14">
        <v>769.38000000000011</v>
      </c>
      <c r="C410" s="14">
        <f>VLOOKUP(A410,SGI!$A$1:$B$219,2,FALSE)</f>
        <v>3381.97</v>
      </c>
      <c r="D410">
        <v>25175</v>
      </c>
      <c r="F410">
        <v>869</v>
      </c>
      <c r="G410" t="s">
        <v>27</v>
      </c>
      <c r="H410" t="s">
        <v>815</v>
      </c>
      <c r="I410" s="19" t="s">
        <v>848</v>
      </c>
      <c r="J410" t="s">
        <v>50</v>
      </c>
      <c r="K410" t="s">
        <v>32</v>
      </c>
      <c r="L410" s="20">
        <v>5600</v>
      </c>
      <c r="M410" s="14">
        <v>0</v>
      </c>
      <c r="N410" s="20">
        <v>4000</v>
      </c>
      <c r="O410" s="14">
        <v>0</v>
      </c>
      <c r="P410">
        <v>0</v>
      </c>
      <c r="Q410" s="8">
        <v>5600</v>
      </c>
      <c r="R410" s="11" t="b">
        <f t="shared" si="7"/>
        <v>0</v>
      </c>
      <c r="S410">
        <v>0</v>
      </c>
      <c r="W410" t="s">
        <v>849</v>
      </c>
      <c r="X410" t="s">
        <v>850</v>
      </c>
      <c r="Y410" t="s">
        <v>132</v>
      </c>
      <c r="AC410" t="s">
        <v>851</v>
      </c>
    </row>
    <row r="411" spans="1:29" ht="20.100000000000001" customHeight="1" x14ac:dyDescent="0.25">
      <c r="A411" t="s">
        <v>837</v>
      </c>
      <c r="B411" s="14">
        <v>769.38000000000011</v>
      </c>
      <c r="C411" s="14">
        <f>VLOOKUP(A411,SGI!$A$1:$B$219,2,FALSE)</f>
        <v>3381.97</v>
      </c>
      <c r="D411">
        <v>25179</v>
      </c>
      <c r="F411">
        <v>869</v>
      </c>
      <c r="G411" t="s">
        <v>27</v>
      </c>
      <c r="H411" t="s">
        <v>815</v>
      </c>
      <c r="I411" s="19" t="s">
        <v>852</v>
      </c>
      <c r="J411" t="s">
        <v>364</v>
      </c>
      <c r="K411" t="s">
        <v>77</v>
      </c>
      <c r="L411" s="14">
        <v>520</v>
      </c>
      <c r="M411">
        <v>0</v>
      </c>
      <c r="N411" s="14">
        <v>390</v>
      </c>
      <c r="O411" s="14">
        <v>0</v>
      </c>
      <c r="P411">
        <v>0</v>
      </c>
      <c r="Q411" s="8">
        <v>520</v>
      </c>
      <c r="R411" s="11" t="b">
        <f t="shared" si="7"/>
        <v>0</v>
      </c>
      <c r="S411">
        <v>0</v>
      </c>
      <c r="W411" t="s">
        <v>853</v>
      </c>
      <c r="X411">
        <v>6</v>
      </c>
      <c r="Y411">
        <v>3</v>
      </c>
      <c r="AC411" t="s">
        <v>824</v>
      </c>
    </row>
    <row r="412" spans="1:29" ht="20.100000000000001" customHeight="1" x14ac:dyDescent="0.25">
      <c r="A412" t="s">
        <v>837</v>
      </c>
      <c r="B412" s="14">
        <v>769.38000000000011</v>
      </c>
      <c r="C412" s="14">
        <f>VLOOKUP(A412,SGI!$A$1:$B$219,2,FALSE)</f>
        <v>3381.97</v>
      </c>
      <c r="D412">
        <v>25180</v>
      </c>
      <c r="F412">
        <v>869</v>
      </c>
      <c r="G412" t="s">
        <v>27</v>
      </c>
      <c r="H412" t="s">
        <v>815</v>
      </c>
      <c r="I412" s="19" t="s">
        <v>854</v>
      </c>
      <c r="J412" t="s">
        <v>45</v>
      </c>
      <c r="K412" t="s">
        <v>77</v>
      </c>
      <c r="L412" s="20">
        <v>1000</v>
      </c>
      <c r="M412" s="14">
        <v>0</v>
      </c>
      <c r="N412" s="14">
        <v>500</v>
      </c>
      <c r="O412" s="14">
        <v>0</v>
      </c>
      <c r="P412">
        <v>0</v>
      </c>
      <c r="Q412" s="8">
        <v>1000</v>
      </c>
      <c r="R412" s="11" t="b">
        <f t="shared" si="7"/>
        <v>0</v>
      </c>
      <c r="S412">
        <v>0</v>
      </c>
      <c r="W412" t="s">
        <v>855</v>
      </c>
      <c r="X412">
        <v>6</v>
      </c>
      <c r="Y412">
        <v>3</v>
      </c>
      <c r="AC412" t="s">
        <v>824</v>
      </c>
    </row>
    <row r="413" spans="1:29" ht="20.100000000000001" customHeight="1" x14ac:dyDescent="0.25">
      <c r="A413" t="s">
        <v>837</v>
      </c>
      <c r="B413" s="14">
        <v>769.38000000000011</v>
      </c>
      <c r="C413" s="14">
        <f>VLOOKUP(A413,SGI!$A$1:$B$219,2,FALSE)</f>
        <v>3381.97</v>
      </c>
      <c r="D413">
        <v>25181</v>
      </c>
      <c r="F413">
        <v>869</v>
      </c>
      <c r="G413" t="s">
        <v>27</v>
      </c>
      <c r="H413" t="s">
        <v>815</v>
      </c>
      <c r="I413" s="19" t="s">
        <v>856</v>
      </c>
      <c r="J413" t="s">
        <v>50</v>
      </c>
      <c r="K413" t="s">
        <v>51</v>
      </c>
      <c r="L413" s="14">
        <v>600</v>
      </c>
      <c r="M413" s="14">
        <v>0</v>
      </c>
      <c r="N413">
        <v>600</v>
      </c>
      <c r="O413" s="14">
        <v>0</v>
      </c>
      <c r="P413">
        <v>0</v>
      </c>
      <c r="Q413" s="8">
        <v>600</v>
      </c>
      <c r="R413" s="11" t="b">
        <f t="shared" si="7"/>
        <v>0</v>
      </c>
      <c r="S413">
        <v>0</v>
      </c>
      <c r="W413" t="s">
        <v>857</v>
      </c>
      <c r="X413" t="s">
        <v>836</v>
      </c>
      <c r="Y413">
        <v>3</v>
      </c>
      <c r="AC413" t="s">
        <v>824</v>
      </c>
    </row>
    <row r="414" spans="1:29" ht="20.100000000000001" customHeight="1" x14ac:dyDescent="0.25">
      <c r="A414" t="s">
        <v>837</v>
      </c>
      <c r="B414" s="14">
        <v>769.38000000000011</v>
      </c>
      <c r="C414" s="14">
        <f>VLOOKUP(A414,SGI!$A$1:$B$219,2,FALSE)</f>
        <v>3381.97</v>
      </c>
      <c r="D414">
        <v>25182</v>
      </c>
      <c r="F414">
        <v>869</v>
      </c>
      <c r="G414" t="s">
        <v>27</v>
      </c>
      <c r="H414" t="s">
        <v>815</v>
      </c>
      <c r="I414" s="19" t="s">
        <v>858</v>
      </c>
      <c r="J414" t="s">
        <v>364</v>
      </c>
      <c r="K414" t="s">
        <v>32</v>
      </c>
      <c r="L414" s="20">
        <v>1000</v>
      </c>
      <c r="M414">
        <v>0</v>
      </c>
      <c r="N414" s="14">
        <v>500</v>
      </c>
      <c r="O414" s="14">
        <v>0</v>
      </c>
      <c r="P414">
        <v>0</v>
      </c>
      <c r="Q414" s="8">
        <v>0</v>
      </c>
      <c r="R414" s="11" t="b">
        <f t="shared" si="7"/>
        <v>0</v>
      </c>
      <c r="S414">
        <v>0</v>
      </c>
      <c r="W414" t="s">
        <v>859</v>
      </c>
      <c r="X414">
        <v>6</v>
      </c>
      <c r="Y414">
        <v>3</v>
      </c>
      <c r="AC414" t="s">
        <v>824</v>
      </c>
    </row>
    <row r="415" spans="1:29" ht="20.100000000000001" customHeight="1" x14ac:dyDescent="0.25">
      <c r="A415" t="s">
        <v>860</v>
      </c>
      <c r="B415" s="14">
        <v>25.4</v>
      </c>
      <c r="C415" s="14">
        <f>VLOOKUP(A415,SGI!$A$1:$B$219,2,FALSE)</f>
        <v>0</v>
      </c>
      <c r="D415">
        <v>25349</v>
      </c>
      <c r="F415">
        <v>869</v>
      </c>
      <c r="G415" t="s">
        <v>27</v>
      </c>
      <c r="H415" t="s">
        <v>815</v>
      </c>
      <c r="I415" s="14" t="s">
        <v>861</v>
      </c>
      <c r="J415" t="s">
        <v>71</v>
      </c>
      <c r="K415" t="s">
        <v>32</v>
      </c>
      <c r="L415" s="14">
        <v>150</v>
      </c>
      <c r="M415" s="14">
        <v>0</v>
      </c>
      <c r="N415" s="14">
        <v>150</v>
      </c>
      <c r="O415" s="14">
        <v>0</v>
      </c>
      <c r="P415">
        <v>0</v>
      </c>
      <c r="Q415" s="8">
        <v>150</v>
      </c>
      <c r="R415" s="11" t="b">
        <f t="shared" si="7"/>
        <v>0</v>
      </c>
      <c r="S415">
        <v>0</v>
      </c>
      <c r="W415" t="s">
        <v>862</v>
      </c>
    </row>
    <row r="416" spans="1:29" ht="20.100000000000001" customHeight="1" x14ac:dyDescent="0.25">
      <c r="A416" t="s">
        <v>860</v>
      </c>
      <c r="B416" s="14">
        <v>25.4</v>
      </c>
      <c r="C416" s="14">
        <f>VLOOKUP(A416,SGI!$A$1:$B$219,2,FALSE)</f>
        <v>0</v>
      </c>
      <c r="D416">
        <v>25350</v>
      </c>
      <c r="F416">
        <v>869</v>
      </c>
      <c r="G416" t="s">
        <v>27</v>
      </c>
      <c r="H416" t="s">
        <v>815</v>
      </c>
      <c r="I416" s="14" t="s">
        <v>863</v>
      </c>
      <c r="J416" t="s">
        <v>45</v>
      </c>
      <c r="K416" t="s">
        <v>32</v>
      </c>
      <c r="L416" s="14">
        <v>30</v>
      </c>
      <c r="M416" s="14">
        <v>0</v>
      </c>
      <c r="N416" s="14">
        <v>30</v>
      </c>
      <c r="O416" s="14">
        <v>0</v>
      </c>
      <c r="P416">
        <v>0</v>
      </c>
      <c r="Q416" s="8">
        <v>30</v>
      </c>
      <c r="R416" s="11" t="b">
        <f t="shared" si="7"/>
        <v>0</v>
      </c>
      <c r="S416">
        <v>0</v>
      </c>
      <c r="W416" t="s">
        <v>106</v>
      </c>
    </row>
    <row r="417" spans="1:29" ht="20.100000000000001" customHeight="1" x14ac:dyDescent="0.25">
      <c r="A417" t="s">
        <v>860</v>
      </c>
      <c r="B417" s="14">
        <v>25.4</v>
      </c>
      <c r="C417" s="14">
        <f>VLOOKUP(A417,SGI!$A$1:$B$219,2,FALSE)</f>
        <v>0</v>
      </c>
      <c r="D417">
        <v>25351</v>
      </c>
      <c r="F417">
        <v>869</v>
      </c>
      <c r="G417" t="s">
        <v>27</v>
      </c>
      <c r="H417" t="s">
        <v>815</v>
      </c>
      <c r="I417" s="14" t="s">
        <v>864</v>
      </c>
      <c r="J417" t="s">
        <v>35</v>
      </c>
      <c r="K417" t="s">
        <v>77</v>
      </c>
      <c r="L417">
        <v>10</v>
      </c>
      <c r="M417">
        <v>0</v>
      </c>
      <c r="N417">
        <v>10</v>
      </c>
      <c r="O417">
        <v>0</v>
      </c>
      <c r="P417">
        <v>0</v>
      </c>
      <c r="Q417" s="8">
        <v>0</v>
      </c>
      <c r="R417" s="11" t="b">
        <f t="shared" si="7"/>
        <v>0</v>
      </c>
      <c r="S417">
        <v>0</v>
      </c>
      <c r="T417" s="14"/>
      <c r="AC417" t="s">
        <v>332</v>
      </c>
    </row>
    <row r="418" spans="1:29" ht="20.100000000000001" customHeight="1" x14ac:dyDescent="0.25">
      <c r="A418" t="s">
        <v>860</v>
      </c>
      <c r="B418" s="14">
        <v>25.4</v>
      </c>
      <c r="C418" s="14">
        <f>VLOOKUP(A418,SGI!$A$1:$B$219,2,FALSE)</f>
        <v>0</v>
      </c>
      <c r="D418">
        <v>25354</v>
      </c>
      <c r="F418">
        <v>869</v>
      </c>
      <c r="G418" t="s">
        <v>27</v>
      </c>
      <c r="H418" t="s">
        <v>815</v>
      </c>
      <c r="I418" s="14" t="s">
        <v>865</v>
      </c>
      <c r="J418" t="s">
        <v>35</v>
      </c>
      <c r="K418" t="s">
        <v>32</v>
      </c>
      <c r="L418" s="14">
        <v>10</v>
      </c>
      <c r="M418">
        <v>0</v>
      </c>
      <c r="N418" s="14">
        <v>10</v>
      </c>
      <c r="O418" s="14">
        <v>0</v>
      </c>
      <c r="P418">
        <v>0</v>
      </c>
      <c r="Q418" s="8">
        <v>0</v>
      </c>
      <c r="R418" s="11" t="b">
        <f t="shared" si="7"/>
        <v>0</v>
      </c>
      <c r="S418">
        <v>0</v>
      </c>
      <c r="W418" s="14" t="s">
        <v>56</v>
      </c>
      <c r="Y418">
        <v>3</v>
      </c>
      <c r="AC418" t="s">
        <v>332</v>
      </c>
    </row>
    <row r="419" spans="1:29" ht="20.100000000000001" customHeight="1" x14ac:dyDescent="0.25">
      <c r="A419" t="s">
        <v>866</v>
      </c>
      <c r="B419" s="14">
        <v>81.069999999999993</v>
      </c>
      <c r="C419" s="14">
        <f>VLOOKUP(A419,SGI!$A$1:$B$219,2,FALSE)</f>
        <v>2043.86</v>
      </c>
      <c r="D419">
        <v>26568</v>
      </c>
      <c r="F419">
        <v>869</v>
      </c>
      <c r="G419" t="s">
        <v>27</v>
      </c>
      <c r="H419" t="s">
        <v>815</v>
      </c>
      <c r="I419" s="14" t="s">
        <v>867</v>
      </c>
      <c r="J419" t="s">
        <v>37</v>
      </c>
      <c r="K419" t="s">
        <v>32</v>
      </c>
      <c r="L419">
        <v>100</v>
      </c>
      <c r="M419">
        <v>0</v>
      </c>
      <c r="N419">
        <v>100</v>
      </c>
      <c r="O419">
        <v>0</v>
      </c>
      <c r="P419">
        <v>0</v>
      </c>
      <c r="Q419" s="8">
        <v>100</v>
      </c>
      <c r="R419" s="11" t="b">
        <f t="shared" si="7"/>
        <v>0</v>
      </c>
      <c r="S419">
        <v>0</v>
      </c>
      <c r="W419" t="s">
        <v>868</v>
      </c>
      <c r="X419">
        <v>6</v>
      </c>
    </row>
    <row r="420" spans="1:29" ht="20.100000000000001" customHeight="1" x14ac:dyDescent="0.25">
      <c r="A420" t="s">
        <v>866</v>
      </c>
      <c r="B420" s="14">
        <v>81.069999999999993</v>
      </c>
      <c r="C420" s="14">
        <f>VLOOKUP(A420,SGI!$A$1:$B$219,2,FALSE)</f>
        <v>2043.86</v>
      </c>
      <c r="D420">
        <v>26577</v>
      </c>
      <c r="F420">
        <v>869</v>
      </c>
      <c r="G420" t="s">
        <v>27</v>
      </c>
      <c r="H420" t="s">
        <v>815</v>
      </c>
      <c r="I420" s="14" t="s">
        <v>869</v>
      </c>
      <c r="J420" t="s">
        <v>119</v>
      </c>
      <c r="K420" t="s">
        <v>77</v>
      </c>
      <c r="L420" s="14">
        <v>400</v>
      </c>
      <c r="M420" s="14">
        <v>200</v>
      </c>
      <c r="N420">
        <v>200</v>
      </c>
      <c r="O420" s="14">
        <v>0</v>
      </c>
      <c r="P420">
        <v>0</v>
      </c>
      <c r="Q420" s="8">
        <v>0</v>
      </c>
      <c r="R420" s="11" t="b">
        <f t="shared" si="7"/>
        <v>0</v>
      </c>
      <c r="S420">
        <v>0</v>
      </c>
      <c r="W420" t="s">
        <v>870</v>
      </c>
      <c r="X420">
        <v>1</v>
      </c>
      <c r="Y420" t="s">
        <v>127</v>
      </c>
    </row>
    <row r="421" spans="1:29" ht="20.100000000000001" customHeight="1" x14ac:dyDescent="0.25">
      <c r="A421" t="s">
        <v>871</v>
      </c>
      <c r="B421" s="14" t="e">
        <v>#N/A</v>
      </c>
      <c r="C421" s="14" t="e">
        <f>VLOOKUP(A421,SGI!$A$1:$B$219,2,FALSE)</f>
        <v>#N/A</v>
      </c>
      <c r="D421">
        <v>26526</v>
      </c>
      <c r="F421">
        <v>869</v>
      </c>
      <c r="G421" t="s">
        <v>27</v>
      </c>
      <c r="H421" t="s">
        <v>815</v>
      </c>
      <c r="I421" s="14" t="s">
        <v>872</v>
      </c>
      <c r="J421" t="s">
        <v>56</v>
      </c>
      <c r="K421" t="s">
        <v>77</v>
      </c>
      <c r="L421" s="14">
        <v>5</v>
      </c>
      <c r="M421">
        <v>0</v>
      </c>
      <c r="N421">
        <v>5</v>
      </c>
      <c r="O421" s="14">
        <v>0</v>
      </c>
      <c r="P421">
        <v>0</v>
      </c>
      <c r="Q421" s="8">
        <v>0</v>
      </c>
      <c r="R421" s="11" t="b">
        <f t="shared" si="7"/>
        <v>0</v>
      </c>
      <c r="S421">
        <v>0</v>
      </c>
      <c r="W421" t="s">
        <v>873</v>
      </c>
      <c r="X421">
        <v>10</v>
      </c>
      <c r="Y421">
        <v>10</v>
      </c>
    </row>
    <row r="422" spans="1:29" ht="20.100000000000001" customHeight="1" x14ac:dyDescent="0.25">
      <c r="A422" t="s">
        <v>874</v>
      </c>
      <c r="B422" s="14">
        <v>1472.3400000000001</v>
      </c>
      <c r="C422" s="14" t="e">
        <f>VLOOKUP(A422,SGI!$A$1:$B$219,2,FALSE)</f>
        <v>#N/A</v>
      </c>
      <c r="D422">
        <v>26020</v>
      </c>
      <c r="F422">
        <v>869</v>
      </c>
      <c r="G422" t="s">
        <v>27</v>
      </c>
      <c r="H422" t="s">
        <v>815</v>
      </c>
      <c r="I422" s="14" t="s">
        <v>875</v>
      </c>
      <c r="J422" t="s">
        <v>56</v>
      </c>
      <c r="K422" t="s">
        <v>32</v>
      </c>
      <c r="L422" s="14">
        <v>300</v>
      </c>
      <c r="M422">
        <v>225</v>
      </c>
      <c r="N422" s="14">
        <v>75</v>
      </c>
      <c r="O422">
        <v>0</v>
      </c>
      <c r="P422">
        <v>0</v>
      </c>
      <c r="Q422" s="8">
        <v>0</v>
      </c>
      <c r="R422" s="11" t="b">
        <f t="shared" si="7"/>
        <v>0</v>
      </c>
      <c r="S422">
        <v>0</v>
      </c>
      <c r="W422" t="s">
        <v>870</v>
      </c>
      <c r="X422">
        <v>1</v>
      </c>
      <c r="Y422" t="s">
        <v>127</v>
      </c>
    </row>
    <row r="423" spans="1:29" ht="20.100000000000001" customHeight="1" x14ac:dyDescent="0.25">
      <c r="A423" t="s">
        <v>874</v>
      </c>
      <c r="B423" s="14">
        <v>1472.3400000000001</v>
      </c>
      <c r="C423" s="14" t="e">
        <f>VLOOKUP(A423,SGI!$A$1:$B$219,2,FALSE)</f>
        <v>#N/A</v>
      </c>
      <c r="D423">
        <v>26021</v>
      </c>
      <c r="F423">
        <v>869</v>
      </c>
      <c r="G423" t="s">
        <v>27</v>
      </c>
      <c r="H423" t="s">
        <v>815</v>
      </c>
      <c r="I423" s="14" t="s">
        <v>876</v>
      </c>
      <c r="J423" t="s">
        <v>56</v>
      </c>
      <c r="K423" t="s">
        <v>77</v>
      </c>
      <c r="L423" s="14">
        <v>70</v>
      </c>
      <c r="M423">
        <v>0</v>
      </c>
      <c r="N423">
        <v>70</v>
      </c>
      <c r="O423" s="14">
        <v>0</v>
      </c>
      <c r="P423">
        <v>0</v>
      </c>
      <c r="Q423" s="8">
        <v>0</v>
      </c>
      <c r="R423" s="11" t="b">
        <f t="shared" si="7"/>
        <v>0</v>
      </c>
      <c r="S423">
        <v>0</v>
      </c>
      <c r="W423" t="s">
        <v>56</v>
      </c>
      <c r="X423">
        <v>1</v>
      </c>
      <c r="Y423" t="s">
        <v>127</v>
      </c>
    </row>
    <row r="424" spans="1:29" ht="20.100000000000001" customHeight="1" x14ac:dyDescent="0.25">
      <c r="A424" t="s">
        <v>874</v>
      </c>
      <c r="B424" s="14">
        <v>1472.3400000000001</v>
      </c>
      <c r="C424" s="14" t="e">
        <f>VLOOKUP(A424,SGI!$A$1:$B$219,2,FALSE)</f>
        <v>#N/A</v>
      </c>
      <c r="D424">
        <v>26025</v>
      </c>
      <c r="F424">
        <v>869</v>
      </c>
      <c r="G424" t="s">
        <v>27</v>
      </c>
      <c r="H424" t="s">
        <v>815</v>
      </c>
      <c r="I424" s="14" t="s">
        <v>877</v>
      </c>
      <c r="J424" t="s">
        <v>35</v>
      </c>
      <c r="K424" t="s">
        <v>32</v>
      </c>
      <c r="L424" s="14">
        <v>20</v>
      </c>
      <c r="M424" s="14">
        <v>0</v>
      </c>
      <c r="N424" s="14">
        <v>20</v>
      </c>
      <c r="O424" s="14">
        <v>0</v>
      </c>
      <c r="P424">
        <v>0</v>
      </c>
      <c r="Q424" s="8">
        <v>0</v>
      </c>
      <c r="R424" s="11" t="b">
        <f t="shared" si="7"/>
        <v>0</v>
      </c>
      <c r="S424">
        <v>0</v>
      </c>
      <c r="W424" t="s">
        <v>878</v>
      </c>
      <c r="X424">
        <v>1</v>
      </c>
      <c r="Y424">
        <v>4</v>
      </c>
      <c r="AC424" t="s">
        <v>332</v>
      </c>
    </row>
    <row r="425" spans="1:29" ht="20.100000000000001" customHeight="1" x14ac:dyDescent="0.25">
      <c r="A425" t="s">
        <v>874</v>
      </c>
      <c r="B425" s="14">
        <v>1472.3400000000001</v>
      </c>
      <c r="C425" s="14" t="e">
        <f>VLOOKUP(A425,SGI!$A$1:$B$219,2,FALSE)</f>
        <v>#N/A</v>
      </c>
      <c r="D425">
        <v>26029</v>
      </c>
      <c r="F425">
        <v>869</v>
      </c>
      <c r="G425" t="s">
        <v>27</v>
      </c>
      <c r="H425" t="s">
        <v>815</v>
      </c>
      <c r="I425" s="14" t="s">
        <v>879</v>
      </c>
      <c r="J425" t="s">
        <v>50</v>
      </c>
      <c r="K425" t="s">
        <v>32</v>
      </c>
      <c r="L425" s="14">
        <v>790</v>
      </c>
      <c r="M425" s="14">
        <v>0</v>
      </c>
      <c r="N425" s="14">
        <v>790</v>
      </c>
      <c r="O425" s="14">
        <v>0</v>
      </c>
      <c r="P425">
        <v>0</v>
      </c>
      <c r="Q425" s="8">
        <v>0</v>
      </c>
      <c r="R425" s="11" t="b">
        <f t="shared" si="7"/>
        <v>0</v>
      </c>
      <c r="S425">
        <v>0</v>
      </c>
      <c r="T425" s="14"/>
      <c r="W425" t="s">
        <v>880</v>
      </c>
      <c r="X425" t="s">
        <v>836</v>
      </c>
      <c r="Y425" t="s">
        <v>132</v>
      </c>
    </row>
    <row r="426" spans="1:29" ht="20.100000000000001" customHeight="1" x14ac:dyDescent="0.25">
      <c r="A426" t="s">
        <v>874</v>
      </c>
      <c r="B426" s="14">
        <v>1472.3400000000001</v>
      </c>
      <c r="C426" s="14" t="e">
        <f>VLOOKUP(A426,SGI!$A$1:$B$219,2,FALSE)</f>
        <v>#N/A</v>
      </c>
      <c r="D426">
        <v>26030</v>
      </c>
      <c r="F426">
        <v>869</v>
      </c>
      <c r="G426" t="s">
        <v>27</v>
      </c>
      <c r="H426" t="s">
        <v>815</v>
      </c>
      <c r="I426" s="14" t="s">
        <v>881</v>
      </c>
      <c r="J426" t="s">
        <v>45</v>
      </c>
      <c r="K426" t="s">
        <v>32</v>
      </c>
      <c r="L426" s="20">
        <v>5250</v>
      </c>
      <c r="M426" s="20">
        <v>3500</v>
      </c>
      <c r="N426" s="20">
        <v>1750</v>
      </c>
      <c r="O426" s="14">
        <v>0</v>
      </c>
      <c r="P426">
        <v>0</v>
      </c>
      <c r="Q426" s="8">
        <v>3250</v>
      </c>
      <c r="R426" s="11" t="b">
        <f t="shared" si="7"/>
        <v>0</v>
      </c>
      <c r="S426">
        <v>0</v>
      </c>
      <c r="U426" s="14"/>
      <c r="W426" t="s">
        <v>882</v>
      </c>
      <c r="X426">
        <v>6</v>
      </c>
      <c r="Y426">
        <v>4</v>
      </c>
    </row>
    <row r="427" spans="1:29" ht="20.100000000000001" customHeight="1" x14ac:dyDescent="0.25">
      <c r="A427" t="s">
        <v>874</v>
      </c>
      <c r="B427" s="14">
        <v>1472.3400000000001</v>
      </c>
      <c r="C427" s="14" t="e">
        <f>VLOOKUP(A427,SGI!$A$1:$B$219,2,FALSE)</f>
        <v>#N/A</v>
      </c>
      <c r="D427">
        <v>26031</v>
      </c>
      <c r="F427">
        <v>869</v>
      </c>
      <c r="G427" t="s">
        <v>27</v>
      </c>
      <c r="H427" t="s">
        <v>815</v>
      </c>
      <c r="I427" s="14" t="s">
        <v>883</v>
      </c>
      <c r="J427" t="s">
        <v>45</v>
      </c>
      <c r="K427" t="s">
        <v>77</v>
      </c>
      <c r="L427" s="20">
        <v>5250</v>
      </c>
      <c r="M427" s="20">
        <v>4200</v>
      </c>
      <c r="N427" s="20">
        <v>1050</v>
      </c>
      <c r="O427">
        <v>0</v>
      </c>
      <c r="P427">
        <v>0</v>
      </c>
      <c r="Q427" s="7">
        <f>L427-M427</f>
        <v>1050</v>
      </c>
      <c r="R427" s="11" t="b">
        <f t="shared" si="7"/>
        <v>0</v>
      </c>
      <c r="S427">
        <v>0</v>
      </c>
      <c r="W427" t="s">
        <v>884</v>
      </c>
      <c r="X427">
        <v>6</v>
      </c>
    </row>
    <row r="428" spans="1:29" ht="20.100000000000001" customHeight="1" x14ac:dyDescent="0.25">
      <c r="A428" t="s">
        <v>874</v>
      </c>
      <c r="B428" s="14">
        <v>1472.3400000000001</v>
      </c>
      <c r="C428" s="14" t="e">
        <f>VLOOKUP(A428,SGI!$A$1:$B$219,2,FALSE)</f>
        <v>#N/A</v>
      </c>
      <c r="D428">
        <v>26032</v>
      </c>
      <c r="F428">
        <v>869</v>
      </c>
      <c r="G428" t="s">
        <v>27</v>
      </c>
      <c r="H428" t="s">
        <v>815</v>
      </c>
      <c r="I428" s="14" t="s">
        <v>885</v>
      </c>
      <c r="J428" t="s">
        <v>45</v>
      </c>
      <c r="K428" t="s">
        <v>51</v>
      </c>
      <c r="L428" s="14">
        <v>450</v>
      </c>
      <c r="M428" s="14">
        <v>225</v>
      </c>
      <c r="N428">
        <v>225</v>
      </c>
      <c r="O428" s="14">
        <v>0</v>
      </c>
      <c r="P428">
        <v>0</v>
      </c>
      <c r="Q428" s="8">
        <v>0</v>
      </c>
      <c r="R428" s="11" t="b">
        <f t="shared" si="7"/>
        <v>0</v>
      </c>
      <c r="S428">
        <v>0</v>
      </c>
      <c r="W428" t="s">
        <v>884</v>
      </c>
      <c r="X428">
        <v>6</v>
      </c>
    </row>
    <row r="429" spans="1:29" ht="20.100000000000001" customHeight="1" x14ac:dyDescent="0.25">
      <c r="A429" t="s">
        <v>874</v>
      </c>
      <c r="B429" s="14">
        <v>1472.3400000000001</v>
      </c>
      <c r="C429" s="14" t="e">
        <f>VLOOKUP(A429,SGI!$A$1:$B$219,2,FALSE)</f>
        <v>#N/A</v>
      </c>
      <c r="D429">
        <v>26034</v>
      </c>
      <c r="F429">
        <v>869</v>
      </c>
      <c r="G429" t="s">
        <v>27</v>
      </c>
      <c r="H429" t="s">
        <v>815</v>
      </c>
      <c r="I429" s="14" t="s">
        <v>886</v>
      </c>
      <c r="J429" t="s">
        <v>45</v>
      </c>
      <c r="K429" t="s">
        <v>403</v>
      </c>
      <c r="L429" s="20">
        <v>3225</v>
      </c>
      <c r="M429" s="20">
        <v>1720</v>
      </c>
      <c r="N429" s="20">
        <v>1505</v>
      </c>
      <c r="O429" s="14">
        <v>0</v>
      </c>
      <c r="P429">
        <v>0</v>
      </c>
      <c r="Q429" s="8">
        <v>0</v>
      </c>
      <c r="R429" s="11" t="b">
        <f t="shared" si="7"/>
        <v>0</v>
      </c>
      <c r="S429">
        <v>0</v>
      </c>
      <c r="W429" t="s">
        <v>887</v>
      </c>
      <c r="X429">
        <v>6</v>
      </c>
      <c r="Y429">
        <v>5</v>
      </c>
    </row>
    <row r="430" spans="1:29" ht="20.100000000000001" customHeight="1" x14ac:dyDescent="0.25">
      <c r="A430" t="s">
        <v>888</v>
      </c>
      <c r="B430" s="14">
        <v>110.5</v>
      </c>
      <c r="C430" s="14">
        <f>VLOOKUP(A430,SGI!$A$1:$B$219,2,FALSE)</f>
        <v>4336.3</v>
      </c>
      <c r="D430">
        <v>25869</v>
      </c>
      <c r="F430">
        <v>869</v>
      </c>
      <c r="G430" t="s">
        <v>27</v>
      </c>
      <c r="H430" t="s">
        <v>815</v>
      </c>
      <c r="I430" s="14" t="s">
        <v>889</v>
      </c>
      <c r="J430" t="s">
        <v>288</v>
      </c>
      <c r="K430" t="s">
        <v>32</v>
      </c>
      <c r="L430" s="14">
        <v>300</v>
      </c>
      <c r="M430" s="14">
        <v>200</v>
      </c>
      <c r="N430" s="14">
        <v>100</v>
      </c>
      <c r="O430" s="14">
        <v>0</v>
      </c>
      <c r="P430">
        <v>0</v>
      </c>
      <c r="Q430" s="8">
        <v>300</v>
      </c>
      <c r="R430" s="11" t="b">
        <f t="shared" si="7"/>
        <v>0</v>
      </c>
      <c r="S430">
        <v>0</v>
      </c>
      <c r="W430" t="s">
        <v>890</v>
      </c>
      <c r="X430" t="s">
        <v>891</v>
      </c>
    </row>
    <row r="431" spans="1:29" ht="20.100000000000001" customHeight="1" x14ac:dyDescent="0.25">
      <c r="A431" t="s">
        <v>892</v>
      </c>
      <c r="B431" s="14" t="e">
        <v>#N/A</v>
      </c>
      <c r="C431" s="14">
        <f>VLOOKUP(A431,SGI!$A$1:$B$219,2,FALSE)</f>
        <v>1891.61</v>
      </c>
      <c r="D431">
        <v>25116</v>
      </c>
      <c r="F431">
        <v>869</v>
      </c>
      <c r="G431" t="s">
        <v>27</v>
      </c>
      <c r="H431" t="s">
        <v>815</v>
      </c>
      <c r="I431" s="14" t="s">
        <v>893</v>
      </c>
      <c r="J431" t="s">
        <v>50</v>
      </c>
      <c r="K431" t="s">
        <v>77</v>
      </c>
      <c r="L431" s="14">
        <v>330</v>
      </c>
      <c r="M431">
        <v>330</v>
      </c>
      <c r="N431" s="14">
        <v>0</v>
      </c>
      <c r="O431" s="14">
        <v>0</v>
      </c>
      <c r="P431">
        <v>0</v>
      </c>
      <c r="Q431" s="8">
        <v>0</v>
      </c>
      <c r="R431" s="11" t="b">
        <f t="shared" si="7"/>
        <v>0</v>
      </c>
      <c r="S431">
        <v>0</v>
      </c>
      <c r="W431" t="s">
        <v>894</v>
      </c>
      <c r="X431">
        <v>2</v>
      </c>
      <c r="Y431">
        <v>2</v>
      </c>
    </row>
    <row r="432" spans="1:29" ht="20.100000000000001" customHeight="1" x14ac:dyDescent="0.25">
      <c r="A432" t="s">
        <v>892</v>
      </c>
      <c r="B432" s="14" t="e">
        <v>#N/A</v>
      </c>
      <c r="C432" s="14">
        <f>VLOOKUP(A432,SGI!$A$1:$B$219,2,FALSE)</f>
        <v>1891.61</v>
      </c>
      <c r="D432">
        <v>25118</v>
      </c>
      <c r="F432">
        <v>869</v>
      </c>
      <c r="G432" t="s">
        <v>27</v>
      </c>
      <c r="H432" t="s">
        <v>815</v>
      </c>
      <c r="I432" s="19" t="s">
        <v>895</v>
      </c>
      <c r="J432" t="s">
        <v>50</v>
      </c>
      <c r="K432" t="s">
        <v>32</v>
      </c>
      <c r="L432" s="20">
        <v>4715</v>
      </c>
      <c r="M432" s="14">
        <v>715</v>
      </c>
      <c r="N432" s="20">
        <v>4000</v>
      </c>
      <c r="O432" s="14">
        <v>0</v>
      </c>
      <c r="P432">
        <v>0</v>
      </c>
      <c r="Q432" s="8">
        <v>0</v>
      </c>
      <c r="R432" s="11" t="b">
        <f t="shared" si="7"/>
        <v>0</v>
      </c>
      <c r="S432">
        <v>0</v>
      </c>
      <c r="T432" s="14"/>
      <c r="W432" t="s">
        <v>896</v>
      </c>
      <c r="X432" t="s">
        <v>897</v>
      </c>
      <c r="Y432" t="s">
        <v>898</v>
      </c>
    </row>
    <row r="433" spans="1:29" ht="20.100000000000001" customHeight="1" x14ac:dyDescent="0.25">
      <c r="A433" t="s">
        <v>892</v>
      </c>
      <c r="B433" s="14" t="e">
        <v>#N/A</v>
      </c>
      <c r="C433" s="14">
        <f>VLOOKUP(A433,SGI!$A$1:$B$219,2,FALSE)</f>
        <v>1891.61</v>
      </c>
      <c r="D433" s="14">
        <v>25124</v>
      </c>
      <c r="F433">
        <v>869</v>
      </c>
      <c r="G433" t="s">
        <v>27</v>
      </c>
      <c r="H433" t="s">
        <v>815</v>
      </c>
      <c r="I433" s="14" t="s">
        <v>899</v>
      </c>
      <c r="J433" t="s">
        <v>37</v>
      </c>
      <c r="K433" t="s">
        <v>32</v>
      </c>
      <c r="L433" s="14">
        <v>500</v>
      </c>
      <c r="M433" s="14">
        <v>0</v>
      </c>
      <c r="N433" s="14">
        <v>0</v>
      </c>
      <c r="O433">
        <v>0</v>
      </c>
      <c r="P433">
        <v>0</v>
      </c>
      <c r="Q433" s="8">
        <v>0</v>
      </c>
      <c r="R433" s="11" t="b">
        <f t="shared" si="7"/>
        <v>0</v>
      </c>
      <c r="S433">
        <v>0</v>
      </c>
      <c r="W433" t="s">
        <v>900</v>
      </c>
      <c r="X433">
        <v>2</v>
      </c>
      <c r="Y433">
        <v>2</v>
      </c>
      <c r="Z433" s="14"/>
    </row>
    <row r="434" spans="1:29" ht="20.100000000000001" customHeight="1" x14ac:dyDescent="0.25">
      <c r="A434" t="s">
        <v>901</v>
      </c>
      <c r="B434" s="14">
        <v>48.89</v>
      </c>
      <c r="C434" s="14">
        <f>VLOOKUP(A434,SGI!$A$1:$B$219,2,FALSE)</f>
        <v>446.58</v>
      </c>
      <c r="D434" s="14">
        <v>26837</v>
      </c>
      <c r="F434">
        <v>869</v>
      </c>
      <c r="G434" t="s">
        <v>27</v>
      </c>
      <c r="H434" t="s">
        <v>815</v>
      </c>
      <c r="I434" s="19" t="s">
        <v>902</v>
      </c>
      <c r="J434" t="s">
        <v>50</v>
      </c>
      <c r="K434" t="s">
        <v>77</v>
      </c>
      <c r="L434" s="14">
        <v>42</v>
      </c>
      <c r="M434" s="14">
        <v>10</v>
      </c>
      <c r="N434">
        <v>32</v>
      </c>
      <c r="O434">
        <v>0</v>
      </c>
      <c r="P434">
        <v>0</v>
      </c>
      <c r="Q434" s="8">
        <v>42</v>
      </c>
      <c r="R434" s="11" t="b">
        <f t="shared" si="7"/>
        <v>0</v>
      </c>
      <c r="S434">
        <v>0</v>
      </c>
      <c r="W434" t="s">
        <v>903</v>
      </c>
    </row>
    <row r="435" spans="1:29" ht="20.100000000000001" customHeight="1" x14ac:dyDescent="0.25">
      <c r="A435" t="s">
        <v>901</v>
      </c>
      <c r="B435" s="14">
        <v>48.89</v>
      </c>
      <c r="C435" s="14">
        <f>VLOOKUP(A435,SGI!$A$1:$B$219,2,FALSE)</f>
        <v>446.58</v>
      </c>
      <c r="D435" s="14">
        <v>26847</v>
      </c>
      <c r="F435">
        <v>869</v>
      </c>
      <c r="G435" t="s">
        <v>27</v>
      </c>
      <c r="H435" t="s">
        <v>815</v>
      </c>
      <c r="I435" s="19" t="s">
        <v>904</v>
      </c>
      <c r="J435" t="s">
        <v>50</v>
      </c>
      <c r="K435" t="s">
        <v>403</v>
      </c>
      <c r="L435" s="14">
        <v>26</v>
      </c>
      <c r="M435">
        <v>0</v>
      </c>
      <c r="N435">
        <v>26</v>
      </c>
      <c r="O435">
        <v>0</v>
      </c>
      <c r="P435">
        <v>0</v>
      </c>
      <c r="Q435" s="8">
        <v>26</v>
      </c>
      <c r="R435" s="11" t="b">
        <f t="shared" si="7"/>
        <v>0</v>
      </c>
      <c r="S435">
        <v>0</v>
      </c>
      <c r="W435" t="s">
        <v>905</v>
      </c>
    </row>
    <row r="436" spans="1:29" ht="20.100000000000001" customHeight="1" x14ac:dyDescent="0.25">
      <c r="A436" t="s">
        <v>901</v>
      </c>
      <c r="B436" s="14">
        <v>48.89</v>
      </c>
      <c r="C436" s="14">
        <f>VLOOKUP(A436,SGI!$A$1:$B$219,2,FALSE)</f>
        <v>446.58</v>
      </c>
      <c r="D436" s="14">
        <v>26865</v>
      </c>
      <c r="F436">
        <v>869</v>
      </c>
      <c r="G436" t="s">
        <v>27</v>
      </c>
      <c r="H436" t="s">
        <v>815</v>
      </c>
      <c r="I436" s="19" t="s">
        <v>906</v>
      </c>
      <c r="J436" t="s">
        <v>50</v>
      </c>
      <c r="K436" t="s">
        <v>32</v>
      </c>
      <c r="L436">
        <v>104</v>
      </c>
      <c r="M436">
        <v>39.69</v>
      </c>
      <c r="N436">
        <v>64.31</v>
      </c>
      <c r="O436">
        <v>0</v>
      </c>
      <c r="P436">
        <v>0</v>
      </c>
      <c r="Q436" s="8">
        <v>104</v>
      </c>
      <c r="R436" s="11" t="b">
        <f t="shared" si="7"/>
        <v>0</v>
      </c>
      <c r="S436">
        <v>0</v>
      </c>
      <c r="W436" t="s">
        <v>907</v>
      </c>
      <c r="X436">
        <v>3</v>
      </c>
      <c r="Y436">
        <v>4</v>
      </c>
      <c r="AC436" t="s">
        <v>908</v>
      </c>
    </row>
    <row r="437" spans="1:29" ht="20.100000000000001" customHeight="1" x14ac:dyDescent="0.25">
      <c r="A437" t="s">
        <v>901</v>
      </c>
      <c r="B437" s="14">
        <v>48.89</v>
      </c>
      <c r="C437" s="14">
        <f>VLOOKUP(A437,SGI!$A$1:$B$219,2,FALSE)</f>
        <v>446.58</v>
      </c>
      <c r="D437" s="14">
        <v>26886</v>
      </c>
      <c r="F437">
        <v>869</v>
      </c>
      <c r="G437" t="s">
        <v>27</v>
      </c>
      <c r="H437" t="s">
        <v>815</v>
      </c>
      <c r="I437" s="14" t="s">
        <v>909</v>
      </c>
      <c r="J437" t="s">
        <v>119</v>
      </c>
      <c r="K437" t="s">
        <v>32</v>
      </c>
      <c r="L437">
        <v>80</v>
      </c>
      <c r="M437">
        <v>40</v>
      </c>
      <c r="N437">
        <v>40</v>
      </c>
      <c r="O437">
        <v>0</v>
      </c>
      <c r="P437">
        <v>0</v>
      </c>
      <c r="Q437" s="8">
        <v>0</v>
      </c>
      <c r="R437" s="11" t="b">
        <f t="shared" si="7"/>
        <v>0</v>
      </c>
      <c r="S437">
        <v>0</v>
      </c>
      <c r="W437" t="s">
        <v>910</v>
      </c>
      <c r="X437" t="s">
        <v>911</v>
      </c>
      <c r="Y437" t="s">
        <v>912</v>
      </c>
    </row>
    <row r="438" spans="1:29" ht="20.100000000000001" customHeight="1" x14ac:dyDescent="0.25">
      <c r="A438" t="s">
        <v>901</v>
      </c>
      <c r="B438" s="14">
        <v>48.89</v>
      </c>
      <c r="C438" s="14">
        <f>VLOOKUP(A438,SGI!$A$1:$B$219,2,FALSE)</f>
        <v>446.58</v>
      </c>
      <c r="D438" s="14">
        <v>26907</v>
      </c>
      <c r="F438">
        <v>869</v>
      </c>
      <c r="G438" t="s">
        <v>27</v>
      </c>
      <c r="H438" t="s">
        <v>815</v>
      </c>
      <c r="I438" s="19" t="s">
        <v>913</v>
      </c>
      <c r="J438" t="s">
        <v>35</v>
      </c>
      <c r="K438" t="s">
        <v>32</v>
      </c>
      <c r="L438">
        <v>60</v>
      </c>
      <c r="M438">
        <v>18.3</v>
      </c>
      <c r="N438">
        <v>41.7</v>
      </c>
      <c r="O438">
        <v>0</v>
      </c>
      <c r="P438">
        <v>0</v>
      </c>
      <c r="Q438" s="8">
        <v>0</v>
      </c>
      <c r="R438" s="11" t="b">
        <f t="shared" si="7"/>
        <v>0</v>
      </c>
      <c r="S438">
        <v>0</v>
      </c>
      <c r="W438" t="s">
        <v>914</v>
      </c>
    </row>
    <row r="439" spans="1:29" ht="20.100000000000001" customHeight="1" x14ac:dyDescent="0.25">
      <c r="A439" t="s">
        <v>901</v>
      </c>
      <c r="B439" s="14">
        <v>48.89</v>
      </c>
      <c r="C439" s="14">
        <f>VLOOKUP(A439,SGI!$A$1:$B$219,2,FALSE)</f>
        <v>446.58</v>
      </c>
      <c r="D439" s="14">
        <v>26931</v>
      </c>
      <c r="F439">
        <v>869</v>
      </c>
      <c r="G439" t="s">
        <v>27</v>
      </c>
      <c r="H439" t="s">
        <v>815</v>
      </c>
      <c r="I439" s="19" t="s">
        <v>915</v>
      </c>
      <c r="J439" t="s">
        <v>45</v>
      </c>
      <c r="K439" t="s">
        <v>32</v>
      </c>
      <c r="L439" s="14">
        <v>129</v>
      </c>
      <c r="M439">
        <v>39.9</v>
      </c>
      <c r="N439" s="14">
        <v>89.1</v>
      </c>
      <c r="O439" s="14">
        <v>0</v>
      </c>
      <c r="P439">
        <v>0</v>
      </c>
      <c r="Q439" s="8">
        <v>129</v>
      </c>
      <c r="R439" s="11" t="b">
        <f t="shared" si="7"/>
        <v>0</v>
      </c>
      <c r="S439">
        <v>0</v>
      </c>
      <c r="W439" t="s">
        <v>916</v>
      </c>
      <c r="X439">
        <v>6</v>
      </c>
      <c r="Y439" t="s">
        <v>127</v>
      </c>
    </row>
    <row r="440" spans="1:29" ht="20.100000000000001" customHeight="1" x14ac:dyDescent="0.25">
      <c r="A440" t="s">
        <v>917</v>
      </c>
      <c r="B440" s="14">
        <v>2041.26</v>
      </c>
      <c r="C440" s="14">
        <f>VLOOKUP(A440,SGI!$A$1:$B$219,2,FALSE)</f>
        <v>77.260000000000005</v>
      </c>
      <c r="D440" s="14">
        <v>26187</v>
      </c>
      <c r="F440">
        <v>869</v>
      </c>
      <c r="G440" t="s">
        <v>27</v>
      </c>
      <c r="H440" t="s">
        <v>815</v>
      </c>
      <c r="I440" s="19" t="s">
        <v>918</v>
      </c>
      <c r="J440" t="s">
        <v>45</v>
      </c>
      <c r="K440" t="s">
        <v>32</v>
      </c>
      <c r="L440" s="20">
        <v>1652</v>
      </c>
      <c r="M440">
        <v>0</v>
      </c>
      <c r="N440" s="20">
        <v>1652</v>
      </c>
      <c r="O440">
        <v>0</v>
      </c>
      <c r="P440">
        <v>0</v>
      </c>
      <c r="Q440" s="8">
        <v>1652</v>
      </c>
      <c r="R440" s="11" t="b">
        <f t="shared" si="7"/>
        <v>0</v>
      </c>
      <c r="S440">
        <v>1652</v>
      </c>
      <c r="U440" s="14"/>
      <c r="W440" t="s">
        <v>919</v>
      </c>
    </row>
    <row r="441" spans="1:29" ht="20.100000000000001" customHeight="1" x14ac:dyDescent="0.25">
      <c r="A441" t="s">
        <v>917</v>
      </c>
      <c r="B441" s="14">
        <v>2041.26</v>
      </c>
      <c r="C441" s="14">
        <f>VLOOKUP(A441,SGI!$A$1:$B$219,2,FALSE)</f>
        <v>77.260000000000005</v>
      </c>
      <c r="D441" s="14">
        <v>26188</v>
      </c>
      <c r="F441">
        <v>869</v>
      </c>
      <c r="G441" t="s">
        <v>27</v>
      </c>
      <c r="H441" t="s">
        <v>815</v>
      </c>
      <c r="I441" s="19" t="s">
        <v>920</v>
      </c>
      <c r="J441" t="s">
        <v>119</v>
      </c>
      <c r="K441" t="s">
        <v>32</v>
      </c>
      <c r="L441" s="14">
        <v>510</v>
      </c>
      <c r="M441">
        <v>0</v>
      </c>
      <c r="N441" s="14">
        <v>510</v>
      </c>
      <c r="O441" s="14">
        <v>0</v>
      </c>
      <c r="P441">
        <v>0</v>
      </c>
      <c r="Q441" s="8">
        <v>510</v>
      </c>
      <c r="R441" s="11" t="b">
        <f t="shared" si="7"/>
        <v>0</v>
      </c>
      <c r="S441">
        <v>510</v>
      </c>
      <c r="W441" t="s">
        <v>921</v>
      </c>
    </row>
    <row r="442" spans="1:29" ht="20.100000000000001" customHeight="1" x14ac:dyDescent="0.25">
      <c r="A442" t="s">
        <v>917</v>
      </c>
      <c r="B442" s="14">
        <v>2041.26</v>
      </c>
      <c r="C442" s="14">
        <f>VLOOKUP(A442,SGI!$A$1:$B$219,2,FALSE)</f>
        <v>77.260000000000005</v>
      </c>
      <c r="D442" s="14">
        <v>26189</v>
      </c>
      <c r="F442">
        <v>869</v>
      </c>
      <c r="G442" t="s">
        <v>27</v>
      </c>
      <c r="H442" t="s">
        <v>815</v>
      </c>
      <c r="I442" s="19" t="s">
        <v>922</v>
      </c>
      <c r="J442" t="s">
        <v>50</v>
      </c>
      <c r="K442" t="s">
        <v>77</v>
      </c>
      <c r="L442" s="14">
        <v>144</v>
      </c>
      <c r="M442">
        <v>0</v>
      </c>
      <c r="N442" s="14">
        <v>144</v>
      </c>
      <c r="O442" s="14">
        <v>0</v>
      </c>
      <c r="P442">
        <v>0</v>
      </c>
      <c r="Q442" s="8">
        <v>144</v>
      </c>
      <c r="R442" s="11" t="b">
        <f t="shared" si="7"/>
        <v>0</v>
      </c>
      <c r="S442">
        <v>144</v>
      </c>
      <c r="T442" s="19" t="s">
        <v>923</v>
      </c>
      <c r="W442" t="s">
        <v>924</v>
      </c>
    </row>
    <row r="443" spans="1:29" ht="20.100000000000001" customHeight="1" x14ac:dyDescent="0.25">
      <c r="A443" t="s">
        <v>926</v>
      </c>
      <c r="B443" s="14">
        <v>100</v>
      </c>
      <c r="C443" s="14" t="e">
        <f>VLOOKUP(A443,SGI!$A$1:$B$219,2,FALSE)</f>
        <v>#N/A</v>
      </c>
      <c r="D443" s="14">
        <v>27437</v>
      </c>
      <c r="F443">
        <v>818</v>
      </c>
      <c r="G443" t="s">
        <v>27</v>
      </c>
      <c r="H443" t="s">
        <v>925</v>
      </c>
      <c r="I443" s="14" t="s">
        <v>927</v>
      </c>
      <c r="J443" t="s">
        <v>98</v>
      </c>
      <c r="K443" t="s">
        <v>32</v>
      </c>
      <c r="L443" s="20">
        <v>1800</v>
      </c>
      <c r="M443">
        <v>500</v>
      </c>
      <c r="N443">
        <v>400</v>
      </c>
      <c r="O443">
        <v>1800</v>
      </c>
      <c r="P443">
        <v>250</v>
      </c>
      <c r="Q443" s="8">
        <v>1300</v>
      </c>
      <c r="R443" s="11" t="b">
        <f t="shared" si="7"/>
        <v>0</v>
      </c>
      <c r="T443" t="s">
        <v>928</v>
      </c>
      <c r="V443">
        <v>5</v>
      </c>
      <c r="W443" s="19" t="s">
        <v>929</v>
      </c>
      <c r="X443">
        <v>7</v>
      </c>
      <c r="Y443">
        <v>4</v>
      </c>
      <c r="Z443" t="s">
        <v>930</v>
      </c>
      <c r="AA443" t="s">
        <v>132</v>
      </c>
      <c r="AB443" t="s">
        <v>931</v>
      </c>
    </row>
    <row r="444" spans="1:29" ht="20.100000000000001" customHeight="1" x14ac:dyDescent="0.25">
      <c r="A444" t="s">
        <v>932</v>
      </c>
      <c r="B444" s="14">
        <v>324.52</v>
      </c>
      <c r="C444" s="14">
        <f>VLOOKUP(A444,SGI!$A$1:$B$219,2,FALSE)</f>
        <v>4179.72</v>
      </c>
      <c r="D444" s="11">
        <v>27249</v>
      </c>
      <c r="E444" s="11"/>
      <c r="F444">
        <v>818</v>
      </c>
      <c r="G444" t="s">
        <v>27</v>
      </c>
      <c r="H444" t="s">
        <v>925</v>
      </c>
      <c r="I444" s="14" t="s">
        <v>933</v>
      </c>
      <c r="J444" t="s">
        <v>98</v>
      </c>
      <c r="K444" t="s">
        <v>77</v>
      </c>
      <c r="L444">
        <v>262.5</v>
      </c>
      <c r="M444">
        <v>204.17</v>
      </c>
      <c r="N444">
        <v>50</v>
      </c>
      <c r="O444">
        <v>262.5</v>
      </c>
      <c r="P444">
        <v>50</v>
      </c>
      <c r="Q444" s="8">
        <v>0</v>
      </c>
      <c r="R444" s="11" t="b">
        <f t="shared" si="7"/>
        <v>1</v>
      </c>
      <c r="S444">
        <v>0</v>
      </c>
      <c r="T444" t="s">
        <v>934</v>
      </c>
      <c r="W444" t="s">
        <v>935</v>
      </c>
      <c r="X444">
        <v>1</v>
      </c>
      <c r="Y444" t="s">
        <v>127</v>
      </c>
      <c r="AB444" s="19" t="s">
        <v>936</v>
      </c>
      <c r="AC444" t="s">
        <v>937</v>
      </c>
    </row>
    <row r="445" spans="1:29" ht="20.100000000000001" customHeight="1" x14ac:dyDescent="0.25">
      <c r="A445" t="s">
        <v>932</v>
      </c>
      <c r="B445" s="14">
        <v>324.52</v>
      </c>
      <c r="C445" s="14">
        <f>VLOOKUP(A445,SGI!$A$1:$B$219,2,FALSE)</f>
        <v>4179.72</v>
      </c>
      <c r="D445">
        <v>27251</v>
      </c>
      <c r="F445">
        <v>818</v>
      </c>
      <c r="G445" t="s">
        <v>27</v>
      </c>
      <c r="H445" t="s">
        <v>925</v>
      </c>
      <c r="I445" s="14" t="s">
        <v>938</v>
      </c>
      <c r="J445" t="s">
        <v>119</v>
      </c>
      <c r="K445" t="s">
        <v>77</v>
      </c>
      <c r="L445">
        <v>200</v>
      </c>
      <c r="M445">
        <v>0</v>
      </c>
      <c r="N445">
        <v>0</v>
      </c>
      <c r="O445">
        <v>200</v>
      </c>
      <c r="P445">
        <v>0</v>
      </c>
      <c r="Q445" s="8">
        <v>0</v>
      </c>
      <c r="R445" s="11" t="b">
        <f t="shared" si="7"/>
        <v>0</v>
      </c>
      <c r="S445">
        <v>0</v>
      </c>
      <c r="T445" t="s">
        <v>939</v>
      </c>
      <c r="U445">
        <v>2</v>
      </c>
      <c r="V445" t="s">
        <v>940</v>
      </c>
      <c r="W445" t="s">
        <v>941</v>
      </c>
      <c r="X445">
        <v>1</v>
      </c>
      <c r="Y445" t="s">
        <v>127</v>
      </c>
      <c r="AA445" t="s">
        <v>942</v>
      </c>
      <c r="AB445" t="s">
        <v>931</v>
      </c>
    </row>
    <row r="446" spans="1:29" ht="20.100000000000001" customHeight="1" x14ac:dyDescent="0.25">
      <c r="A446" t="s">
        <v>932</v>
      </c>
      <c r="B446" s="14">
        <v>324.52</v>
      </c>
      <c r="C446" s="14">
        <f>VLOOKUP(A446,SGI!$A$1:$B$219,2,FALSE)</f>
        <v>4179.72</v>
      </c>
      <c r="D446">
        <v>27266</v>
      </c>
      <c r="F446">
        <v>818</v>
      </c>
      <c r="G446" t="s">
        <v>27</v>
      </c>
      <c r="H446" t="s">
        <v>925</v>
      </c>
      <c r="I446" s="14" t="s">
        <v>943</v>
      </c>
      <c r="J446" t="s">
        <v>119</v>
      </c>
      <c r="K446" t="s">
        <v>51</v>
      </c>
      <c r="L446" s="14">
        <v>200</v>
      </c>
      <c r="M446" s="14">
        <v>0</v>
      </c>
      <c r="N446" s="14">
        <v>50</v>
      </c>
      <c r="O446">
        <v>200</v>
      </c>
      <c r="P446">
        <v>0</v>
      </c>
      <c r="Q446" s="8">
        <v>0</v>
      </c>
      <c r="R446" s="11" t="b">
        <f t="shared" si="7"/>
        <v>0</v>
      </c>
      <c r="S446">
        <v>0</v>
      </c>
      <c r="V446" t="s">
        <v>912</v>
      </c>
      <c r="W446" t="s">
        <v>941</v>
      </c>
      <c r="X446">
        <v>1</v>
      </c>
      <c r="Y446" t="s">
        <v>127</v>
      </c>
      <c r="AA446" t="s">
        <v>912</v>
      </c>
      <c r="AB446" t="s">
        <v>931</v>
      </c>
    </row>
    <row r="447" spans="1:29" ht="20.100000000000001" customHeight="1" x14ac:dyDescent="0.25">
      <c r="A447" t="s">
        <v>932</v>
      </c>
      <c r="B447" s="14">
        <v>324.52</v>
      </c>
      <c r="C447" s="14">
        <f>VLOOKUP(A447,SGI!$A$1:$B$219,2,FALSE)</f>
        <v>4179.72</v>
      </c>
      <c r="D447">
        <v>27270</v>
      </c>
      <c r="F447">
        <v>818</v>
      </c>
      <c r="G447" t="s">
        <v>27</v>
      </c>
      <c r="H447" t="s">
        <v>925</v>
      </c>
      <c r="I447" s="14" t="s">
        <v>944</v>
      </c>
      <c r="J447" t="s">
        <v>119</v>
      </c>
      <c r="K447" t="s">
        <v>403</v>
      </c>
      <c r="L447" s="14">
        <v>200</v>
      </c>
      <c r="M447" s="14">
        <v>0</v>
      </c>
      <c r="N447" s="14">
        <v>50</v>
      </c>
      <c r="O447">
        <v>200</v>
      </c>
      <c r="P447">
        <v>0</v>
      </c>
      <c r="Q447" s="8">
        <v>0</v>
      </c>
      <c r="R447" s="11" t="b">
        <f t="shared" si="7"/>
        <v>0</v>
      </c>
      <c r="S447">
        <v>0</v>
      </c>
      <c r="V447" t="s">
        <v>912</v>
      </c>
      <c r="W447" s="14" t="s">
        <v>941</v>
      </c>
      <c r="X447">
        <v>1</v>
      </c>
      <c r="Y447" t="s">
        <v>127</v>
      </c>
      <c r="AA447" t="s">
        <v>912</v>
      </c>
      <c r="AB447" t="s">
        <v>931</v>
      </c>
    </row>
    <row r="448" spans="1:29" ht="20.100000000000001" customHeight="1" x14ac:dyDescent="0.25">
      <c r="A448" t="s">
        <v>932</v>
      </c>
      <c r="B448" s="14">
        <v>324.52</v>
      </c>
      <c r="C448" s="14">
        <f>VLOOKUP(A448,SGI!$A$1:$B$219,2,FALSE)</f>
        <v>4179.72</v>
      </c>
      <c r="D448">
        <v>27273</v>
      </c>
      <c r="F448">
        <v>818</v>
      </c>
      <c r="G448" t="s">
        <v>27</v>
      </c>
      <c r="H448" t="s">
        <v>925</v>
      </c>
      <c r="I448" s="19" t="s">
        <v>945</v>
      </c>
      <c r="J448" t="s">
        <v>50</v>
      </c>
      <c r="K448" t="s">
        <v>32</v>
      </c>
      <c r="L448" s="20">
        <v>2250</v>
      </c>
      <c r="M448" s="14">
        <v>0</v>
      </c>
      <c r="N448" s="14">
        <v>500</v>
      </c>
      <c r="O448" s="14">
        <v>2250</v>
      </c>
      <c r="P448">
        <v>150</v>
      </c>
      <c r="Q448" s="8">
        <v>500</v>
      </c>
      <c r="R448" s="11" t="b">
        <f t="shared" si="7"/>
        <v>0</v>
      </c>
      <c r="T448" t="s">
        <v>946</v>
      </c>
      <c r="V448" t="s">
        <v>946</v>
      </c>
      <c r="W448" s="14" t="s">
        <v>947</v>
      </c>
      <c r="X448" t="s">
        <v>948</v>
      </c>
      <c r="Y448">
        <v>4</v>
      </c>
      <c r="AA448">
        <v>5</v>
      </c>
      <c r="AB448" t="s">
        <v>931</v>
      </c>
      <c r="AC448" t="s">
        <v>949</v>
      </c>
    </row>
    <row r="449" spans="1:30" ht="20.100000000000001" customHeight="1" x14ac:dyDescent="0.25">
      <c r="A449" t="s">
        <v>950</v>
      </c>
      <c r="B449" s="14">
        <v>96.95</v>
      </c>
      <c r="C449" s="14" t="e">
        <f>VLOOKUP(A449,SGI!$A$1:$B$219,2,FALSE)</f>
        <v>#N/A</v>
      </c>
      <c r="D449">
        <v>25878</v>
      </c>
      <c r="F449">
        <v>818</v>
      </c>
      <c r="G449" t="s">
        <v>27</v>
      </c>
      <c r="H449" t="s">
        <v>925</v>
      </c>
      <c r="I449" s="14" t="s">
        <v>951</v>
      </c>
      <c r="J449" t="s">
        <v>71</v>
      </c>
      <c r="K449" t="s">
        <v>403</v>
      </c>
      <c r="L449" s="14">
        <v>30</v>
      </c>
      <c r="M449" s="14">
        <v>0</v>
      </c>
      <c r="N449" s="14">
        <v>15</v>
      </c>
      <c r="O449" s="14">
        <v>30</v>
      </c>
      <c r="P449">
        <v>10</v>
      </c>
      <c r="Q449" s="8">
        <v>30</v>
      </c>
      <c r="R449" s="11" t="b">
        <f t="shared" si="7"/>
        <v>0</v>
      </c>
      <c r="S449">
        <v>0</v>
      </c>
      <c r="T449" t="s">
        <v>952</v>
      </c>
      <c r="W449" s="14"/>
      <c r="AB449" t="s">
        <v>931</v>
      </c>
    </row>
    <row r="450" spans="1:30" ht="20.100000000000001" customHeight="1" x14ac:dyDescent="0.25">
      <c r="A450" t="s">
        <v>950</v>
      </c>
      <c r="B450" s="14">
        <v>96.95</v>
      </c>
      <c r="C450" s="14" t="e">
        <f>VLOOKUP(A450,SGI!$A$1:$B$219,2,FALSE)</f>
        <v>#N/A</v>
      </c>
      <c r="D450">
        <v>25886</v>
      </c>
      <c r="F450">
        <v>818</v>
      </c>
      <c r="G450" t="s">
        <v>27</v>
      </c>
      <c r="H450" t="s">
        <v>925</v>
      </c>
      <c r="I450" s="14" t="s">
        <v>953</v>
      </c>
      <c r="J450" t="s">
        <v>954</v>
      </c>
      <c r="K450" t="s">
        <v>51</v>
      </c>
      <c r="L450">
        <v>150</v>
      </c>
      <c r="M450">
        <v>0</v>
      </c>
      <c r="N450">
        <v>45</v>
      </c>
      <c r="O450">
        <v>150</v>
      </c>
      <c r="P450">
        <v>0</v>
      </c>
      <c r="Q450" s="8">
        <v>0</v>
      </c>
      <c r="R450" s="11" t="b">
        <f t="shared" si="7"/>
        <v>0</v>
      </c>
      <c r="S450">
        <v>0</v>
      </c>
      <c r="T450" t="s">
        <v>56</v>
      </c>
      <c r="U450">
        <v>1</v>
      </c>
      <c r="V450" t="s">
        <v>127</v>
      </c>
      <c r="W450" s="14" t="s">
        <v>955</v>
      </c>
      <c r="X450">
        <v>1</v>
      </c>
      <c r="Y450" t="s">
        <v>127</v>
      </c>
      <c r="AA450" t="s">
        <v>127</v>
      </c>
      <c r="AB450" t="s">
        <v>931</v>
      </c>
    </row>
    <row r="451" spans="1:30" ht="20.100000000000001" customHeight="1" x14ac:dyDescent="0.25">
      <c r="A451" t="s">
        <v>950</v>
      </c>
      <c r="B451" s="14">
        <v>96.95</v>
      </c>
      <c r="C451" s="14" t="e">
        <f>VLOOKUP(A451,SGI!$A$1:$B$219,2,FALSE)</f>
        <v>#N/A</v>
      </c>
      <c r="D451">
        <v>25891</v>
      </c>
      <c r="F451">
        <v>818</v>
      </c>
      <c r="G451" t="s">
        <v>27</v>
      </c>
      <c r="H451" t="s">
        <v>925</v>
      </c>
      <c r="I451" s="14" t="s">
        <v>956</v>
      </c>
      <c r="J451" t="s">
        <v>954</v>
      </c>
      <c r="K451" t="s">
        <v>77</v>
      </c>
      <c r="L451" s="14">
        <v>288</v>
      </c>
      <c r="M451">
        <v>0</v>
      </c>
      <c r="N451">
        <v>86.4</v>
      </c>
      <c r="O451">
        <v>288</v>
      </c>
      <c r="P451">
        <v>86.4</v>
      </c>
      <c r="Q451" s="8">
        <v>288</v>
      </c>
      <c r="R451" s="11" t="b">
        <f t="shared" si="7"/>
        <v>0</v>
      </c>
      <c r="S451">
        <v>0</v>
      </c>
      <c r="W451" t="s">
        <v>957</v>
      </c>
      <c r="AB451" t="s">
        <v>931</v>
      </c>
    </row>
    <row r="452" spans="1:30" ht="20.100000000000001" customHeight="1" x14ac:dyDescent="0.25">
      <c r="A452" t="s">
        <v>958</v>
      </c>
      <c r="B452" s="14" t="e">
        <v>#N/A</v>
      </c>
      <c r="C452" s="14">
        <f>VLOOKUP(A452,SGI!$A$1:$B$219,2,FALSE)</f>
        <v>1181.6099999999999</v>
      </c>
      <c r="D452" s="11">
        <v>26287</v>
      </c>
      <c r="E452" s="11"/>
      <c r="F452">
        <v>818</v>
      </c>
      <c r="G452" t="s">
        <v>27</v>
      </c>
      <c r="H452" t="s">
        <v>925</v>
      </c>
      <c r="I452" s="19" t="s">
        <v>959</v>
      </c>
      <c r="J452" t="s">
        <v>408</v>
      </c>
      <c r="K452" t="s">
        <v>32</v>
      </c>
      <c r="L452" s="14">
        <v>225</v>
      </c>
      <c r="M452" s="14">
        <v>0</v>
      </c>
      <c r="N452" s="14">
        <v>112.5</v>
      </c>
      <c r="O452">
        <v>225</v>
      </c>
      <c r="P452">
        <v>67.5</v>
      </c>
      <c r="Q452" s="8">
        <v>0</v>
      </c>
      <c r="R452" s="11" t="b">
        <f t="shared" si="7"/>
        <v>1</v>
      </c>
      <c r="S452">
        <v>0</v>
      </c>
      <c r="T452" t="s">
        <v>960</v>
      </c>
      <c r="U452" t="s">
        <v>961</v>
      </c>
      <c r="V452">
        <v>4</v>
      </c>
      <c r="W452" t="s">
        <v>962</v>
      </c>
      <c r="X452" t="s">
        <v>963</v>
      </c>
      <c r="Y452">
        <v>4</v>
      </c>
      <c r="AA452">
        <v>4</v>
      </c>
      <c r="AB452" t="s">
        <v>931</v>
      </c>
    </row>
    <row r="453" spans="1:30" ht="20.100000000000001" customHeight="1" x14ac:dyDescent="0.25">
      <c r="A453" t="s">
        <v>958</v>
      </c>
      <c r="B453" s="14" t="e">
        <v>#N/A</v>
      </c>
      <c r="C453" s="14">
        <f>VLOOKUP(A453,SGI!$A$1:$B$219,2,FALSE)</f>
        <v>1181.6099999999999</v>
      </c>
      <c r="D453" s="11">
        <v>26288</v>
      </c>
      <c r="E453" s="11"/>
      <c r="F453">
        <v>818</v>
      </c>
      <c r="G453" t="s">
        <v>27</v>
      </c>
      <c r="H453" t="s">
        <v>925</v>
      </c>
      <c r="I453" s="19" t="s">
        <v>964</v>
      </c>
      <c r="J453" t="s">
        <v>408</v>
      </c>
      <c r="K453" t="s">
        <v>77</v>
      </c>
      <c r="L453" s="14">
        <v>800</v>
      </c>
      <c r="M453" s="14">
        <v>350</v>
      </c>
      <c r="N453">
        <v>225</v>
      </c>
      <c r="O453">
        <v>800</v>
      </c>
      <c r="P453">
        <v>200</v>
      </c>
      <c r="Q453" s="8">
        <v>0</v>
      </c>
      <c r="R453" s="11" t="b">
        <f t="shared" si="7"/>
        <v>1</v>
      </c>
      <c r="S453">
        <v>0</v>
      </c>
      <c r="T453" t="s">
        <v>965</v>
      </c>
      <c r="U453">
        <v>3</v>
      </c>
      <c r="V453">
        <v>4</v>
      </c>
      <c r="W453" t="s">
        <v>966</v>
      </c>
      <c r="X453" t="s">
        <v>963</v>
      </c>
      <c r="Y453">
        <v>4</v>
      </c>
      <c r="AA453">
        <v>4</v>
      </c>
      <c r="AB453" t="s">
        <v>931</v>
      </c>
    </row>
    <row r="454" spans="1:30" ht="20.100000000000001" customHeight="1" x14ac:dyDescent="0.25">
      <c r="A454" t="s">
        <v>958</v>
      </c>
      <c r="B454" s="14" t="e">
        <v>#N/A</v>
      </c>
      <c r="C454" s="14">
        <f>VLOOKUP(A454,SGI!$A$1:$B$219,2,FALSE)</f>
        <v>1181.6099999999999</v>
      </c>
      <c r="D454">
        <v>26289</v>
      </c>
      <c r="F454">
        <v>818</v>
      </c>
      <c r="G454" t="s">
        <v>27</v>
      </c>
      <c r="H454" t="s">
        <v>925</v>
      </c>
      <c r="I454" s="14" t="s">
        <v>967</v>
      </c>
      <c r="J454" t="s">
        <v>408</v>
      </c>
      <c r="K454" t="s">
        <v>51</v>
      </c>
      <c r="L454" s="20">
        <v>1500</v>
      </c>
      <c r="M454">
        <v>900</v>
      </c>
      <c r="N454">
        <v>150</v>
      </c>
      <c r="O454">
        <v>1500</v>
      </c>
      <c r="P454">
        <v>0</v>
      </c>
      <c r="Q454" s="8">
        <v>0</v>
      </c>
      <c r="R454" s="11" t="b">
        <f t="shared" si="7"/>
        <v>0</v>
      </c>
      <c r="S454">
        <v>0</v>
      </c>
      <c r="U454" s="19" t="s">
        <v>923</v>
      </c>
      <c r="V454" t="s">
        <v>127</v>
      </c>
      <c r="W454" t="s">
        <v>968</v>
      </c>
      <c r="X454">
        <v>1</v>
      </c>
      <c r="Y454" t="s">
        <v>127</v>
      </c>
      <c r="AA454" t="s">
        <v>127</v>
      </c>
      <c r="AB454" t="s">
        <v>931</v>
      </c>
    </row>
    <row r="455" spans="1:30" ht="20.100000000000001" customHeight="1" x14ac:dyDescent="0.25">
      <c r="A455" t="s">
        <v>969</v>
      </c>
      <c r="B455" s="14">
        <v>0</v>
      </c>
      <c r="C455" s="14">
        <f>VLOOKUP(A455,SGI!$A$1:$B$219,2,FALSE)</f>
        <v>28856.61</v>
      </c>
      <c r="D455">
        <v>27380</v>
      </c>
      <c r="F455">
        <v>818</v>
      </c>
      <c r="G455" t="s">
        <v>27</v>
      </c>
      <c r="H455" t="s">
        <v>925</v>
      </c>
      <c r="I455" s="19" t="s">
        <v>970</v>
      </c>
      <c r="J455" t="s">
        <v>408</v>
      </c>
      <c r="K455" t="s">
        <v>32</v>
      </c>
      <c r="L455" s="20">
        <v>3000</v>
      </c>
      <c r="M455">
        <v>0</v>
      </c>
      <c r="N455" s="14">
        <v>0</v>
      </c>
      <c r="O455">
        <v>0</v>
      </c>
      <c r="P455">
        <v>0</v>
      </c>
      <c r="Q455" s="8">
        <v>0</v>
      </c>
      <c r="R455" s="11" t="b">
        <f t="shared" si="7"/>
        <v>0</v>
      </c>
      <c r="S455">
        <v>0</v>
      </c>
      <c r="U455">
        <v>1</v>
      </c>
      <c r="V455">
        <v>2</v>
      </c>
      <c r="W455" t="s">
        <v>900</v>
      </c>
      <c r="X455">
        <v>1</v>
      </c>
      <c r="Y455">
        <v>2</v>
      </c>
      <c r="AA455">
        <v>2</v>
      </c>
      <c r="AB455" t="s">
        <v>931</v>
      </c>
    </row>
    <row r="456" spans="1:30" ht="20.100000000000001" customHeight="1" x14ac:dyDescent="0.25">
      <c r="A456" t="s">
        <v>969</v>
      </c>
      <c r="B456" s="14">
        <v>0</v>
      </c>
      <c r="C456" s="14">
        <f>VLOOKUP(A456,SGI!$A$1:$B$219,2,FALSE)</f>
        <v>28856.61</v>
      </c>
      <c r="D456">
        <v>27383</v>
      </c>
      <c r="F456">
        <v>818</v>
      </c>
      <c r="G456" t="s">
        <v>27</v>
      </c>
      <c r="H456" t="s">
        <v>925</v>
      </c>
      <c r="I456" s="19" t="s">
        <v>971</v>
      </c>
      <c r="J456" t="s">
        <v>60</v>
      </c>
      <c r="K456" t="s">
        <v>77</v>
      </c>
      <c r="L456" s="20">
        <v>27000</v>
      </c>
      <c r="M456" s="20">
        <v>6600</v>
      </c>
      <c r="N456">
        <v>0</v>
      </c>
      <c r="O456">
        <v>0</v>
      </c>
      <c r="P456">
        <v>0</v>
      </c>
      <c r="Q456" s="8">
        <v>0</v>
      </c>
      <c r="R456" s="11" t="b">
        <f t="shared" si="7"/>
        <v>0</v>
      </c>
      <c r="S456">
        <v>0</v>
      </c>
      <c r="U456">
        <v>1</v>
      </c>
      <c r="V456">
        <v>2</v>
      </c>
      <c r="W456" t="s">
        <v>972</v>
      </c>
      <c r="X456">
        <v>1</v>
      </c>
      <c r="Y456">
        <v>2</v>
      </c>
      <c r="AA456">
        <v>2</v>
      </c>
      <c r="AB456" t="s">
        <v>931</v>
      </c>
    </row>
    <row r="457" spans="1:30" ht="20.100000000000001" customHeight="1" x14ac:dyDescent="0.25">
      <c r="A457" t="s">
        <v>973</v>
      </c>
      <c r="B457" s="14">
        <v>471.28000000000003</v>
      </c>
      <c r="C457" s="14">
        <f>VLOOKUP(A457,SGI!$A$1:$B$219,2,FALSE)</f>
        <v>1436.29</v>
      </c>
      <c r="D457">
        <v>25344</v>
      </c>
      <c r="F457">
        <v>818</v>
      </c>
      <c r="G457" t="s">
        <v>27</v>
      </c>
      <c r="H457" t="s">
        <v>925</v>
      </c>
      <c r="I457" s="19" t="s">
        <v>974</v>
      </c>
      <c r="J457" t="s">
        <v>45</v>
      </c>
      <c r="K457" t="s">
        <v>32</v>
      </c>
      <c r="L457">
        <v>100</v>
      </c>
      <c r="M457">
        <v>0</v>
      </c>
      <c r="N457">
        <v>20</v>
      </c>
      <c r="O457">
        <v>100</v>
      </c>
      <c r="P457">
        <v>20</v>
      </c>
      <c r="Q457" s="8">
        <v>100</v>
      </c>
      <c r="R457" s="11" t="b">
        <f t="shared" si="7"/>
        <v>0</v>
      </c>
      <c r="S457">
        <v>0</v>
      </c>
      <c r="T457" t="s">
        <v>975</v>
      </c>
      <c r="W457" t="s">
        <v>976</v>
      </c>
      <c r="X457">
        <v>7</v>
      </c>
      <c r="Y457" t="s">
        <v>127</v>
      </c>
      <c r="AB457" t="s">
        <v>977</v>
      </c>
      <c r="AC457" t="s">
        <v>978</v>
      </c>
      <c r="AD457" t="s">
        <v>979</v>
      </c>
    </row>
    <row r="458" spans="1:30" ht="20.100000000000001" customHeight="1" x14ac:dyDescent="0.25">
      <c r="A458" t="s">
        <v>973</v>
      </c>
      <c r="B458" s="14">
        <v>471.28000000000003</v>
      </c>
      <c r="C458" s="14">
        <f>VLOOKUP(A458,SGI!$A$1:$B$219,2,FALSE)</f>
        <v>1436.29</v>
      </c>
      <c r="D458">
        <v>27305</v>
      </c>
      <c r="F458">
        <v>818</v>
      </c>
      <c r="G458" t="s">
        <v>27</v>
      </c>
      <c r="H458" t="s">
        <v>925</v>
      </c>
      <c r="I458" s="19" t="s">
        <v>980</v>
      </c>
      <c r="J458" t="s">
        <v>56</v>
      </c>
      <c r="K458" t="s">
        <v>374</v>
      </c>
      <c r="L458" s="14">
        <v>150</v>
      </c>
      <c r="M458" s="14">
        <v>0</v>
      </c>
      <c r="N458" s="14">
        <v>20</v>
      </c>
      <c r="O458" s="14">
        <v>150</v>
      </c>
      <c r="P458">
        <v>0</v>
      </c>
      <c r="Q458" s="8">
        <v>0</v>
      </c>
      <c r="R458" s="11" t="b">
        <f t="shared" si="7"/>
        <v>0</v>
      </c>
      <c r="S458">
        <v>0</v>
      </c>
      <c r="T458" t="s">
        <v>981</v>
      </c>
      <c r="U458">
        <v>1</v>
      </c>
      <c r="V458" t="s">
        <v>127</v>
      </c>
      <c r="W458" t="s">
        <v>982</v>
      </c>
      <c r="X458">
        <v>1</v>
      </c>
      <c r="Y458" t="s">
        <v>127</v>
      </c>
      <c r="AA458" t="s">
        <v>127</v>
      </c>
      <c r="AB458" t="s">
        <v>931</v>
      </c>
    </row>
    <row r="459" spans="1:30" ht="20.100000000000001" customHeight="1" x14ac:dyDescent="0.25">
      <c r="A459" t="s">
        <v>973</v>
      </c>
      <c r="B459" s="14">
        <v>471.28000000000003</v>
      </c>
      <c r="C459" s="14">
        <f>VLOOKUP(A459,SGI!$A$1:$B$219,2,FALSE)</f>
        <v>1436.29</v>
      </c>
      <c r="D459">
        <v>27306</v>
      </c>
      <c r="F459">
        <v>818</v>
      </c>
      <c r="G459" t="s">
        <v>27</v>
      </c>
      <c r="H459" t="s">
        <v>925</v>
      </c>
      <c r="I459" s="14" t="s">
        <v>983</v>
      </c>
      <c r="J459" t="s">
        <v>272</v>
      </c>
      <c r="K459" t="s">
        <v>32</v>
      </c>
      <c r="L459" s="14">
        <v>500</v>
      </c>
      <c r="M459" s="14">
        <v>0</v>
      </c>
      <c r="N459" s="14">
        <v>100</v>
      </c>
      <c r="O459">
        <v>0</v>
      </c>
      <c r="P459">
        <v>0</v>
      </c>
      <c r="Q459" s="8">
        <v>0</v>
      </c>
      <c r="R459" s="11" t="b">
        <f t="shared" si="7"/>
        <v>0</v>
      </c>
      <c r="S459">
        <v>0</v>
      </c>
      <c r="T459" t="s">
        <v>984</v>
      </c>
      <c r="U459">
        <v>3</v>
      </c>
      <c r="V459" t="s">
        <v>132</v>
      </c>
      <c r="W459" t="s">
        <v>985</v>
      </c>
      <c r="X459">
        <v>3</v>
      </c>
      <c r="Y459" t="s">
        <v>132</v>
      </c>
      <c r="AA459" t="s">
        <v>132</v>
      </c>
      <c r="AB459" s="14" t="s">
        <v>931</v>
      </c>
    </row>
    <row r="460" spans="1:30" ht="20.100000000000001" customHeight="1" x14ac:dyDescent="0.25">
      <c r="A460" t="s">
        <v>973</v>
      </c>
      <c r="B460" s="14">
        <v>471.28000000000003</v>
      </c>
      <c r="C460" s="14">
        <f>VLOOKUP(A460,SGI!$A$1:$B$219,2,FALSE)</f>
        <v>1436.29</v>
      </c>
      <c r="D460">
        <v>25342</v>
      </c>
      <c r="F460">
        <v>818</v>
      </c>
      <c r="G460" t="s">
        <v>27</v>
      </c>
      <c r="H460" t="s">
        <v>925</v>
      </c>
      <c r="I460" s="14" t="s">
        <v>986</v>
      </c>
      <c r="J460" t="s">
        <v>288</v>
      </c>
      <c r="K460" t="s">
        <v>51</v>
      </c>
      <c r="L460" s="14">
        <v>900</v>
      </c>
      <c r="M460">
        <v>0</v>
      </c>
      <c r="N460" s="14">
        <v>450</v>
      </c>
      <c r="O460">
        <v>0</v>
      </c>
      <c r="P460">
        <v>0</v>
      </c>
      <c r="Q460" s="8">
        <v>900</v>
      </c>
      <c r="R460" s="11" t="b">
        <f t="shared" si="7"/>
        <v>0</v>
      </c>
      <c r="S460">
        <v>0</v>
      </c>
      <c r="T460" s="19" t="s">
        <v>987</v>
      </c>
      <c r="W460" t="s">
        <v>988</v>
      </c>
      <c r="X460">
        <v>3</v>
      </c>
      <c r="Y460" t="s">
        <v>132</v>
      </c>
      <c r="AB460" s="14"/>
    </row>
    <row r="461" spans="1:30" ht="20.100000000000001" customHeight="1" x14ac:dyDescent="0.25">
      <c r="A461" t="s">
        <v>989</v>
      </c>
      <c r="B461" s="14">
        <v>735.6</v>
      </c>
      <c r="C461" s="14" t="e">
        <f>VLOOKUP(A461,SGI!$A$1:$B$219,2,FALSE)</f>
        <v>#N/A</v>
      </c>
      <c r="D461">
        <v>26155</v>
      </c>
      <c r="F461">
        <v>818</v>
      </c>
      <c r="G461" t="s">
        <v>27</v>
      </c>
      <c r="H461" t="s">
        <v>925</v>
      </c>
      <c r="I461" s="19" t="s">
        <v>990</v>
      </c>
      <c r="J461" t="s">
        <v>42</v>
      </c>
      <c r="K461" t="s">
        <v>32</v>
      </c>
      <c r="L461" s="20">
        <v>1400</v>
      </c>
      <c r="M461">
        <v>0</v>
      </c>
      <c r="N461">
        <v>200</v>
      </c>
      <c r="O461">
        <v>1400</v>
      </c>
      <c r="P461">
        <v>150</v>
      </c>
      <c r="Q461" s="8">
        <v>500</v>
      </c>
      <c r="R461" s="11" t="b">
        <f t="shared" si="7"/>
        <v>0</v>
      </c>
      <c r="S461">
        <v>0</v>
      </c>
      <c r="T461" t="s">
        <v>991</v>
      </c>
      <c r="U461" t="s">
        <v>961</v>
      </c>
      <c r="V461">
        <v>4</v>
      </c>
      <c r="W461" t="s">
        <v>992</v>
      </c>
      <c r="Y461">
        <v>4</v>
      </c>
      <c r="Z461" s="19" t="s">
        <v>993</v>
      </c>
      <c r="AA461">
        <v>4</v>
      </c>
      <c r="AB461" t="s">
        <v>931</v>
      </c>
      <c r="AC461" t="s">
        <v>994</v>
      </c>
    </row>
    <row r="462" spans="1:30" ht="20.100000000000001" customHeight="1" x14ac:dyDescent="0.25">
      <c r="A462" t="s">
        <v>989</v>
      </c>
      <c r="B462" s="14">
        <v>735.6</v>
      </c>
      <c r="C462" s="14" t="e">
        <f>VLOOKUP(A462,SGI!$A$1:$B$219,2,FALSE)</f>
        <v>#N/A</v>
      </c>
      <c r="D462">
        <v>26160</v>
      </c>
      <c r="F462">
        <v>818</v>
      </c>
      <c r="G462" t="s">
        <v>27</v>
      </c>
      <c r="H462" t="s">
        <v>925</v>
      </c>
      <c r="I462" s="19" t="s">
        <v>995</v>
      </c>
      <c r="J462" t="s">
        <v>98</v>
      </c>
      <c r="K462" t="s">
        <v>32</v>
      </c>
      <c r="L462" s="20">
        <v>13500</v>
      </c>
      <c r="M462" s="20">
        <v>12100</v>
      </c>
      <c r="N462">
        <v>0</v>
      </c>
      <c r="O462">
        <v>0</v>
      </c>
      <c r="P462">
        <v>0</v>
      </c>
      <c r="Q462" s="8">
        <v>0</v>
      </c>
      <c r="R462" s="11" t="b">
        <f t="shared" si="7"/>
        <v>0</v>
      </c>
      <c r="S462">
        <v>0</v>
      </c>
      <c r="T462" s="14"/>
      <c r="V462">
        <v>2</v>
      </c>
      <c r="W462" t="s">
        <v>900</v>
      </c>
      <c r="X462">
        <v>1</v>
      </c>
      <c r="Y462" t="s">
        <v>127</v>
      </c>
      <c r="AA462">
        <v>2</v>
      </c>
      <c r="AB462" t="s">
        <v>931</v>
      </c>
    </row>
    <row r="463" spans="1:30" ht="20.100000000000001" customHeight="1" x14ac:dyDescent="0.25">
      <c r="A463" t="s">
        <v>989</v>
      </c>
      <c r="B463" s="14">
        <v>735.6</v>
      </c>
      <c r="C463" s="14" t="e">
        <f>VLOOKUP(A463,SGI!$A$1:$B$219,2,FALSE)</f>
        <v>#N/A</v>
      </c>
      <c r="D463">
        <v>26165</v>
      </c>
      <c r="F463">
        <v>818</v>
      </c>
      <c r="G463" t="s">
        <v>27</v>
      </c>
      <c r="H463" t="s">
        <v>925</v>
      </c>
      <c r="I463" s="19" t="s">
        <v>996</v>
      </c>
      <c r="J463" t="s">
        <v>71</v>
      </c>
      <c r="K463" t="s">
        <v>32</v>
      </c>
      <c r="L463" s="20">
        <v>1000</v>
      </c>
      <c r="M463">
        <v>0</v>
      </c>
      <c r="N463" s="14">
        <v>200</v>
      </c>
      <c r="O463" s="14">
        <v>1000</v>
      </c>
      <c r="P463">
        <v>0</v>
      </c>
      <c r="Q463" s="8">
        <v>0</v>
      </c>
      <c r="R463" s="11" t="b">
        <f t="shared" ref="R463:R526" si="8">AND(P463&gt;0,Q463=0,J463&lt;&gt;"Printing Costs",J463&lt;&gt;"Publicity")</f>
        <v>0</v>
      </c>
      <c r="S463">
        <v>0</v>
      </c>
      <c r="V463" t="s">
        <v>912</v>
      </c>
      <c r="W463" s="14" t="s">
        <v>997</v>
      </c>
      <c r="X463" t="s">
        <v>998</v>
      </c>
      <c r="Y463" t="s">
        <v>912</v>
      </c>
      <c r="AA463" t="s">
        <v>912</v>
      </c>
      <c r="AB463" t="s">
        <v>931</v>
      </c>
    </row>
    <row r="464" spans="1:30" ht="20.100000000000001" customHeight="1" x14ac:dyDescent="0.25">
      <c r="A464" t="s">
        <v>989</v>
      </c>
      <c r="B464" s="14">
        <v>735.6</v>
      </c>
      <c r="C464" s="14" t="e">
        <f>VLOOKUP(A464,SGI!$A$1:$B$219,2,FALSE)</f>
        <v>#N/A</v>
      </c>
      <c r="D464">
        <v>26167</v>
      </c>
      <c r="F464">
        <v>818</v>
      </c>
      <c r="G464" t="s">
        <v>27</v>
      </c>
      <c r="H464" t="s">
        <v>925</v>
      </c>
      <c r="I464" s="19" t="s">
        <v>999</v>
      </c>
      <c r="J464" t="s">
        <v>35</v>
      </c>
      <c r="K464" t="s">
        <v>32</v>
      </c>
      <c r="L464" s="14">
        <v>600</v>
      </c>
      <c r="M464">
        <v>300</v>
      </c>
      <c r="N464" s="14">
        <v>200</v>
      </c>
      <c r="O464" s="14">
        <v>600</v>
      </c>
      <c r="P464">
        <v>200</v>
      </c>
      <c r="Q464" s="8">
        <v>600</v>
      </c>
      <c r="R464" s="11" t="b">
        <f t="shared" si="8"/>
        <v>0</v>
      </c>
      <c r="S464">
        <v>0</v>
      </c>
      <c r="AB464" s="14" t="s">
        <v>931</v>
      </c>
    </row>
    <row r="465" spans="1:30" ht="20.100000000000001" customHeight="1" x14ac:dyDescent="0.25">
      <c r="A465" t="s">
        <v>989</v>
      </c>
      <c r="B465" s="14">
        <v>735.6</v>
      </c>
      <c r="C465" s="14" t="e">
        <f>VLOOKUP(A465,SGI!$A$1:$B$219,2,FALSE)</f>
        <v>#N/A</v>
      </c>
      <c r="D465">
        <v>26469</v>
      </c>
      <c r="F465">
        <v>818</v>
      </c>
      <c r="G465" t="s">
        <v>27</v>
      </c>
      <c r="H465" t="s">
        <v>925</v>
      </c>
      <c r="I465" s="19" t="s">
        <v>1000</v>
      </c>
      <c r="J465" t="s">
        <v>42</v>
      </c>
      <c r="K465" t="s">
        <v>77</v>
      </c>
      <c r="L465" s="14">
        <v>550</v>
      </c>
      <c r="M465">
        <v>0</v>
      </c>
      <c r="N465">
        <v>200</v>
      </c>
      <c r="O465">
        <v>550</v>
      </c>
      <c r="P465">
        <v>200</v>
      </c>
      <c r="Q465" s="8">
        <v>250</v>
      </c>
      <c r="R465" s="11" t="b">
        <f t="shared" si="8"/>
        <v>0</v>
      </c>
      <c r="S465">
        <v>0</v>
      </c>
      <c r="W465" t="s">
        <v>1001</v>
      </c>
      <c r="AB465" t="s">
        <v>931</v>
      </c>
    </row>
    <row r="466" spans="1:30" ht="20.100000000000001" customHeight="1" x14ac:dyDescent="0.25">
      <c r="A466" t="s">
        <v>1002</v>
      </c>
      <c r="B466" s="14">
        <v>477.29999999999995</v>
      </c>
      <c r="C466" s="14" t="e">
        <f>VLOOKUP(A466,SGI!$A$1:$B$219,2,FALSE)</f>
        <v>#N/A</v>
      </c>
      <c r="D466">
        <v>25313</v>
      </c>
      <c r="F466">
        <v>818</v>
      </c>
      <c r="G466" t="s">
        <v>27</v>
      </c>
      <c r="H466" t="s">
        <v>925</v>
      </c>
      <c r="I466" s="19" t="s">
        <v>1003</v>
      </c>
      <c r="J466" t="s">
        <v>119</v>
      </c>
      <c r="K466" t="s">
        <v>32</v>
      </c>
      <c r="L466" s="14">
        <v>950</v>
      </c>
      <c r="M466">
        <v>625</v>
      </c>
      <c r="N466" s="14">
        <v>200</v>
      </c>
      <c r="O466">
        <v>950</v>
      </c>
      <c r="P466">
        <v>200</v>
      </c>
      <c r="Q466" s="8">
        <v>950</v>
      </c>
      <c r="R466" s="11" t="b">
        <f t="shared" si="8"/>
        <v>0</v>
      </c>
      <c r="S466">
        <v>0</v>
      </c>
      <c r="T466" t="s">
        <v>1004</v>
      </c>
      <c r="W466" t="s">
        <v>1005</v>
      </c>
      <c r="X466" t="s">
        <v>842</v>
      </c>
      <c r="Y466">
        <v>4</v>
      </c>
      <c r="AB466" t="s">
        <v>977</v>
      </c>
    </row>
    <row r="467" spans="1:30" ht="20.100000000000001" customHeight="1" x14ac:dyDescent="0.25">
      <c r="A467" t="s">
        <v>1002</v>
      </c>
      <c r="B467" s="14">
        <v>477.29999999999995</v>
      </c>
      <c r="C467" s="14" t="e">
        <f>VLOOKUP(A467,SGI!$A$1:$B$219,2,FALSE)</f>
        <v>#N/A</v>
      </c>
      <c r="D467">
        <v>25317</v>
      </c>
      <c r="F467">
        <v>818</v>
      </c>
      <c r="G467" t="s">
        <v>27</v>
      </c>
      <c r="H467" t="s">
        <v>925</v>
      </c>
      <c r="I467" s="14" t="s">
        <v>1006</v>
      </c>
      <c r="J467" t="s">
        <v>45</v>
      </c>
      <c r="K467" t="s">
        <v>32</v>
      </c>
      <c r="L467">
        <v>410.52</v>
      </c>
      <c r="M467">
        <v>300</v>
      </c>
      <c r="N467">
        <v>100</v>
      </c>
      <c r="O467">
        <v>410.52</v>
      </c>
      <c r="P467">
        <v>100</v>
      </c>
      <c r="Q467" s="8">
        <v>410.52</v>
      </c>
      <c r="R467" s="11" t="b">
        <f t="shared" si="8"/>
        <v>0</v>
      </c>
      <c r="S467">
        <v>0</v>
      </c>
      <c r="W467" t="s">
        <v>1007</v>
      </c>
      <c r="X467">
        <v>3</v>
      </c>
      <c r="Y467">
        <v>5</v>
      </c>
      <c r="AB467" t="s">
        <v>977</v>
      </c>
      <c r="AC467" t="s">
        <v>1008</v>
      </c>
      <c r="AD467" t="s">
        <v>1009</v>
      </c>
    </row>
    <row r="468" spans="1:30" ht="20.100000000000001" customHeight="1" x14ac:dyDescent="0.25">
      <c r="A468" t="s">
        <v>1002</v>
      </c>
      <c r="B468" s="14">
        <v>477.29999999999995</v>
      </c>
      <c r="C468" s="14" t="e">
        <f>VLOOKUP(A468,SGI!$A$1:$B$219,2,FALSE)</f>
        <v>#N/A</v>
      </c>
      <c r="D468">
        <v>25326</v>
      </c>
      <c r="F468">
        <v>818</v>
      </c>
      <c r="G468" t="s">
        <v>27</v>
      </c>
      <c r="H468" t="s">
        <v>925</v>
      </c>
      <c r="I468" s="14" t="s">
        <v>1010</v>
      </c>
      <c r="J468" t="s">
        <v>50</v>
      </c>
      <c r="K468" t="s">
        <v>77</v>
      </c>
      <c r="L468" s="14">
        <v>500</v>
      </c>
      <c r="M468" s="14">
        <v>150</v>
      </c>
      <c r="N468" s="14">
        <v>200</v>
      </c>
      <c r="O468" s="14">
        <v>500</v>
      </c>
      <c r="P468">
        <v>100</v>
      </c>
      <c r="Q468" s="8">
        <v>300</v>
      </c>
      <c r="R468" s="11" t="b">
        <f t="shared" si="8"/>
        <v>0</v>
      </c>
      <c r="S468">
        <v>0</v>
      </c>
      <c r="T468" t="s">
        <v>1011</v>
      </c>
      <c r="U468" s="19" t="s">
        <v>923</v>
      </c>
      <c r="W468" t="s">
        <v>1012</v>
      </c>
      <c r="X468">
        <v>3</v>
      </c>
      <c r="Y468">
        <v>5</v>
      </c>
      <c r="AB468" t="s">
        <v>977</v>
      </c>
      <c r="AC468" t="s">
        <v>1008</v>
      </c>
      <c r="AD468" t="s">
        <v>1013</v>
      </c>
    </row>
    <row r="469" spans="1:30" ht="20.100000000000001" customHeight="1" x14ac:dyDescent="0.25">
      <c r="A469" t="s">
        <v>1002</v>
      </c>
      <c r="B469" s="14">
        <v>477.29999999999995</v>
      </c>
      <c r="C469" s="14" t="e">
        <f>VLOOKUP(A469,SGI!$A$1:$B$219,2,FALSE)</f>
        <v>#N/A</v>
      </c>
      <c r="D469">
        <v>25318</v>
      </c>
      <c r="F469">
        <v>818</v>
      </c>
      <c r="G469" t="s">
        <v>27</v>
      </c>
      <c r="H469" t="s">
        <v>925</v>
      </c>
      <c r="I469" s="19" t="s">
        <v>1014</v>
      </c>
      <c r="J469" t="s">
        <v>119</v>
      </c>
      <c r="K469" t="s">
        <v>77</v>
      </c>
      <c r="L469" s="14">
        <v>600</v>
      </c>
      <c r="M469">
        <v>225</v>
      </c>
      <c r="N469" s="14">
        <v>200</v>
      </c>
      <c r="O469" s="14">
        <v>600</v>
      </c>
      <c r="P469">
        <v>150</v>
      </c>
      <c r="Q469" s="8">
        <v>600</v>
      </c>
      <c r="R469" s="11" t="b">
        <f t="shared" si="8"/>
        <v>0</v>
      </c>
      <c r="S469">
        <v>0</v>
      </c>
      <c r="T469" t="s">
        <v>1015</v>
      </c>
      <c r="U469">
        <v>7</v>
      </c>
      <c r="W469" t="s">
        <v>1016</v>
      </c>
      <c r="X469">
        <v>7</v>
      </c>
      <c r="Y469" t="s">
        <v>132</v>
      </c>
      <c r="Z469" t="s">
        <v>1017</v>
      </c>
      <c r="AB469" t="s">
        <v>931</v>
      </c>
    </row>
    <row r="470" spans="1:30" ht="20.100000000000001" customHeight="1" x14ac:dyDescent="0.25">
      <c r="A470" t="s">
        <v>1002</v>
      </c>
      <c r="B470" s="14">
        <v>477.29999999999995</v>
      </c>
      <c r="C470" s="14" t="e">
        <f>VLOOKUP(A470,SGI!$A$1:$B$219,2,FALSE)</f>
        <v>#N/A</v>
      </c>
      <c r="D470">
        <v>25320</v>
      </c>
      <c r="F470">
        <v>818</v>
      </c>
      <c r="G470" t="s">
        <v>27</v>
      </c>
      <c r="H470" t="s">
        <v>925</v>
      </c>
      <c r="I470" s="19" t="s">
        <v>1018</v>
      </c>
      <c r="J470" t="s">
        <v>50</v>
      </c>
      <c r="K470" t="s">
        <v>32</v>
      </c>
      <c r="L470" s="14">
        <v>850</v>
      </c>
      <c r="M470" s="14">
        <v>308</v>
      </c>
      <c r="N470" s="14">
        <v>340</v>
      </c>
      <c r="O470" s="14">
        <v>850</v>
      </c>
      <c r="P470">
        <v>290</v>
      </c>
      <c r="Q470" s="8">
        <v>850</v>
      </c>
      <c r="R470" s="11" t="b">
        <f t="shared" si="8"/>
        <v>0</v>
      </c>
      <c r="S470">
        <v>0</v>
      </c>
      <c r="T470" t="s">
        <v>1019</v>
      </c>
      <c r="U470">
        <v>7</v>
      </c>
      <c r="V470">
        <v>4</v>
      </c>
      <c r="W470" t="s">
        <v>1020</v>
      </c>
      <c r="X470" t="s">
        <v>842</v>
      </c>
      <c r="Y470" t="s">
        <v>132</v>
      </c>
      <c r="Z470" t="s">
        <v>1021</v>
      </c>
      <c r="AB470" t="s">
        <v>931</v>
      </c>
    </row>
    <row r="471" spans="1:30" ht="20.100000000000001" customHeight="1" x14ac:dyDescent="0.25">
      <c r="A471" t="s">
        <v>1002</v>
      </c>
      <c r="B471" s="14">
        <v>477.29999999999995</v>
      </c>
      <c r="C471" s="14" t="e">
        <f>VLOOKUP(A471,SGI!$A$1:$B$219,2,FALSE)</f>
        <v>#N/A</v>
      </c>
      <c r="D471">
        <v>27581</v>
      </c>
      <c r="F471">
        <v>818</v>
      </c>
      <c r="G471" t="s">
        <v>27</v>
      </c>
      <c r="H471" t="s">
        <v>925</v>
      </c>
      <c r="I471" s="19" t="s">
        <v>1022</v>
      </c>
      <c r="J471" t="s">
        <v>272</v>
      </c>
      <c r="K471" t="s">
        <v>77</v>
      </c>
      <c r="L471" s="14">
        <v>900</v>
      </c>
      <c r="M471" s="14">
        <v>0</v>
      </c>
      <c r="N471">
        <v>270</v>
      </c>
      <c r="O471" s="14">
        <v>900</v>
      </c>
      <c r="P471">
        <v>220</v>
      </c>
      <c r="Q471" s="8">
        <v>900</v>
      </c>
      <c r="R471" s="11" t="b">
        <f t="shared" si="8"/>
        <v>0</v>
      </c>
      <c r="S471">
        <v>0</v>
      </c>
      <c r="T471" t="s">
        <v>1023</v>
      </c>
      <c r="W471" t="s">
        <v>1024</v>
      </c>
      <c r="X471">
        <v>7</v>
      </c>
      <c r="Y471" t="s">
        <v>132</v>
      </c>
      <c r="Z471" t="s">
        <v>1025</v>
      </c>
      <c r="AB471" t="s">
        <v>931</v>
      </c>
    </row>
    <row r="472" spans="1:30" ht="20.100000000000001" customHeight="1" x14ac:dyDescent="0.25">
      <c r="A472" t="s">
        <v>1002</v>
      </c>
      <c r="B472" s="14">
        <v>477.29999999999995</v>
      </c>
      <c r="C472" s="14" t="e">
        <f>VLOOKUP(A472,SGI!$A$1:$B$219,2,FALSE)</f>
        <v>#N/A</v>
      </c>
      <c r="D472">
        <v>25314</v>
      </c>
      <c r="F472">
        <v>818</v>
      </c>
      <c r="G472" t="s">
        <v>27</v>
      </c>
      <c r="H472" t="s">
        <v>925</v>
      </c>
      <c r="I472" s="19" t="s">
        <v>1026</v>
      </c>
      <c r="J472" t="s">
        <v>42</v>
      </c>
      <c r="K472" t="s">
        <v>32</v>
      </c>
      <c r="L472">
        <v>700</v>
      </c>
      <c r="M472">
        <v>167</v>
      </c>
      <c r="N472">
        <v>350</v>
      </c>
      <c r="O472">
        <v>700</v>
      </c>
      <c r="P472">
        <v>175</v>
      </c>
      <c r="Q472" s="8">
        <v>700</v>
      </c>
      <c r="R472" s="11" t="b">
        <f t="shared" si="8"/>
        <v>0</v>
      </c>
      <c r="S472">
        <v>0</v>
      </c>
      <c r="T472" s="14" t="s">
        <v>1027</v>
      </c>
      <c r="U472">
        <v>7</v>
      </c>
      <c r="V472">
        <v>4</v>
      </c>
      <c r="W472" t="s">
        <v>1028</v>
      </c>
      <c r="X472" t="s">
        <v>842</v>
      </c>
      <c r="Y472">
        <v>4</v>
      </c>
      <c r="Z472" t="s">
        <v>1029</v>
      </c>
      <c r="AA472">
        <v>4</v>
      </c>
      <c r="AB472" s="19" t="s">
        <v>1030</v>
      </c>
    </row>
    <row r="473" spans="1:30" ht="20.100000000000001" customHeight="1" x14ac:dyDescent="0.25">
      <c r="A473" t="s">
        <v>1031</v>
      </c>
      <c r="B473" s="14">
        <v>6108.86</v>
      </c>
      <c r="C473" s="14" t="e">
        <f>VLOOKUP(A473,SGI!$A$1:$B$219,2,FALSE)</f>
        <v>#N/A</v>
      </c>
      <c r="D473">
        <v>26409</v>
      </c>
      <c r="F473">
        <v>818</v>
      </c>
      <c r="G473" t="s">
        <v>27</v>
      </c>
      <c r="H473" t="s">
        <v>925</v>
      </c>
      <c r="I473" s="19" t="s">
        <v>1032</v>
      </c>
      <c r="J473" t="s">
        <v>119</v>
      </c>
      <c r="K473" t="s">
        <v>77</v>
      </c>
      <c r="L473">
        <v>318</v>
      </c>
      <c r="M473">
        <v>68.599999999999994</v>
      </c>
      <c r="N473">
        <v>80</v>
      </c>
      <c r="O473">
        <v>318</v>
      </c>
      <c r="P473">
        <v>80</v>
      </c>
      <c r="Q473" s="8">
        <v>318</v>
      </c>
      <c r="R473" s="11" t="b">
        <f t="shared" si="8"/>
        <v>0</v>
      </c>
      <c r="S473">
        <v>0</v>
      </c>
      <c r="W473" t="s">
        <v>1033</v>
      </c>
      <c r="X473">
        <v>7</v>
      </c>
      <c r="Y473">
        <v>4</v>
      </c>
      <c r="AB473" t="s">
        <v>977</v>
      </c>
      <c r="AC473" t="s">
        <v>1008</v>
      </c>
      <c r="AD473" t="s">
        <v>1034</v>
      </c>
    </row>
    <row r="474" spans="1:30" ht="20.100000000000001" customHeight="1" x14ac:dyDescent="0.25">
      <c r="A474" t="s">
        <v>1031</v>
      </c>
      <c r="B474" s="14">
        <v>6108.86</v>
      </c>
      <c r="C474" s="14" t="e">
        <f>VLOOKUP(A474,SGI!$A$1:$B$219,2,FALSE)</f>
        <v>#N/A</v>
      </c>
      <c r="D474">
        <v>26414</v>
      </c>
      <c r="F474">
        <v>818</v>
      </c>
      <c r="G474" t="s">
        <v>27</v>
      </c>
      <c r="H474" t="s">
        <v>925</v>
      </c>
      <c r="I474" s="19" t="s">
        <v>1035</v>
      </c>
      <c r="J474" t="s">
        <v>119</v>
      </c>
      <c r="K474" t="s">
        <v>403</v>
      </c>
      <c r="L474" s="14">
        <v>422</v>
      </c>
      <c r="M474">
        <v>0</v>
      </c>
      <c r="N474">
        <v>200</v>
      </c>
      <c r="O474" s="14">
        <v>422</v>
      </c>
      <c r="P474">
        <v>200</v>
      </c>
      <c r="Q474" s="6" t="s">
        <v>923</v>
      </c>
      <c r="R474" s="11" t="b">
        <f t="shared" si="8"/>
        <v>0</v>
      </c>
      <c r="S474">
        <v>0</v>
      </c>
      <c r="T474" t="s">
        <v>1036</v>
      </c>
      <c r="U474" s="14"/>
      <c r="W474" t="s">
        <v>1037</v>
      </c>
      <c r="X474">
        <v>7</v>
      </c>
      <c r="Y474">
        <v>4</v>
      </c>
      <c r="AB474" t="s">
        <v>977</v>
      </c>
      <c r="AC474" t="s">
        <v>699</v>
      </c>
    </row>
    <row r="475" spans="1:30" ht="20.100000000000001" customHeight="1" x14ac:dyDescent="0.25">
      <c r="A475" t="s">
        <v>1031</v>
      </c>
      <c r="B475" s="14">
        <v>6108.86</v>
      </c>
      <c r="C475" s="14" t="e">
        <f>VLOOKUP(A475,SGI!$A$1:$B$219,2,FALSE)</f>
        <v>#N/A</v>
      </c>
      <c r="D475">
        <v>26386</v>
      </c>
      <c r="F475">
        <v>818</v>
      </c>
      <c r="G475" t="s">
        <v>27</v>
      </c>
      <c r="H475" t="s">
        <v>925</v>
      </c>
      <c r="I475" s="19" t="s">
        <v>1038</v>
      </c>
      <c r="J475" t="s">
        <v>45</v>
      </c>
      <c r="K475" t="s">
        <v>32</v>
      </c>
      <c r="L475" s="20">
        <v>1780</v>
      </c>
      <c r="M475" s="14">
        <v>980</v>
      </c>
      <c r="N475" s="14">
        <v>800</v>
      </c>
      <c r="O475">
        <v>1780</v>
      </c>
      <c r="P475">
        <v>534</v>
      </c>
      <c r="Q475" s="8">
        <v>1780</v>
      </c>
      <c r="R475" s="11" t="b">
        <f t="shared" si="8"/>
        <v>0</v>
      </c>
      <c r="S475">
        <v>0</v>
      </c>
      <c r="T475" t="s">
        <v>1039</v>
      </c>
      <c r="V475">
        <v>4</v>
      </c>
      <c r="W475" t="s">
        <v>1040</v>
      </c>
      <c r="X475" t="s">
        <v>842</v>
      </c>
      <c r="Y475">
        <v>4</v>
      </c>
      <c r="AA475">
        <v>4</v>
      </c>
      <c r="AB475" t="s">
        <v>931</v>
      </c>
    </row>
    <row r="476" spans="1:30" ht="20.100000000000001" customHeight="1" x14ac:dyDescent="0.25">
      <c r="A476" t="s">
        <v>1031</v>
      </c>
      <c r="B476" s="14">
        <v>6108.86</v>
      </c>
      <c r="C476" s="14" t="e">
        <f>VLOOKUP(A476,SGI!$A$1:$B$219,2,FALSE)</f>
        <v>#N/A</v>
      </c>
      <c r="D476">
        <v>26388</v>
      </c>
      <c r="F476">
        <v>818</v>
      </c>
      <c r="G476" t="s">
        <v>27</v>
      </c>
      <c r="H476" t="s">
        <v>925</v>
      </c>
      <c r="I476" s="19" t="s">
        <v>1041</v>
      </c>
      <c r="J476" t="s">
        <v>364</v>
      </c>
      <c r="K476" t="s">
        <v>51</v>
      </c>
      <c r="L476" s="14">
        <v>180</v>
      </c>
      <c r="M476" s="14">
        <v>120</v>
      </c>
      <c r="N476" s="14">
        <v>60</v>
      </c>
      <c r="O476">
        <v>180</v>
      </c>
      <c r="P476">
        <v>60</v>
      </c>
      <c r="Q476" s="8">
        <v>180</v>
      </c>
      <c r="R476" s="11" t="b">
        <f t="shared" si="8"/>
        <v>0</v>
      </c>
      <c r="S476">
        <v>0</v>
      </c>
      <c r="W476" t="s">
        <v>1042</v>
      </c>
      <c r="AB476" t="s">
        <v>931</v>
      </c>
      <c r="AC476" t="s">
        <v>311</v>
      </c>
    </row>
    <row r="477" spans="1:30" ht="20.100000000000001" customHeight="1" x14ac:dyDescent="0.25">
      <c r="A477" t="s">
        <v>1031</v>
      </c>
      <c r="B477" s="14">
        <v>6108.86</v>
      </c>
      <c r="C477" s="14" t="e">
        <f>VLOOKUP(A477,SGI!$A$1:$B$219,2,FALSE)</f>
        <v>#N/A</v>
      </c>
      <c r="D477">
        <v>26397</v>
      </c>
      <c r="F477">
        <v>818</v>
      </c>
      <c r="G477" t="s">
        <v>27</v>
      </c>
      <c r="H477" t="s">
        <v>925</v>
      </c>
      <c r="I477" s="19" t="s">
        <v>1043</v>
      </c>
      <c r="J477" t="s">
        <v>60</v>
      </c>
      <c r="K477" t="s">
        <v>51</v>
      </c>
      <c r="L477" s="20">
        <v>1152</v>
      </c>
      <c r="M477">
        <v>402</v>
      </c>
      <c r="N477">
        <v>750</v>
      </c>
      <c r="O477">
        <v>1152</v>
      </c>
      <c r="P477">
        <v>0</v>
      </c>
      <c r="Q477" s="7">
        <v>1152</v>
      </c>
      <c r="R477" s="11" t="b">
        <f t="shared" si="8"/>
        <v>0</v>
      </c>
      <c r="S477">
        <v>0</v>
      </c>
      <c r="T477" t="s">
        <v>1044</v>
      </c>
      <c r="U477">
        <v>7</v>
      </c>
      <c r="V477">
        <v>4</v>
      </c>
      <c r="W477" t="s">
        <v>1045</v>
      </c>
      <c r="X477" t="s">
        <v>842</v>
      </c>
      <c r="Y477">
        <v>4</v>
      </c>
      <c r="Z477" t="s">
        <v>1046</v>
      </c>
      <c r="AA477">
        <v>4</v>
      </c>
      <c r="AB477" t="s">
        <v>931</v>
      </c>
      <c r="AC477" t="s">
        <v>311</v>
      </c>
    </row>
    <row r="478" spans="1:30" ht="20.100000000000001" customHeight="1" x14ac:dyDescent="0.25">
      <c r="A478" t="s">
        <v>1031</v>
      </c>
      <c r="B478" s="14">
        <v>6108.86</v>
      </c>
      <c r="C478" s="14" t="e">
        <f>VLOOKUP(A478,SGI!$A$1:$B$219,2,FALSE)</f>
        <v>#N/A</v>
      </c>
      <c r="D478">
        <v>26399</v>
      </c>
      <c r="F478">
        <v>818</v>
      </c>
      <c r="G478" t="s">
        <v>27</v>
      </c>
      <c r="H478" t="s">
        <v>925</v>
      </c>
      <c r="I478" s="19" t="s">
        <v>1047</v>
      </c>
      <c r="J478" t="s">
        <v>119</v>
      </c>
      <c r="K478" t="s">
        <v>374</v>
      </c>
      <c r="L478" s="14">
        <v>288</v>
      </c>
      <c r="M478">
        <v>101</v>
      </c>
      <c r="N478">
        <v>187</v>
      </c>
      <c r="O478">
        <v>0</v>
      </c>
      <c r="P478">
        <v>0</v>
      </c>
      <c r="Q478" s="8">
        <v>288</v>
      </c>
      <c r="R478" s="11" t="b">
        <f t="shared" si="8"/>
        <v>0</v>
      </c>
      <c r="S478">
        <v>0</v>
      </c>
      <c r="V478">
        <v>4</v>
      </c>
      <c r="W478" t="s">
        <v>1048</v>
      </c>
      <c r="X478" t="s">
        <v>842</v>
      </c>
      <c r="Y478">
        <v>4</v>
      </c>
      <c r="Z478" t="s">
        <v>1046</v>
      </c>
      <c r="AA478">
        <v>4</v>
      </c>
      <c r="AB478" t="s">
        <v>931</v>
      </c>
      <c r="AC478" t="s">
        <v>311</v>
      </c>
    </row>
    <row r="479" spans="1:30" ht="20.100000000000001" customHeight="1" x14ac:dyDescent="0.25">
      <c r="A479" t="s">
        <v>1031</v>
      </c>
      <c r="B479" s="14">
        <v>6108.86</v>
      </c>
      <c r="C479" s="14" t="e">
        <f>VLOOKUP(A479,SGI!$A$1:$B$219,2,FALSE)</f>
        <v>#N/A</v>
      </c>
      <c r="D479">
        <v>26400</v>
      </c>
      <c r="F479">
        <v>818</v>
      </c>
      <c r="G479" t="s">
        <v>27</v>
      </c>
      <c r="H479" t="s">
        <v>925</v>
      </c>
      <c r="I479" s="19" t="s">
        <v>1049</v>
      </c>
      <c r="J479" t="s">
        <v>45</v>
      </c>
      <c r="K479" t="s">
        <v>403</v>
      </c>
      <c r="L479" s="20">
        <v>1080</v>
      </c>
      <c r="M479">
        <v>378</v>
      </c>
      <c r="N479">
        <v>702</v>
      </c>
      <c r="O479">
        <v>0</v>
      </c>
      <c r="P479">
        <v>0</v>
      </c>
      <c r="Q479" s="7">
        <v>1080</v>
      </c>
      <c r="R479" s="11" t="b">
        <f t="shared" si="8"/>
        <v>0</v>
      </c>
      <c r="S479">
        <v>0</v>
      </c>
      <c r="V479">
        <v>4</v>
      </c>
      <c r="W479" t="s">
        <v>1050</v>
      </c>
      <c r="X479" t="s">
        <v>842</v>
      </c>
      <c r="Y479">
        <v>4</v>
      </c>
      <c r="Z479" t="s">
        <v>1046</v>
      </c>
      <c r="AA479">
        <v>4</v>
      </c>
      <c r="AB479" t="s">
        <v>931</v>
      </c>
      <c r="AC479" t="s">
        <v>311</v>
      </c>
    </row>
    <row r="480" spans="1:30" ht="20.100000000000001" customHeight="1" x14ac:dyDescent="0.25">
      <c r="A480" t="s">
        <v>1031</v>
      </c>
      <c r="B480" s="14">
        <v>6108.86</v>
      </c>
      <c r="C480" s="14" t="e">
        <f>VLOOKUP(A480,SGI!$A$1:$B$219,2,FALSE)</f>
        <v>#N/A</v>
      </c>
      <c r="D480">
        <v>26401</v>
      </c>
      <c r="F480">
        <v>818</v>
      </c>
      <c r="G480" t="s">
        <v>27</v>
      </c>
      <c r="H480" t="s">
        <v>925</v>
      </c>
      <c r="I480" s="19" t="s">
        <v>1051</v>
      </c>
      <c r="J480" t="s">
        <v>60</v>
      </c>
      <c r="K480" t="s">
        <v>77</v>
      </c>
      <c r="L480" s="20">
        <v>6150</v>
      </c>
      <c r="M480" s="20">
        <v>4000</v>
      </c>
      <c r="N480" s="20">
        <v>2150</v>
      </c>
      <c r="O480">
        <v>0</v>
      </c>
      <c r="P480">
        <v>0</v>
      </c>
      <c r="Q480" s="7">
        <v>6150</v>
      </c>
      <c r="R480" s="11" t="b">
        <f t="shared" si="8"/>
        <v>0</v>
      </c>
      <c r="S480">
        <v>0</v>
      </c>
      <c r="T480" s="14"/>
      <c r="V480">
        <v>4</v>
      </c>
      <c r="W480" t="s">
        <v>1052</v>
      </c>
      <c r="X480" t="s">
        <v>842</v>
      </c>
      <c r="Y480">
        <v>4</v>
      </c>
      <c r="Z480" t="s">
        <v>1046</v>
      </c>
      <c r="AA480">
        <v>4</v>
      </c>
      <c r="AB480" t="s">
        <v>931</v>
      </c>
      <c r="AC480" t="s">
        <v>311</v>
      </c>
    </row>
    <row r="481" spans="1:30" ht="20.100000000000001" customHeight="1" x14ac:dyDescent="0.25">
      <c r="A481" t="s">
        <v>1031</v>
      </c>
      <c r="B481" s="14">
        <v>6108.86</v>
      </c>
      <c r="C481" s="14" t="e">
        <f>VLOOKUP(A481,SGI!$A$1:$B$219,2,FALSE)</f>
        <v>#N/A</v>
      </c>
      <c r="D481">
        <v>26402</v>
      </c>
      <c r="F481">
        <v>818</v>
      </c>
      <c r="G481" t="s">
        <v>27</v>
      </c>
      <c r="H481" t="s">
        <v>925</v>
      </c>
      <c r="I481" s="14" t="s">
        <v>1053</v>
      </c>
      <c r="J481" t="s">
        <v>42</v>
      </c>
      <c r="K481" t="s">
        <v>51</v>
      </c>
      <c r="L481" s="20">
        <v>2021</v>
      </c>
      <c r="M481" s="20">
        <v>1480</v>
      </c>
      <c r="N481">
        <v>541</v>
      </c>
      <c r="O481">
        <v>0</v>
      </c>
      <c r="P481">
        <v>0</v>
      </c>
      <c r="Q481" s="7">
        <v>2021</v>
      </c>
      <c r="R481" s="11" t="b">
        <f t="shared" si="8"/>
        <v>0</v>
      </c>
      <c r="S481">
        <v>0</v>
      </c>
      <c r="V481">
        <v>4</v>
      </c>
      <c r="W481" t="s">
        <v>1054</v>
      </c>
      <c r="X481" t="s">
        <v>842</v>
      </c>
      <c r="Y481">
        <v>4</v>
      </c>
      <c r="Z481" s="14" t="s">
        <v>1046</v>
      </c>
      <c r="AA481">
        <v>4</v>
      </c>
      <c r="AB481" t="s">
        <v>931</v>
      </c>
      <c r="AC481" t="s">
        <v>311</v>
      </c>
    </row>
    <row r="482" spans="1:30" ht="20.100000000000001" customHeight="1" x14ac:dyDescent="0.25">
      <c r="A482" t="s">
        <v>1031</v>
      </c>
      <c r="B482" s="14">
        <v>6108.86</v>
      </c>
      <c r="C482" s="14" t="e">
        <f>VLOOKUP(A482,SGI!$A$1:$B$219,2,FALSE)</f>
        <v>#N/A</v>
      </c>
      <c r="D482" s="14">
        <v>26403</v>
      </c>
      <c r="F482">
        <v>818</v>
      </c>
      <c r="G482" t="s">
        <v>27</v>
      </c>
      <c r="H482" t="s">
        <v>925</v>
      </c>
      <c r="I482" s="19" t="s">
        <v>1055</v>
      </c>
      <c r="J482" t="s">
        <v>45</v>
      </c>
      <c r="K482" t="s">
        <v>51</v>
      </c>
      <c r="L482" s="14">
        <v>980</v>
      </c>
      <c r="M482" s="14">
        <v>635</v>
      </c>
      <c r="N482">
        <v>345</v>
      </c>
      <c r="O482">
        <v>0</v>
      </c>
      <c r="P482">
        <v>0</v>
      </c>
      <c r="Q482" s="8">
        <v>980</v>
      </c>
      <c r="R482" s="11" t="b">
        <f t="shared" si="8"/>
        <v>0</v>
      </c>
      <c r="S482">
        <v>0</v>
      </c>
      <c r="V482">
        <v>4</v>
      </c>
      <c r="W482" t="s">
        <v>1056</v>
      </c>
      <c r="X482" t="s">
        <v>842</v>
      </c>
      <c r="Y482">
        <v>4</v>
      </c>
      <c r="Z482" t="s">
        <v>1046</v>
      </c>
      <c r="AA482">
        <v>4</v>
      </c>
      <c r="AB482" t="s">
        <v>931</v>
      </c>
      <c r="AC482" t="s">
        <v>311</v>
      </c>
    </row>
    <row r="483" spans="1:30" ht="20.100000000000001" customHeight="1" x14ac:dyDescent="0.25">
      <c r="A483" t="s">
        <v>1031</v>
      </c>
      <c r="B483" s="14">
        <v>6108.86</v>
      </c>
      <c r="C483" s="14" t="e">
        <f>VLOOKUP(A483,SGI!$A$1:$B$219,2,FALSE)</f>
        <v>#N/A</v>
      </c>
      <c r="D483">
        <v>26404</v>
      </c>
      <c r="F483">
        <v>818</v>
      </c>
      <c r="G483" t="s">
        <v>27</v>
      </c>
      <c r="H483" t="s">
        <v>925</v>
      </c>
      <c r="I483" s="19" t="s">
        <v>1057</v>
      </c>
      <c r="J483" t="s">
        <v>50</v>
      </c>
      <c r="K483" t="s">
        <v>32</v>
      </c>
      <c r="L483" s="20">
        <v>2134</v>
      </c>
      <c r="M483">
        <v>752</v>
      </c>
      <c r="N483" s="20">
        <v>1382</v>
      </c>
      <c r="O483">
        <v>2134</v>
      </c>
      <c r="P483">
        <v>500</v>
      </c>
      <c r="Q483" s="8">
        <v>2134</v>
      </c>
      <c r="R483" s="11" t="b">
        <f t="shared" si="8"/>
        <v>0</v>
      </c>
      <c r="T483" t="s">
        <v>1058</v>
      </c>
      <c r="V483">
        <v>4</v>
      </c>
      <c r="W483" t="s">
        <v>1059</v>
      </c>
      <c r="Y483">
        <v>4</v>
      </c>
      <c r="Z483" t="s">
        <v>1060</v>
      </c>
      <c r="AA483">
        <v>4</v>
      </c>
      <c r="AB483" t="s">
        <v>931</v>
      </c>
      <c r="AC483" t="s">
        <v>311</v>
      </c>
    </row>
    <row r="484" spans="1:30" ht="20.100000000000001" customHeight="1" x14ac:dyDescent="0.25">
      <c r="A484" t="s">
        <v>1031</v>
      </c>
      <c r="B484" s="14">
        <v>6108.86</v>
      </c>
      <c r="C484" s="14" t="e">
        <f>VLOOKUP(A484,SGI!$A$1:$B$219,2,FALSE)</f>
        <v>#N/A</v>
      </c>
      <c r="D484">
        <v>26406</v>
      </c>
      <c r="F484">
        <v>818</v>
      </c>
      <c r="G484" t="s">
        <v>27</v>
      </c>
      <c r="H484" t="s">
        <v>925</v>
      </c>
      <c r="I484" s="1" t="s">
        <v>1061</v>
      </c>
      <c r="J484" t="s">
        <v>50</v>
      </c>
      <c r="K484" t="s">
        <v>77</v>
      </c>
      <c r="L484" s="14">
        <v>500</v>
      </c>
      <c r="M484" s="14">
        <v>100</v>
      </c>
      <c r="N484" s="14">
        <v>190</v>
      </c>
      <c r="O484">
        <v>500</v>
      </c>
      <c r="P484">
        <v>190</v>
      </c>
      <c r="Q484" s="8">
        <v>500</v>
      </c>
      <c r="R484" s="11" t="b">
        <f t="shared" si="8"/>
        <v>0</v>
      </c>
      <c r="S484">
        <v>0</v>
      </c>
      <c r="W484" s="14" t="s">
        <v>1062</v>
      </c>
      <c r="AB484" t="s">
        <v>931</v>
      </c>
      <c r="AC484" t="s">
        <v>311</v>
      </c>
    </row>
    <row r="485" spans="1:30" ht="20.100000000000001" customHeight="1" x14ac:dyDescent="0.25">
      <c r="A485" t="s">
        <v>1031</v>
      </c>
      <c r="B485" s="14">
        <v>6108.86</v>
      </c>
      <c r="C485" s="14" t="e">
        <f>VLOOKUP(A485,SGI!$A$1:$B$219,2,FALSE)</f>
        <v>#N/A</v>
      </c>
      <c r="D485">
        <v>26410</v>
      </c>
      <c r="F485">
        <v>818</v>
      </c>
      <c r="G485" t="s">
        <v>27</v>
      </c>
      <c r="H485" t="s">
        <v>925</v>
      </c>
      <c r="I485" s="19" t="s">
        <v>1063</v>
      </c>
      <c r="J485" t="s">
        <v>528</v>
      </c>
      <c r="K485" t="s">
        <v>77</v>
      </c>
      <c r="L485">
        <v>270</v>
      </c>
      <c r="M485">
        <v>59</v>
      </c>
      <c r="N485">
        <v>46</v>
      </c>
      <c r="O485">
        <v>270</v>
      </c>
      <c r="P485">
        <v>46</v>
      </c>
      <c r="Q485" s="8">
        <v>270</v>
      </c>
      <c r="R485" s="11" t="b">
        <f t="shared" si="8"/>
        <v>0</v>
      </c>
      <c r="S485">
        <v>0</v>
      </c>
      <c r="AB485" t="s">
        <v>931</v>
      </c>
      <c r="AC485" t="s">
        <v>311</v>
      </c>
    </row>
    <row r="486" spans="1:30" ht="20.100000000000001" customHeight="1" x14ac:dyDescent="0.25">
      <c r="A486" t="s">
        <v>1031</v>
      </c>
      <c r="B486" s="14">
        <v>6108.86</v>
      </c>
      <c r="C486" s="14" t="e">
        <f>VLOOKUP(A486,SGI!$A$1:$B$219,2,FALSE)</f>
        <v>#N/A</v>
      </c>
      <c r="D486">
        <v>26412</v>
      </c>
      <c r="F486">
        <v>818</v>
      </c>
      <c r="G486" t="s">
        <v>27</v>
      </c>
      <c r="H486" t="s">
        <v>925</v>
      </c>
      <c r="I486" s="19" t="s">
        <v>1064</v>
      </c>
      <c r="J486" t="s">
        <v>50</v>
      </c>
      <c r="K486" t="s">
        <v>51</v>
      </c>
      <c r="L486">
        <v>40</v>
      </c>
      <c r="M486">
        <v>0</v>
      </c>
      <c r="N486">
        <v>0</v>
      </c>
      <c r="O486">
        <v>0</v>
      </c>
      <c r="P486">
        <v>0</v>
      </c>
      <c r="Q486" s="8">
        <v>0</v>
      </c>
      <c r="R486" s="11" t="b">
        <f t="shared" si="8"/>
        <v>0</v>
      </c>
      <c r="S486">
        <v>0</v>
      </c>
      <c r="U486">
        <v>2</v>
      </c>
      <c r="V486">
        <v>2</v>
      </c>
      <c r="W486" t="s">
        <v>1065</v>
      </c>
      <c r="X486">
        <v>2</v>
      </c>
      <c r="Y486">
        <v>2</v>
      </c>
      <c r="AA486">
        <v>2</v>
      </c>
      <c r="AB486" t="s">
        <v>931</v>
      </c>
      <c r="AC486" t="s">
        <v>311</v>
      </c>
    </row>
    <row r="487" spans="1:30" ht="20.100000000000001" customHeight="1" x14ac:dyDescent="0.25">
      <c r="A487" t="s">
        <v>1031</v>
      </c>
      <c r="B487" s="14">
        <v>6108.86</v>
      </c>
      <c r="C487" s="14" t="e">
        <f>VLOOKUP(A487,SGI!$A$1:$B$219,2,FALSE)</f>
        <v>#N/A</v>
      </c>
      <c r="D487">
        <v>26384</v>
      </c>
      <c r="F487">
        <v>818</v>
      </c>
      <c r="G487" t="s">
        <v>27</v>
      </c>
      <c r="H487" t="s">
        <v>925</v>
      </c>
      <c r="I487" s="19" t="s">
        <v>1066</v>
      </c>
      <c r="J487" t="s">
        <v>42</v>
      </c>
      <c r="K487" t="s">
        <v>32</v>
      </c>
      <c r="L487" s="20">
        <v>8560</v>
      </c>
      <c r="M487" s="20">
        <v>4720</v>
      </c>
      <c r="N487" s="20">
        <v>3840</v>
      </c>
      <c r="O487">
        <v>8560</v>
      </c>
      <c r="P487">
        <v>1950</v>
      </c>
      <c r="Q487" s="8">
        <v>8560</v>
      </c>
      <c r="R487" s="11" t="b">
        <f t="shared" si="8"/>
        <v>0</v>
      </c>
      <c r="S487">
        <v>0</v>
      </c>
      <c r="T487" t="s">
        <v>1067</v>
      </c>
      <c r="V487">
        <v>4</v>
      </c>
      <c r="W487" s="14" t="s">
        <v>1068</v>
      </c>
      <c r="X487" t="s">
        <v>842</v>
      </c>
      <c r="Y487">
        <v>4</v>
      </c>
      <c r="AA487">
        <v>4</v>
      </c>
      <c r="AB487" s="19" t="s">
        <v>1030</v>
      </c>
    </row>
    <row r="488" spans="1:30" ht="20.100000000000001" customHeight="1" x14ac:dyDescent="0.25">
      <c r="A488" t="s">
        <v>1031</v>
      </c>
      <c r="B488" s="14">
        <v>6108.86</v>
      </c>
      <c r="C488" s="14" t="e">
        <f>VLOOKUP(A488,SGI!$A$1:$B$219,2,FALSE)</f>
        <v>#N/A</v>
      </c>
      <c r="D488">
        <v>26405</v>
      </c>
      <c r="F488">
        <v>818</v>
      </c>
      <c r="G488" t="s">
        <v>27</v>
      </c>
      <c r="H488" t="s">
        <v>925</v>
      </c>
      <c r="I488" s="19" t="s">
        <v>1069</v>
      </c>
      <c r="J488" t="s">
        <v>119</v>
      </c>
      <c r="K488" t="s">
        <v>32</v>
      </c>
      <c r="L488" s="20">
        <v>1497</v>
      </c>
      <c r="M488" s="14">
        <v>527</v>
      </c>
      <c r="N488" s="14">
        <v>970</v>
      </c>
      <c r="O488">
        <v>0</v>
      </c>
      <c r="P488">
        <v>0</v>
      </c>
      <c r="Q488" s="8">
        <v>0</v>
      </c>
      <c r="R488" s="11" t="b">
        <f t="shared" si="8"/>
        <v>0</v>
      </c>
      <c r="S488">
        <v>0</v>
      </c>
      <c r="U488" s="14"/>
      <c r="V488">
        <v>4</v>
      </c>
      <c r="W488" t="s">
        <v>1070</v>
      </c>
      <c r="X488">
        <v>7</v>
      </c>
      <c r="Y488">
        <v>4</v>
      </c>
      <c r="Z488" t="s">
        <v>1046</v>
      </c>
      <c r="AA488">
        <v>4</v>
      </c>
      <c r="AB488" s="19" t="s">
        <v>1030</v>
      </c>
    </row>
    <row r="489" spans="1:30" ht="20.100000000000001" customHeight="1" x14ac:dyDescent="0.25">
      <c r="A489" t="s">
        <v>1071</v>
      </c>
      <c r="B489" s="14">
        <v>122.37999999999998</v>
      </c>
      <c r="C489" s="14">
        <f>VLOOKUP(A489,SGI!$A$1:$B$219,2,FALSE)</f>
        <v>455.21</v>
      </c>
      <c r="D489">
        <v>27586</v>
      </c>
      <c r="F489">
        <v>818</v>
      </c>
      <c r="G489" t="s">
        <v>27</v>
      </c>
      <c r="H489" t="s">
        <v>925</v>
      </c>
      <c r="I489" s="1" t="s">
        <v>1072</v>
      </c>
      <c r="J489" t="s">
        <v>45</v>
      </c>
      <c r="K489" t="s">
        <v>32</v>
      </c>
      <c r="L489" s="14">
        <v>400</v>
      </c>
      <c r="M489" s="14">
        <v>0</v>
      </c>
      <c r="N489" s="14">
        <v>225</v>
      </c>
      <c r="O489">
        <v>400</v>
      </c>
      <c r="P489">
        <v>120</v>
      </c>
      <c r="Q489" s="8">
        <v>400</v>
      </c>
      <c r="R489" s="11" t="b">
        <f t="shared" si="8"/>
        <v>0</v>
      </c>
      <c r="S489">
        <v>0</v>
      </c>
      <c r="T489" t="s">
        <v>1073</v>
      </c>
      <c r="W489" t="s">
        <v>1074</v>
      </c>
      <c r="X489" t="s">
        <v>842</v>
      </c>
      <c r="Y489">
        <v>4</v>
      </c>
      <c r="AB489" t="s">
        <v>1075</v>
      </c>
      <c r="AC489" t="s">
        <v>699</v>
      </c>
    </row>
    <row r="490" spans="1:30" ht="20.100000000000001" customHeight="1" x14ac:dyDescent="0.25">
      <c r="A490" t="s">
        <v>1071</v>
      </c>
      <c r="B490" s="14">
        <v>122.37999999999998</v>
      </c>
      <c r="C490" s="14">
        <f>VLOOKUP(A490,SGI!$A$1:$B$219,2,FALSE)</f>
        <v>455.21</v>
      </c>
      <c r="D490">
        <v>27588</v>
      </c>
      <c r="F490">
        <v>818</v>
      </c>
      <c r="G490" t="s">
        <v>27</v>
      </c>
      <c r="H490" t="s">
        <v>925</v>
      </c>
      <c r="I490" s="19" t="s">
        <v>1076</v>
      </c>
      <c r="J490" t="s">
        <v>364</v>
      </c>
      <c r="K490" t="s">
        <v>32</v>
      </c>
      <c r="L490" s="14">
        <v>105</v>
      </c>
      <c r="M490">
        <v>0</v>
      </c>
      <c r="N490">
        <v>90</v>
      </c>
      <c r="O490">
        <v>105</v>
      </c>
      <c r="P490">
        <v>40</v>
      </c>
      <c r="Q490" s="8">
        <v>105</v>
      </c>
      <c r="R490" s="11" t="b">
        <f t="shared" si="8"/>
        <v>0</v>
      </c>
      <c r="S490">
        <v>0</v>
      </c>
      <c r="T490" t="s">
        <v>1077</v>
      </c>
      <c r="W490" t="s">
        <v>1078</v>
      </c>
      <c r="X490" t="s">
        <v>842</v>
      </c>
      <c r="Y490">
        <v>4</v>
      </c>
      <c r="AB490" t="s">
        <v>977</v>
      </c>
      <c r="AC490" t="s">
        <v>699</v>
      </c>
    </row>
    <row r="491" spans="1:30" ht="20.100000000000001" customHeight="1" x14ac:dyDescent="0.25">
      <c r="A491" t="s">
        <v>1071</v>
      </c>
      <c r="B491" s="14">
        <v>122.37999999999998</v>
      </c>
      <c r="C491" s="14">
        <f>VLOOKUP(A491,SGI!$A$1:$B$219,2,FALSE)</f>
        <v>455.21</v>
      </c>
      <c r="D491">
        <v>27590</v>
      </c>
      <c r="F491">
        <v>818</v>
      </c>
      <c r="G491" t="s">
        <v>27</v>
      </c>
      <c r="H491" t="s">
        <v>925</v>
      </c>
      <c r="I491" s="1" t="s">
        <v>1079</v>
      </c>
      <c r="J491" t="s">
        <v>45</v>
      </c>
      <c r="K491" t="s">
        <v>77</v>
      </c>
      <c r="L491">
        <v>300</v>
      </c>
      <c r="M491">
        <v>0</v>
      </c>
      <c r="N491">
        <v>150</v>
      </c>
      <c r="O491">
        <v>0</v>
      </c>
      <c r="P491">
        <v>0</v>
      </c>
      <c r="Q491" s="8">
        <v>0</v>
      </c>
      <c r="R491" s="11" t="b">
        <f t="shared" si="8"/>
        <v>0</v>
      </c>
      <c r="S491">
        <v>0</v>
      </c>
      <c r="T491" t="s">
        <v>1080</v>
      </c>
      <c r="V491">
        <v>4</v>
      </c>
      <c r="W491" t="s">
        <v>1078</v>
      </c>
      <c r="X491" t="s">
        <v>842</v>
      </c>
      <c r="Y491">
        <v>4</v>
      </c>
      <c r="AA491">
        <v>4</v>
      </c>
      <c r="AB491" t="s">
        <v>931</v>
      </c>
    </row>
    <row r="492" spans="1:30" ht="20.100000000000001" customHeight="1" x14ac:dyDescent="0.25">
      <c r="A492" t="s">
        <v>1081</v>
      </c>
      <c r="B492" s="14">
        <v>304.44000000000005</v>
      </c>
      <c r="C492" s="14">
        <f>VLOOKUP(A492,SGI!$A$1:$B$219,2,FALSE)</f>
        <v>3428.19</v>
      </c>
      <c r="D492">
        <v>26098</v>
      </c>
      <c r="F492">
        <v>818</v>
      </c>
      <c r="G492" t="s">
        <v>27</v>
      </c>
      <c r="H492" t="s">
        <v>925</v>
      </c>
      <c r="I492" s="14" t="s">
        <v>1082</v>
      </c>
      <c r="J492" t="s">
        <v>50</v>
      </c>
      <c r="K492" t="s">
        <v>32</v>
      </c>
      <c r="L492" s="20">
        <v>1000</v>
      </c>
      <c r="M492" s="14">
        <v>0</v>
      </c>
      <c r="N492" s="14">
        <v>500</v>
      </c>
      <c r="O492">
        <v>1000</v>
      </c>
      <c r="P492">
        <v>250</v>
      </c>
      <c r="Q492" s="8">
        <v>1000</v>
      </c>
      <c r="R492" s="11" t="b">
        <f t="shared" si="8"/>
        <v>0</v>
      </c>
      <c r="S492">
        <v>0</v>
      </c>
      <c r="T492" t="s">
        <v>1083</v>
      </c>
      <c r="V492" t="s">
        <v>132</v>
      </c>
      <c r="W492" t="s">
        <v>1084</v>
      </c>
      <c r="X492">
        <v>3</v>
      </c>
      <c r="Y492" t="s">
        <v>132</v>
      </c>
      <c r="Z492" t="s">
        <v>1029</v>
      </c>
      <c r="AA492" t="s">
        <v>132</v>
      </c>
      <c r="AB492" s="14" t="s">
        <v>931</v>
      </c>
    </row>
    <row r="493" spans="1:30" ht="20.100000000000001" customHeight="1" x14ac:dyDescent="0.25">
      <c r="A493" t="s">
        <v>1081</v>
      </c>
      <c r="B493" s="14">
        <v>304.44000000000005</v>
      </c>
      <c r="C493" s="14">
        <f>VLOOKUP(A493,SGI!$A$1:$B$219,2,FALSE)</f>
        <v>3428.19</v>
      </c>
      <c r="D493">
        <v>26104</v>
      </c>
      <c r="F493">
        <v>818</v>
      </c>
      <c r="G493" t="s">
        <v>27</v>
      </c>
      <c r="H493" t="s">
        <v>925</v>
      </c>
      <c r="I493" s="19" t="s">
        <v>1085</v>
      </c>
      <c r="J493" t="s">
        <v>42</v>
      </c>
      <c r="K493" t="s">
        <v>77</v>
      </c>
      <c r="L493" s="20">
        <v>3760</v>
      </c>
      <c r="M493" s="14">
        <v>0</v>
      </c>
      <c r="N493" s="14">
        <v>760</v>
      </c>
      <c r="O493">
        <v>3760</v>
      </c>
      <c r="P493">
        <v>760</v>
      </c>
      <c r="Q493" s="8">
        <v>3760</v>
      </c>
      <c r="R493" s="11" t="b">
        <f t="shared" si="8"/>
        <v>0</v>
      </c>
      <c r="S493">
        <v>0</v>
      </c>
      <c r="T493" t="s">
        <v>1086</v>
      </c>
      <c r="U493" t="s">
        <v>850</v>
      </c>
      <c r="V493" t="s">
        <v>132</v>
      </c>
      <c r="W493" t="s">
        <v>1087</v>
      </c>
      <c r="X493" t="s">
        <v>850</v>
      </c>
      <c r="Y493" t="s">
        <v>132</v>
      </c>
      <c r="AA493" t="s">
        <v>132</v>
      </c>
      <c r="AB493" t="s">
        <v>931</v>
      </c>
    </row>
    <row r="494" spans="1:30" ht="20.100000000000001" customHeight="1" x14ac:dyDescent="0.25">
      <c r="A494" t="s">
        <v>1089</v>
      </c>
      <c r="B494" s="14">
        <v>0</v>
      </c>
      <c r="C494" s="14" t="e">
        <f>VLOOKUP(A494,SGI!$A$1:$B$219,2,FALSE)</f>
        <v>#N/A</v>
      </c>
      <c r="D494">
        <v>26318</v>
      </c>
      <c r="F494">
        <v>821</v>
      </c>
      <c r="G494" t="s">
        <v>27</v>
      </c>
      <c r="H494" t="s">
        <v>1088</v>
      </c>
      <c r="I494" s="14" t="s">
        <v>1090</v>
      </c>
      <c r="J494" t="s">
        <v>98</v>
      </c>
      <c r="K494" t="s">
        <v>77</v>
      </c>
      <c r="L494" s="20">
        <v>2000</v>
      </c>
      <c r="M494">
        <v>0</v>
      </c>
      <c r="N494" s="20">
        <v>2000</v>
      </c>
      <c r="O494">
        <v>0</v>
      </c>
      <c r="P494">
        <v>0</v>
      </c>
      <c r="Q494" s="8">
        <v>0</v>
      </c>
      <c r="R494" s="11" t="b">
        <f t="shared" si="8"/>
        <v>0</v>
      </c>
      <c r="S494">
        <v>0</v>
      </c>
      <c r="W494" t="s">
        <v>1091</v>
      </c>
      <c r="X494" t="s">
        <v>1092</v>
      </c>
      <c r="Y494" t="s">
        <v>1092</v>
      </c>
    </row>
    <row r="495" spans="1:30" ht="20.100000000000001" customHeight="1" x14ac:dyDescent="0.25">
      <c r="A495" t="s">
        <v>1094</v>
      </c>
      <c r="B495" s="14">
        <v>108.47999999999999</v>
      </c>
      <c r="C495" s="14">
        <f>VLOOKUP(A495,SGI!$A$1:$B$219,2,FALSE)</f>
        <v>1039</v>
      </c>
      <c r="D495">
        <v>23581</v>
      </c>
      <c r="F495">
        <v>820</v>
      </c>
      <c r="G495" t="s">
        <v>27</v>
      </c>
      <c r="H495" t="s">
        <v>1093</v>
      </c>
      <c r="I495" s="19" t="s">
        <v>1095</v>
      </c>
      <c r="J495" t="s">
        <v>35</v>
      </c>
      <c r="K495" t="s">
        <v>32</v>
      </c>
      <c r="L495" s="14">
        <v>150</v>
      </c>
      <c r="M495" s="14">
        <v>50</v>
      </c>
      <c r="N495" s="14">
        <v>100</v>
      </c>
      <c r="O495">
        <v>150</v>
      </c>
      <c r="P495">
        <v>100</v>
      </c>
      <c r="Q495" s="8">
        <v>150</v>
      </c>
      <c r="R495" s="11" t="b">
        <f t="shared" si="8"/>
        <v>0</v>
      </c>
      <c r="S495">
        <v>0</v>
      </c>
      <c r="T495" t="s">
        <v>1096</v>
      </c>
      <c r="W495" t="s">
        <v>1097</v>
      </c>
      <c r="X495">
        <v>8</v>
      </c>
      <c r="Y495">
        <v>8</v>
      </c>
      <c r="Z495" t="s">
        <v>1098</v>
      </c>
      <c r="AB495" t="s">
        <v>63</v>
      </c>
      <c r="AC495" t="s">
        <v>1099</v>
      </c>
      <c r="AD495" t="s">
        <v>33</v>
      </c>
    </row>
    <row r="496" spans="1:30" ht="20.100000000000001" customHeight="1" x14ac:dyDescent="0.25">
      <c r="A496" t="s">
        <v>1094</v>
      </c>
      <c r="B496" s="14">
        <v>108.47999999999999</v>
      </c>
      <c r="C496" s="14">
        <f>VLOOKUP(A496,SGI!$A$1:$B$219,2,FALSE)</f>
        <v>1039</v>
      </c>
      <c r="D496">
        <v>23584</v>
      </c>
      <c r="F496">
        <v>820</v>
      </c>
      <c r="G496" t="s">
        <v>27</v>
      </c>
      <c r="H496" t="s">
        <v>1093</v>
      </c>
      <c r="I496" s="14"/>
      <c r="J496" t="s">
        <v>50</v>
      </c>
      <c r="K496" t="s">
        <v>406</v>
      </c>
      <c r="L496" s="14">
        <v>0</v>
      </c>
      <c r="M496">
        <v>0</v>
      </c>
      <c r="N496">
        <v>0</v>
      </c>
      <c r="O496">
        <v>0</v>
      </c>
      <c r="P496">
        <v>0</v>
      </c>
      <c r="Q496" s="8">
        <v>0</v>
      </c>
      <c r="R496" s="11" t="b">
        <f t="shared" si="8"/>
        <v>0</v>
      </c>
      <c r="S496">
        <v>0</v>
      </c>
      <c r="T496" t="s">
        <v>1100</v>
      </c>
      <c r="U496">
        <v>3</v>
      </c>
      <c r="V496">
        <v>1</v>
      </c>
      <c r="X496">
        <v>10</v>
      </c>
      <c r="AB496" t="s">
        <v>33</v>
      </c>
    </row>
    <row r="497" spans="1:30" ht="20.100000000000001" customHeight="1" x14ac:dyDescent="0.25">
      <c r="A497" t="s">
        <v>1094</v>
      </c>
      <c r="B497" s="14">
        <v>108.47999999999999</v>
      </c>
      <c r="C497" s="14">
        <f>VLOOKUP(A497,SGI!$A$1:$B$219,2,FALSE)</f>
        <v>1039</v>
      </c>
      <c r="D497">
        <v>23585</v>
      </c>
      <c r="F497">
        <v>820</v>
      </c>
      <c r="G497" t="s">
        <v>27</v>
      </c>
      <c r="H497" t="s">
        <v>1093</v>
      </c>
      <c r="I497" s="19" t="s">
        <v>1101</v>
      </c>
      <c r="J497" t="s">
        <v>50</v>
      </c>
      <c r="K497" t="s">
        <v>77</v>
      </c>
      <c r="L497">
        <v>200</v>
      </c>
      <c r="M497">
        <v>100</v>
      </c>
      <c r="N497">
        <v>100</v>
      </c>
      <c r="O497">
        <v>100</v>
      </c>
      <c r="P497">
        <v>100</v>
      </c>
      <c r="Q497" s="8">
        <v>100</v>
      </c>
      <c r="R497" s="11" t="b">
        <f t="shared" si="8"/>
        <v>0</v>
      </c>
      <c r="S497">
        <v>0</v>
      </c>
      <c r="T497" t="s">
        <v>1102</v>
      </c>
      <c r="U497" t="s">
        <v>1103</v>
      </c>
      <c r="V497" t="s">
        <v>1103</v>
      </c>
      <c r="X497">
        <v>10</v>
      </c>
      <c r="AB497" t="s">
        <v>33</v>
      </c>
    </row>
    <row r="498" spans="1:30" ht="20.100000000000001" customHeight="1" x14ac:dyDescent="0.25">
      <c r="A498" t="s">
        <v>1094</v>
      </c>
      <c r="B498" s="14">
        <v>108.47999999999999</v>
      </c>
      <c r="C498" s="14">
        <f>VLOOKUP(A498,SGI!$A$1:$B$219,2,FALSE)</f>
        <v>1039</v>
      </c>
      <c r="D498">
        <v>23586</v>
      </c>
      <c r="F498">
        <v>820</v>
      </c>
      <c r="G498" t="s">
        <v>27</v>
      </c>
      <c r="H498" t="s">
        <v>1093</v>
      </c>
      <c r="I498" s="19" t="s">
        <v>1104</v>
      </c>
      <c r="J498" t="s">
        <v>71</v>
      </c>
      <c r="K498" t="s">
        <v>32</v>
      </c>
      <c r="L498" s="14">
        <v>50</v>
      </c>
      <c r="M498">
        <v>0</v>
      </c>
      <c r="N498">
        <v>50</v>
      </c>
      <c r="O498">
        <v>50</v>
      </c>
      <c r="P498">
        <v>50</v>
      </c>
      <c r="Q498" s="8">
        <v>50</v>
      </c>
      <c r="R498" s="11" t="b">
        <f t="shared" si="8"/>
        <v>0</v>
      </c>
      <c r="S498">
        <v>0</v>
      </c>
      <c r="T498">
        <v>9</v>
      </c>
      <c r="U498" t="s">
        <v>1103</v>
      </c>
      <c r="V498" t="s">
        <v>1103</v>
      </c>
      <c r="W498" t="s">
        <v>1105</v>
      </c>
      <c r="X498">
        <v>8</v>
      </c>
      <c r="Y498">
        <v>8</v>
      </c>
      <c r="AB498" t="s">
        <v>33</v>
      </c>
    </row>
    <row r="499" spans="1:30" ht="20.100000000000001" customHeight="1" x14ac:dyDescent="0.25">
      <c r="A499" t="s">
        <v>1094</v>
      </c>
      <c r="B499" s="14">
        <v>108.47999999999999</v>
      </c>
      <c r="C499" s="14">
        <f>VLOOKUP(A499,SGI!$A$1:$B$219,2,FALSE)</f>
        <v>1039</v>
      </c>
      <c r="D499">
        <v>24811</v>
      </c>
      <c r="F499">
        <v>820</v>
      </c>
      <c r="G499" t="s">
        <v>27</v>
      </c>
      <c r="H499" t="s">
        <v>1093</v>
      </c>
      <c r="I499" s="19" t="s">
        <v>1106</v>
      </c>
      <c r="J499" t="s">
        <v>35</v>
      </c>
      <c r="K499" t="s">
        <v>77</v>
      </c>
      <c r="L499" s="14">
        <v>100</v>
      </c>
      <c r="M499" s="14">
        <v>0</v>
      </c>
      <c r="N499" s="14">
        <v>100</v>
      </c>
      <c r="O499">
        <v>100</v>
      </c>
      <c r="P499">
        <v>100</v>
      </c>
      <c r="Q499" s="8">
        <v>100</v>
      </c>
      <c r="R499" s="11" t="b">
        <f t="shared" si="8"/>
        <v>0</v>
      </c>
      <c r="S499">
        <v>0</v>
      </c>
      <c r="T499">
        <v>9</v>
      </c>
      <c r="U499" t="s">
        <v>1103</v>
      </c>
      <c r="V499" t="s">
        <v>1103</v>
      </c>
      <c r="W499" t="s">
        <v>1107</v>
      </c>
      <c r="X499">
        <v>2</v>
      </c>
      <c r="Y499">
        <v>1</v>
      </c>
      <c r="Z499" t="s">
        <v>1108</v>
      </c>
      <c r="AB499" t="s">
        <v>63</v>
      </c>
      <c r="AC499" t="s">
        <v>1109</v>
      </c>
      <c r="AD499" t="s">
        <v>63</v>
      </c>
    </row>
    <row r="500" spans="1:30" ht="20.100000000000001" customHeight="1" x14ac:dyDescent="0.25">
      <c r="A500" t="s">
        <v>1094</v>
      </c>
      <c r="B500" s="14">
        <v>108.47999999999999</v>
      </c>
      <c r="C500" s="14">
        <f>VLOOKUP(A500,SGI!$A$1:$B$219,2,FALSE)</f>
        <v>1039</v>
      </c>
      <c r="D500">
        <v>24812</v>
      </c>
      <c r="F500">
        <v>820</v>
      </c>
      <c r="G500" t="s">
        <v>27</v>
      </c>
      <c r="H500" t="s">
        <v>1093</v>
      </c>
      <c r="I500" s="19" t="s">
        <v>1110</v>
      </c>
      <c r="J500" t="s">
        <v>50</v>
      </c>
      <c r="K500" t="s">
        <v>32</v>
      </c>
      <c r="L500" s="14">
        <v>300</v>
      </c>
      <c r="M500" s="14">
        <v>0</v>
      </c>
      <c r="N500">
        <v>300</v>
      </c>
      <c r="O500">
        <v>300</v>
      </c>
      <c r="P500">
        <v>300</v>
      </c>
      <c r="Q500" s="8">
        <v>300</v>
      </c>
      <c r="R500" s="11" t="b">
        <f t="shared" si="8"/>
        <v>0</v>
      </c>
      <c r="S500">
        <v>0</v>
      </c>
      <c r="T500" s="19" t="s">
        <v>1111</v>
      </c>
      <c r="U500" t="s">
        <v>1103</v>
      </c>
      <c r="V500" t="s">
        <v>1103</v>
      </c>
      <c r="W500" t="s">
        <v>1112</v>
      </c>
      <c r="X500">
        <v>8</v>
      </c>
      <c r="Y500">
        <v>8</v>
      </c>
      <c r="Z500" t="s">
        <v>1113</v>
      </c>
      <c r="AB500" t="s">
        <v>33</v>
      </c>
    </row>
    <row r="501" spans="1:30" ht="20.100000000000001" customHeight="1" x14ac:dyDescent="0.25">
      <c r="A501" t="s">
        <v>1114</v>
      </c>
      <c r="B501" s="14">
        <v>61.95</v>
      </c>
      <c r="C501" s="14">
        <f>VLOOKUP(A501,SGI!$A$1:$B$219,2,FALSE)</f>
        <v>866.38</v>
      </c>
      <c r="D501">
        <v>25243</v>
      </c>
      <c r="F501">
        <v>820</v>
      </c>
      <c r="G501" t="s">
        <v>27</v>
      </c>
      <c r="H501" t="s">
        <v>1093</v>
      </c>
      <c r="I501" s="14" t="s">
        <v>1115</v>
      </c>
      <c r="J501" t="s">
        <v>35</v>
      </c>
      <c r="K501" t="s">
        <v>32</v>
      </c>
      <c r="L501">
        <v>102</v>
      </c>
      <c r="M501">
        <v>0</v>
      </c>
      <c r="N501">
        <v>102</v>
      </c>
      <c r="O501">
        <v>102</v>
      </c>
      <c r="P501">
        <v>102</v>
      </c>
      <c r="Q501" s="8">
        <v>102</v>
      </c>
      <c r="R501" s="11" t="b">
        <f t="shared" si="8"/>
        <v>0</v>
      </c>
      <c r="S501">
        <v>0</v>
      </c>
      <c r="T501">
        <v>9</v>
      </c>
      <c r="U501" t="s">
        <v>1103</v>
      </c>
      <c r="V501" t="s">
        <v>1103</v>
      </c>
      <c r="W501" t="s">
        <v>1112</v>
      </c>
      <c r="X501">
        <v>8</v>
      </c>
      <c r="Y501">
        <v>8</v>
      </c>
      <c r="Z501" t="s">
        <v>1113</v>
      </c>
      <c r="AB501" t="s">
        <v>33</v>
      </c>
    </row>
    <row r="502" spans="1:30" ht="20.100000000000001" customHeight="1" x14ac:dyDescent="0.25">
      <c r="A502" t="s">
        <v>1114</v>
      </c>
      <c r="B502" s="14">
        <v>61.95</v>
      </c>
      <c r="C502" s="14">
        <f>VLOOKUP(A502,SGI!$A$1:$B$219,2,FALSE)</f>
        <v>866.38</v>
      </c>
      <c r="D502" s="14">
        <v>25244</v>
      </c>
      <c r="F502">
        <v>820</v>
      </c>
      <c r="G502" t="s">
        <v>27</v>
      </c>
      <c r="H502" t="s">
        <v>1093</v>
      </c>
      <c r="I502" s="14" t="s">
        <v>1116</v>
      </c>
      <c r="J502" t="s">
        <v>60</v>
      </c>
      <c r="K502" t="s">
        <v>32</v>
      </c>
      <c r="L502" s="14">
        <v>150</v>
      </c>
      <c r="M502">
        <v>50</v>
      </c>
      <c r="N502" s="14">
        <v>100</v>
      </c>
      <c r="O502">
        <v>150</v>
      </c>
      <c r="P502">
        <v>100</v>
      </c>
      <c r="Q502" s="8">
        <v>150</v>
      </c>
      <c r="R502" s="11" t="b">
        <f t="shared" si="8"/>
        <v>0</v>
      </c>
      <c r="S502">
        <v>0</v>
      </c>
      <c r="T502">
        <v>9</v>
      </c>
      <c r="U502" t="s">
        <v>1103</v>
      </c>
      <c r="V502" t="s">
        <v>1103</v>
      </c>
      <c r="W502" s="14" t="s">
        <v>1112</v>
      </c>
      <c r="X502">
        <v>8</v>
      </c>
      <c r="Y502">
        <v>8</v>
      </c>
      <c r="Z502" t="s">
        <v>1113</v>
      </c>
      <c r="AB502" t="s">
        <v>33</v>
      </c>
    </row>
    <row r="503" spans="1:30" ht="20.100000000000001" customHeight="1" x14ac:dyDescent="0.25">
      <c r="A503" t="s">
        <v>1114</v>
      </c>
      <c r="B503" s="14">
        <v>61.95</v>
      </c>
      <c r="C503" s="14">
        <f>VLOOKUP(A503,SGI!$A$1:$B$219,2,FALSE)</f>
        <v>866.38</v>
      </c>
      <c r="D503">
        <v>25251</v>
      </c>
      <c r="F503">
        <v>820</v>
      </c>
      <c r="G503" t="s">
        <v>27</v>
      </c>
      <c r="H503" t="s">
        <v>1093</v>
      </c>
      <c r="I503" s="14" t="s">
        <v>1117</v>
      </c>
      <c r="J503" t="s">
        <v>98</v>
      </c>
      <c r="K503" t="s">
        <v>32</v>
      </c>
      <c r="L503" s="20">
        <v>10000</v>
      </c>
      <c r="M503" s="20">
        <v>8500</v>
      </c>
      <c r="N503" s="20">
        <v>1500</v>
      </c>
      <c r="O503">
        <v>10000</v>
      </c>
      <c r="Q503" s="8">
        <v>0</v>
      </c>
      <c r="R503" s="11" t="b">
        <f t="shared" si="8"/>
        <v>0</v>
      </c>
      <c r="S503">
        <v>0</v>
      </c>
      <c r="T503" t="s">
        <v>1118</v>
      </c>
      <c r="U503">
        <v>1</v>
      </c>
      <c r="V503">
        <v>1</v>
      </c>
      <c r="X503">
        <v>10</v>
      </c>
      <c r="AB503" t="s">
        <v>33</v>
      </c>
    </row>
    <row r="504" spans="1:30" ht="20.100000000000001" customHeight="1" x14ac:dyDescent="0.25">
      <c r="A504" t="s">
        <v>1114</v>
      </c>
      <c r="B504" s="14">
        <v>61.95</v>
      </c>
      <c r="C504" s="14">
        <f>VLOOKUP(A504,SGI!$A$1:$B$219,2,FALSE)</f>
        <v>866.38</v>
      </c>
      <c r="D504">
        <v>25253</v>
      </c>
      <c r="F504">
        <v>820</v>
      </c>
      <c r="G504" t="s">
        <v>27</v>
      </c>
      <c r="H504" t="s">
        <v>1093</v>
      </c>
      <c r="I504" s="14" t="s">
        <v>1119</v>
      </c>
      <c r="J504" t="s">
        <v>45</v>
      </c>
      <c r="K504" t="s">
        <v>32</v>
      </c>
      <c r="L504" s="20">
        <v>13750</v>
      </c>
      <c r="M504" s="20">
        <v>12500</v>
      </c>
      <c r="N504" s="20">
        <v>1250</v>
      </c>
      <c r="O504">
        <v>13750</v>
      </c>
      <c r="Q504" s="8">
        <v>0</v>
      </c>
      <c r="R504" s="11" t="b">
        <f t="shared" si="8"/>
        <v>0</v>
      </c>
      <c r="S504">
        <v>0</v>
      </c>
      <c r="T504" t="s">
        <v>1120</v>
      </c>
      <c r="U504">
        <v>2</v>
      </c>
      <c r="V504">
        <v>3</v>
      </c>
      <c r="W504" s="14"/>
      <c r="X504">
        <v>10</v>
      </c>
      <c r="AB504" t="s">
        <v>33</v>
      </c>
    </row>
    <row r="505" spans="1:30" ht="20.100000000000001" customHeight="1" x14ac:dyDescent="0.25">
      <c r="A505" t="s">
        <v>1114</v>
      </c>
      <c r="B505" s="14">
        <v>61.95</v>
      </c>
      <c r="C505" s="14">
        <f>VLOOKUP(A505,SGI!$A$1:$B$219,2,FALSE)</f>
        <v>866.38</v>
      </c>
      <c r="D505">
        <v>25254</v>
      </c>
      <c r="F505">
        <v>820</v>
      </c>
      <c r="G505" t="s">
        <v>27</v>
      </c>
      <c r="H505" t="s">
        <v>1093</v>
      </c>
      <c r="I505" s="14" t="s">
        <v>1121</v>
      </c>
      <c r="J505" t="s">
        <v>50</v>
      </c>
      <c r="K505" t="s">
        <v>32</v>
      </c>
      <c r="L505">
        <v>750</v>
      </c>
      <c r="M505">
        <v>250</v>
      </c>
      <c r="N505">
        <v>500</v>
      </c>
      <c r="O505">
        <v>0</v>
      </c>
      <c r="Q505" s="8">
        <v>0</v>
      </c>
      <c r="R505" s="11" t="b">
        <f t="shared" si="8"/>
        <v>0</v>
      </c>
      <c r="S505">
        <v>0</v>
      </c>
      <c r="X505">
        <v>2</v>
      </c>
      <c r="Y505">
        <v>2</v>
      </c>
      <c r="AB505" t="s">
        <v>33</v>
      </c>
    </row>
    <row r="506" spans="1:30" ht="20.100000000000001" customHeight="1" x14ac:dyDescent="0.25">
      <c r="A506" t="s">
        <v>1122</v>
      </c>
      <c r="B506" s="14">
        <v>4038.2599999999998</v>
      </c>
      <c r="C506" s="14">
        <f>VLOOKUP(A506,SGI!$A$1:$B$219,2,FALSE)</f>
        <v>1028.01</v>
      </c>
      <c r="D506">
        <v>26879</v>
      </c>
      <c r="F506">
        <v>820</v>
      </c>
      <c r="G506" t="s">
        <v>27</v>
      </c>
      <c r="H506" t="s">
        <v>1093</v>
      </c>
      <c r="I506" s="14" t="s">
        <v>1123</v>
      </c>
      <c r="J506" t="s">
        <v>42</v>
      </c>
      <c r="K506" t="s">
        <v>32</v>
      </c>
      <c r="L506" s="14">
        <v>192</v>
      </c>
      <c r="M506" s="14">
        <v>0</v>
      </c>
      <c r="N506" s="14">
        <v>192</v>
      </c>
      <c r="O506">
        <v>192</v>
      </c>
      <c r="P506">
        <v>192</v>
      </c>
      <c r="Q506" s="8">
        <v>192</v>
      </c>
      <c r="R506" s="11" t="b">
        <f t="shared" si="8"/>
        <v>0</v>
      </c>
      <c r="S506">
        <v>0</v>
      </c>
      <c r="T506">
        <v>9</v>
      </c>
      <c r="U506" t="s">
        <v>1103</v>
      </c>
      <c r="V506" t="s">
        <v>1103</v>
      </c>
      <c r="W506" t="s">
        <v>1112</v>
      </c>
      <c r="X506">
        <v>8</v>
      </c>
      <c r="Y506">
        <v>8</v>
      </c>
      <c r="Z506" t="s">
        <v>1113</v>
      </c>
      <c r="AB506" s="14" t="s">
        <v>33</v>
      </c>
    </row>
    <row r="507" spans="1:30" ht="20.100000000000001" customHeight="1" x14ac:dyDescent="0.25">
      <c r="A507" t="s">
        <v>1122</v>
      </c>
      <c r="B507" s="14">
        <v>4038.2599999999998</v>
      </c>
      <c r="C507" s="14">
        <f>VLOOKUP(A507,SGI!$A$1:$B$219,2,FALSE)</f>
        <v>1028.01</v>
      </c>
      <c r="D507">
        <v>26885</v>
      </c>
      <c r="F507">
        <v>820</v>
      </c>
      <c r="G507" t="s">
        <v>27</v>
      </c>
      <c r="H507" t="s">
        <v>1093</v>
      </c>
      <c r="I507" s="14" t="s">
        <v>1124</v>
      </c>
      <c r="J507" t="s">
        <v>288</v>
      </c>
      <c r="K507" t="s">
        <v>32</v>
      </c>
      <c r="L507" s="14">
        <v>328</v>
      </c>
      <c r="M507">
        <v>0</v>
      </c>
      <c r="N507">
        <v>328</v>
      </c>
      <c r="O507">
        <v>328</v>
      </c>
      <c r="P507">
        <v>328</v>
      </c>
      <c r="Q507" s="8">
        <v>328</v>
      </c>
      <c r="R507" s="11" t="b">
        <f t="shared" si="8"/>
        <v>0</v>
      </c>
      <c r="S507">
        <v>0</v>
      </c>
      <c r="T507">
        <v>9</v>
      </c>
      <c r="U507" t="s">
        <v>1103</v>
      </c>
      <c r="V507" t="s">
        <v>1103</v>
      </c>
      <c r="W507" t="s">
        <v>1125</v>
      </c>
      <c r="X507">
        <v>8</v>
      </c>
      <c r="Y507">
        <v>8</v>
      </c>
      <c r="Z507" t="s">
        <v>1113</v>
      </c>
      <c r="AB507" s="14" t="s">
        <v>33</v>
      </c>
    </row>
    <row r="508" spans="1:30" ht="20.100000000000001" customHeight="1" x14ac:dyDescent="0.25">
      <c r="A508" t="s">
        <v>1122</v>
      </c>
      <c r="B508" s="14">
        <v>4038.2599999999998</v>
      </c>
      <c r="C508" s="14">
        <f>VLOOKUP(A508,SGI!$A$1:$B$219,2,FALSE)</f>
        <v>1028.01</v>
      </c>
      <c r="D508">
        <v>26924</v>
      </c>
      <c r="F508">
        <v>820</v>
      </c>
      <c r="G508" t="s">
        <v>27</v>
      </c>
      <c r="H508" t="s">
        <v>1093</v>
      </c>
      <c r="I508" s="19" t="s">
        <v>1126</v>
      </c>
      <c r="J508" t="s">
        <v>60</v>
      </c>
      <c r="K508" t="s">
        <v>32</v>
      </c>
      <c r="L508" s="20">
        <v>5821.03</v>
      </c>
      <c r="M508" s="20">
        <v>2037.36</v>
      </c>
      <c r="N508" s="20">
        <v>3783.67</v>
      </c>
      <c r="O508">
        <v>5821.03</v>
      </c>
      <c r="P508">
        <v>3783.67</v>
      </c>
      <c r="Q508" s="8">
        <v>5821.03</v>
      </c>
      <c r="R508" s="11" t="b">
        <f t="shared" si="8"/>
        <v>0</v>
      </c>
      <c r="S508">
        <v>0</v>
      </c>
      <c r="T508">
        <v>9</v>
      </c>
      <c r="U508" t="s">
        <v>1103</v>
      </c>
      <c r="V508" t="s">
        <v>1103</v>
      </c>
      <c r="W508" t="s">
        <v>1112</v>
      </c>
      <c r="X508">
        <v>8</v>
      </c>
      <c r="Y508">
        <v>8</v>
      </c>
      <c r="Z508" t="s">
        <v>1113</v>
      </c>
      <c r="AB508" t="s">
        <v>33</v>
      </c>
    </row>
    <row r="509" spans="1:30" ht="20.100000000000001" customHeight="1" x14ac:dyDescent="0.25">
      <c r="A509" t="s">
        <v>1122</v>
      </c>
      <c r="B509" s="14">
        <v>4038.2599999999998</v>
      </c>
      <c r="C509" s="14">
        <f>VLOOKUP(A509,SGI!$A$1:$B$219,2,FALSE)</f>
        <v>1028.01</v>
      </c>
      <c r="D509">
        <v>26930</v>
      </c>
      <c r="F509">
        <v>820</v>
      </c>
      <c r="G509" t="s">
        <v>27</v>
      </c>
      <c r="H509" t="s">
        <v>1093</v>
      </c>
      <c r="I509" s="19" t="s">
        <v>1127</v>
      </c>
      <c r="J509" t="s">
        <v>119</v>
      </c>
      <c r="K509" t="s">
        <v>32</v>
      </c>
      <c r="L509" s="20">
        <v>1936.88</v>
      </c>
      <c r="M509">
        <v>968.44</v>
      </c>
      <c r="N509" s="14">
        <v>968.44</v>
      </c>
      <c r="O509">
        <v>1936.88</v>
      </c>
      <c r="P509">
        <v>968.44</v>
      </c>
      <c r="Q509" s="8">
        <v>1936.88</v>
      </c>
      <c r="R509" s="11" t="b">
        <f t="shared" si="8"/>
        <v>0</v>
      </c>
      <c r="S509">
        <v>0</v>
      </c>
      <c r="T509">
        <v>9</v>
      </c>
      <c r="U509" t="s">
        <v>1103</v>
      </c>
      <c r="V509" t="s">
        <v>1103</v>
      </c>
      <c r="X509">
        <v>10</v>
      </c>
      <c r="AB509" t="s">
        <v>33</v>
      </c>
    </row>
    <row r="510" spans="1:30" ht="20.100000000000001" customHeight="1" x14ac:dyDescent="0.25">
      <c r="A510" t="s">
        <v>1122</v>
      </c>
      <c r="B510" s="14">
        <v>4038.2599999999998</v>
      </c>
      <c r="C510" s="14">
        <f>VLOOKUP(A510,SGI!$A$1:$B$219,2,FALSE)</f>
        <v>1028.01</v>
      </c>
      <c r="D510">
        <v>26936</v>
      </c>
      <c r="F510">
        <v>820</v>
      </c>
      <c r="G510" t="s">
        <v>27</v>
      </c>
      <c r="H510" t="s">
        <v>1093</v>
      </c>
      <c r="I510" s="19" t="s">
        <v>1128</v>
      </c>
      <c r="J510" t="s">
        <v>45</v>
      </c>
      <c r="K510" t="s">
        <v>32</v>
      </c>
      <c r="L510" s="20">
        <v>1080</v>
      </c>
      <c r="M510">
        <v>720</v>
      </c>
      <c r="N510">
        <v>360</v>
      </c>
      <c r="O510">
        <v>1080</v>
      </c>
      <c r="P510">
        <v>360</v>
      </c>
      <c r="Q510" s="8">
        <v>1080</v>
      </c>
      <c r="R510" s="11" t="b">
        <f t="shared" si="8"/>
        <v>0</v>
      </c>
      <c r="S510">
        <v>0</v>
      </c>
      <c r="T510">
        <v>9</v>
      </c>
      <c r="U510" t="s">
        <v>1103</v>
      </c>
      <c r="V510" t="s">
        <v>1103</v>
      </c>
      <c r="X510">
        <v>10</v>
      </c>
      <c r="AB510" t="s">
        <v>33</v>
      </c>
    </row>
    <row r="511" spans="1:30" ht="20.100000000000001" customHeight="1" x14ac:dyDescent="0.25">
      <c r="A511" t="s">
        <v>1122</v>
      </c>
      <c r="B511" s="14">
        <v>4038.2599999999998</v>
      </c>
      <c r="C511" s="14">
        <f>VLOOKUP(A511,SGI!$A$1:$B$219,2,FALSE)</f>
        <v>1028.01</v>
      </c>
      <c r="D511">
        <v>26949</v>
      </c>
      <c r="F511">
        <v>820</v>
      </c>
      <c r="G511" t="s">
        <v>27</v>
      </c>
      <c r="H511" t="s">
        <v>1093</v>
      </c>
      <c r="I511" s="19" t="s">
        <v>1129</v>
      </c>
      <c r="J511" t="s">
        <v>42</v>
      </c>
      <c r="K511" t="s">
        <v>77</v>
      </c>
      <c r="L511" s="14">
        <v>286.60000000000002</v>
      </c>
      <c r="M511">
        <v>143.30000000000001</v>
      </c>
      <c r="N511">
        <v>143.30000000000001</v>
      </c>
      <c r="O511">
        <v>286.60000000000002</v>
      </c>
      <c r="P511">
        <v>143.30000000000001</v>
      </c>
      <c r="Q511" s="8">
        <v>286.60000000000002</v>
      </c>
      <c r="R511" s="11" t="b">
        <f t="shared" si="8"/>
        <v>0</v>
      </c>
      <c r="S511">
        <v>0</v>
      </c>
      <c r="T511">
        <v>9</v>
      </c>
      <c r="U511" t="s">
        <v>1103</v>
      </c>
      <c r="V511" t="s">
        <v>1103</v>
      </c>
      <c r="W511" t="s">
        <v>1112</v>
      </c>
      <c r="X511">
        <v>8</v>
      </c>
      <c r="Y511">
        <v>8</v>
      </c>
      <c r="Z511" t="s">
        <v>1113</v>
      </c>
      <c r="AB511" t="s">
        <v>33</v>
      </c>
    </row>
    <row r="512" spans="1:30" ht="20.100000000000001" customHeight="1" x14ac:dyDescent="0.25">
      <c r="A512" t="s">
        <v>1122</v>
      </c>
      <c r="B512" s="14">
        <v>4038.2599999999998</v>
      </c>
      <c r="C512" s="14">
        <f>VLOOKUP(A512,SGI!$A$1:$B$219,2,FALSE)</f>
        <v>1028.01</v>
      </c>
      <c r="D512">
        <v>26955</v>
      </c>
      <c r="F512">
        <v>820</v>
      </c>
      <c r="G512" t="s">
        <v>27</v>
      </c>
      <c r="H512" t="s">
        <v>1093</v>
      </c>
      <c r="I512" s="19" t="s">
        <v>1130</v>
      </c>
      <c r="J512" t="s">
        <v>45</v>
      </c>
      <c r="K512" t="s">
        <v>77</v>
      </c>
      <c r="L512" s="20">
        <v>2406.4499999999998</v>
      </c>
      <c r="M512" s="20">
        <v>1203.22</v>
      </c>
      <c r="N512" s="20">
        <v>1203.23</v>
      </c>
      <c r="O512">
        <v>2406.4499999999998</v>
      </c>
      <c r="P512">
        <v>1203.22</v>
      </c>
      <c r="Q512" s="8">
        <v>2406.4499999999998</v>
      </c>
      <c r="R512" s="11" t="b">
        <f t="shared" si="8"/>
        <v>0</v>
      </c>
      <c r="S512">
        <v>0</v>
      </c>
      <c r="T512">
        <v>9</v>
      </c>
      <c r="U512" t="s">
        <v>1103</v>
      </c>
      <c r="V512" t="s">
        <v>1103</v>
      </c>
      <c r="W512" t="s">
        <v>1131</v>
      </c>
      <c r="X512">
        <v>2</v>
      </c>
      <c r="Y512">
        <v>1</v>
      </c>
      <c r="Z512" t="s">
        <v>1132</v>
      </c>
      <c r="AB512" t="s">
        <v>63</v>
      </c>
      <c r="AC512" t="s">
        <v>1133</v>
      </c>
      <c r="AD512" t="s">
        <v>33</v>
      </c>
    </row>
    <row r="513" spans="1:30" ht="20.100000000000001" customHeight="1" x14ac:dyDescent="0.25">
      <c r="A513" t="s">
        <v>1122</v>
      </c>
      <c r="B513" s="14">
        <v>4038.2599999999998</v>
      </c>
      <c r="C513" s="14">
        <f>VLOOKUP(A513,SGI!$A$1:$B$219,2,FALSE)</f>
        <v>1028.01</v>
      </c>
      <c r="D513">
        <v>26956</v>
      </c>
      <c r="F513">
        <v>820</v>
      </c>
      <c r="G513" t="s">
        <v>27</v>
      </c>
      <c r="H513" t="s">
        <v>1093</v>
      </c>
      <c r="I513" s="19" t="s">
        <v>1134</v>
      </c>
      <c r="J513" t="s">
        <v>60</v>
      </c>
      <c r="K513" t="s">
        <v>77</v>
      </c>
      <c r="L513" s="14">
        <v>420</v>
      </c>
      <c r="M513" s="14">
        <v>210</v>
      </c>
      <c r="N513" s="14">
        <v>210</v>
      </c>
      <c r="O513">
        <v>420</v>
      </c>
      <c r="P513">
        <v>210</v>
      </c>
      <c r="Q513" s="8">
        <v>420</v>
      </c>
      <c r="R513" s="11" t="b">
        <f t="shared" si="8"/>
        <v>0</v>
      </c>
      <c r="S513">
        <v>0</v>
      </c>
      <c r="T513">
        <v>9</v>
      </c>
      <c r="U513" t="s">
        <v>1103</v>
      </c>
      <c r="V513" t="s">
        <v>1103</v>
      </c>
      <c r="W513" t="s">
        <v>1135</v>
      </c>
      <c r="X513">
        <v>2</v>
      </c>
      <c r="Y513">
        <v>1</v>
      </c>
      <c r="Z513" t="s">
        <v>1136</v>
      </c>
      <c r="AB513" t="s">
        <v>33</v>
      </c>
    </row>
    <row r="514" spans="1:30" ht="20.100000000000001" customHeight="1" x14ac:dyDescent="0.25">
      <c r="A514" t="s">
        <v>1122</v>
      </c>
      <c r="B514" s="14">
        <v>4038.2599999999998</v>
      </c>
      <c r="C514" s="14">
        <f>VLOOKUP(A514,SGI!$A$1:$B$219,2,FALSE)</f>
        <v>1028.01</v>
      </c>
      <c r="D514">
        <v>26957</v>
      </c>
      <c r="F514">
        <v>820</v>
      </c>
      <c r="G514" t="s">
        <v>27</v>
      </c>
      <c r="H514" t="s">
        <v>1093</v>
      </c>
      <c r="I514" s="19" t="s">
        <v>1137</v>
      </c>
      <c r="J514" t="s">
        <v>364</v>
      </c>
      <c r="K514" t="s">
        <v>32</v>
      </c>
      <c r="L514">
        <v>322.5</v>
      </c>
      <c r="M514">
        <v>161.25</v>
      </c>
      <c r="N514">
        <v>161.25</v>
      </c>
      <c r="O514">
        <v>322.5</v>
      </c>
      <c r="P514">
        <v>161.25</v>
      </c>
      <c r="Q514" s="8">
        <v>322.5</v>
      </c>
      <c r="R514" s="11" t="b">
        <f t="shared" si="8"/>
        <v>0</v>
      </c>
      <c r="S514">
        <v>0</v>
      </c>
      <c r="T514">
        <v>9</v>
      </c>
      <c r="U514" t="s">
        <v>1103</v>
      </c>
      <c r="V514" t="s">
        <v>1103</v>
      </c>
      <c r="W514" s="14" t="s">
        <v>1138</v>
      </c>
      <c r="X514">
        <v>1</v>
      </c>
      <c r="Y514">
        <v>3</v>
      </c>
      <c r="Z514" t="s">
        <v>1139</v>
      </c>
      <c r="AB514" t="s">
        <v>63</v>
      </c>
      <c r="AC514" t="s">
        <v>1140</v>
      </c>
      <c r="AD514" t="s">
        <v>33</v>
      </c>
    </row>
    <row r="515" spans="1:30" ht="20.100000000000001" customHeight="1" x14ac:dyDescent="0.25">
      <c r="A515" t="s">
        <v>1141</v>
      </c>
      <c r="B515" s="14" t="e">
        <v>#N/A</v>
      </c>
      <c r="C515" s="14" t="e">
        <f>VLOOKUP(A515,SGI!$A$1:$B$219,2,FALSE)</f>
        <v>#N/A</v>
      </c>
      <c r="D515">
        <v>23600</v>
      </c>
      <c r="F515">
        <v>820</v>
      </c>
      <c r="G515" t="s">
        <v>27</v>
      </c>
      <c r="H515" t="s">
        <v>1093</v>
      </c>
      <c r="I515" s="14" t="s">
        <v>1142</v>
      </c>
      <c r="J515" t="s">
        <v>119</v>
      </c>
      <c r="K515" t="s">
        <v>32</v>
      </c>
      <c r="L515" s="20">
        <v>1381</v>
      </c>
      <c r="M515" s="20">
        <v>1000</v>
      </c>
      <c r="N515">
        <v>381</v>
      </c>
      <c r="O515">
        <v>1381</v>
      </c>
      <c r="P515">
        <v>381</v>
      </c>
      <c r="Q515" s="8">
        <v>1381</v>
      </c>
      <c r="R515" s="11" t="b">
        <f t="shared" si="8"/>
        <v>0</v>
      </c>
      <c r="S515">
        <v>0</v>
      </c>
      <c r="T515">
        <v>9</v>
      </c>
      <c r="U515" t="s">
        <v>1103</v>
      </c>
      <c r="V515" t="s">
        <v>1103</v>
      </c>
      <c r="X515">
        <v>10</v>
      </c>
      <c r="AB515" t="s">
        <v>33</v>
      </c>
    </row>
    <row r="516" spans="1:30" ht="20.100000000000001" customHeight="1" x14ac:dyDescent="0.25">
      <c r="A516" t="s">
        <v>1141</v>
      </c>
      <c r="B516" s="14" t="e">
        <v>#N/A</v>
      </c>
      <c r="C516" s="14" t="e">
        <f>VLOOKUP(A516,SGI!$A$1:$B$219,2,FALSE)</f>
        <v>#N/A</v>
      </c>
      <c r="D516">
        <v>23602</v>
      </c>
      <c r="F516">
        <v>820</v>
      </c>
      <c r="G516" t="s">
        <v>27</v>
      </c>
      <c r="H516" t="s">
        <v>1093</v>
      </c>
      <c r="I516" s="14" t="s">
        <v>1143</v>
      </c>
      <c r="J516" t="s">
        <v>408</v>
      </c>
      <c r="K516" t="s">
        <v>77</v>
      </c>
      <c r="L516" s="20">
        <v>1700</v>
      </c>
      <c r="M516" s="20">
        <v>1100</v>
      </c>
      <c r="N516">
        <v>600</v>
      </c>
      <c r="O516">
        <v>1700</v>
      </c>
      <c r="P516">
        <v>600</v>
      </c>
      <c r="Q516" s="8">
        <v>1700</v>
      </c>
      <c r="R516" s="11" t="b">
        <f t="shared" si="8"/>
        <v>0</v>
      </c>
      <c r="S516">
        <v>0</v>
      </c>
      <c r="T516" t="s">
        <v>1144</v>
      </c>
      <c r="U516" t="s">
        <v>1103</v>
      </c>
      <c r="V516" t="s">
        <v>1103</v>
      </c>
      <c r="X516">
        <v>10</v>
      </c>
      <c r="AB516" t="s">
        <v>33</v>
      </c>
      <c r="AC516" t="s">
        <v>33</v>
      </c>
    </row>
    <row r="517" spans="1:30" ht="20.100000000000001" customHeight="1" x14ac:dyDescent="0.25">
      <c r="A517" t="s">
        <v>1141</v>
      </c>
      <c r="B517" s="14" t="e">
        <v>#N/A</v>
      </c>
      <c r="C517" s="14" t="e">
        <f>VLOOKUP(A517,SGI!$A$1:$B$219,2,FALSE)</f>
        <v>#N/A</v>
      </c>
      <c r="D517">
        <v>23605</v>
      </c>
      <c r="F517">
        <v>820</v>
      </c>
      <c r="G517" t="s">
        <v>27</v>
      </c>
      <c r="H517" t="s">
        <v>1093</v>
      </c>
      <c r="I517" s="19" t="s">
        <v>1145</v>
      </c>
      <c r="J517" t="s">
        <v>408</v>
      </c>
      <c r="K517" t="s">
        <v>32</v>
      </c>
      <c r="L517" s="20">
        <v>3000</v>
      </c>
      <c r="M517" s="20">
        <v>2000</v>
      </c>
      <c r="N517" s="20">
        <v>1000</v>
      </c>
      <c r="O517">
        <v>3000</v>
      </c>
      <c r="P517">
        <v>0</v>
      </c>
      <c r="Q517" s="8">
        <v>3000</v>
      </c>
      <c r="R517" s="11" t="b">
        <f t="shared" si="8"/>
        <v>0</v>
      </c>
      <c r="S517">
        <v>0</v>
      </c>
      <c r="U517">
        <v>1</v>
      </c>
      <c r="V517">
        <v>3</v>
      </c>
      <c r="X517">
        <v>10</v>
      </c>
      <c r="AB517" t="s">
        <v>33</v>
      </c>
      <c r="AC517" t="s">
        <v>33</v>
      </c>
    </row>
    <row r="518" spans="1:30" ht="20.100000000000001" customHeight="1" x14ac:dyDescent="0.25">
      <c r="A518" t="s">
        <v>1141</v>
      </c>
      <c r="B518" s="14" t="e">
        <v>#N/A</v>
      </c>
      <c r="C518" s="14" t="e">
        <f>VLOOKUP(A518,SGI!$A$1:$B$219,2,FALSE)</f>
        <v>#N/A</v>
      </c>
      <c r="D518">
        <v>23607</v>
      </c>
      <c r="F518">
        <v>820</v>
      </c>
      <c r="G518" t="s">
        <v>27</v>
      </c>
      <c r="H518" t="s">
        <v>1093</v>
      </c>
      <c r="I518" s="14" t="s">
        <v>1146</v>
      </c>
      <c r="J518" t="s">
        <v>272</v>
      </c>
      <c r="K518" t="s">
        <v>32</v>
      </c>
      <c r="L518">
        <v>288.75</v>
      </c>
      <c r="M518">
        <v>0</v>
      </c>
      <c r="N518">
        <v>288.75</v>
      </c>
      <c r="O518">
        <v>288.75</v>
      </c>
      <c r="P518">
        <v>288.75</v>
      </c>
      <c r="Q518" s="8">
        <v>288.75</v>
      </c>
      <c r="R518" s="11" t="b">
        <f t="shared" si="8"/>
        <v>0</v>
      </c>
      <c r="S518">
        <v>0</v>
      </c>
      <c r="T518">
        <v>9</v>
      </c>
      <c r="U518" t="s">
        <v>1103</v>
      </c>
      <c r="V518" t="s">
        <v>1103</v>
      </c>
      <c r="W518" t="s">
        <v>1112</v>
      </c>
      <c r="X518">
        <v>8</v>
      </c>
      <c r="Y518">
        <v>8</v>
      </c>
      <c r="Z518" t="s">
        <v>1113</v>
      </c>
      <c r="AB518" t="s">
        <v>33</v>
      </c>
      <c r="AC518" t="s">
        <v>33</v>
      </c>
    </row>
    <row r="519" spans="1:30" ht="20.100000000000001" customHeight="1" x14ac:dyDescent="0.25">
      <c r="A519" t="s">
        <v>1147</v>
      </c>
      <c r="B519" s="14">
        <v>7443.4100000000008</v>
      </c>
      <c r="C519" s="14">
        <f>VLOOKUP(A519,SGI!$A$1:$B$219,2,FALSE)</f>
        <v>8963.07</v>
      </c>
      <c r="D519">
        <v>23478</v>
      </c>
      <c r="F519">
        <v>820</v>
      </c>
      <c r="G519" t="s">
        <v>27</v>
      </c>
      <c r="H519" t="s">
        <v>1093</v>
      </c>
      <c r="I519" s="19" t="s">
        <v>1148</v>
      </c>
      <c r="J519" t="s">
        <v>288</v>
      </c>
      <c r="K519" t="s">
        <v>32</v>
      </c>
      <c r="L519" s="14">
        <v>400</v>
      </c>
      <c r="M519">
        <v>0</v>
      </c>
      <c r="N519">
        <v>400</v>
      </c>
      <c r="O519">
        <v>400</v>
      </c>
      <c r="P519">
        <v>400</v>
      </c>
      <c r="Q519" s="8">
        <v>400</v>
      </c>
      <c r="R519" s="11" t="b">
        <f t="shared" si="8"/>
        <v>0</v>
      </c>
      <c r="S519">
        <v>0</v>
      </c>
      <c r="T519" s="14">
        <v>9</v>
      </c>
      <c r="U519" t="s">
        <v>1103</v>
      </c>
      <c r="V519" t="s">
        <v>1103</v>
      </c>
      <c r="W519" s="14" t="s">
        <v>1112</v>
      </c>
      <c r="X519">
        <v>8</v>
      </c>
      <c r="Y519">
        <v>8</v>
      </c>
      <c r="Z519" t="s">
        <v>1113</v>
      </c>
      <c r="AB519" t="s">
        <v>33</v>
      </c>
      <c r="AC519" t="s">
        <v>33</v>
      </c>
    </row>
    <row r="520" spans="1:30" ht="20.100000000000001" customHeight="1" x14ac:dyDescent="0.25">
      <c r="A520" t="s">
        <v>1147</v>
      </c>
      <c r="B520" s="14">
        <v>7443.4100000000008</v>
      </c>
      <c r="C520" s="14">
        <f>VLOOKUP(A520,SGI!$A$1:$B$219,2,FALSE)</f>
        <v>8963.07</v>
      </c>
      <c r="D520">
        <v>23481</v>
      </c>
      <c r="F520">
        <v>820</v>
      </c>
      <c r="G520" t="s">
        <v>27</v>
      </c>
      <c r="H520" t="s">
        <v>1093</v>
      </c>
      <c r="I520" s="19" t="s">
        <v>1149</v>
      </c>
      <c r="J520" t="s">
        <v>60</v>
      </c>
      <c r="K520" t="s">
        <v>32</v>
      </c>
      <c r="L520" s="20">
        <v>7044</v>
      </c>
      <c r="M520" s="20">
        <v>2113.1999999999998</v>
      </c>
      <c r="N520" s="20">
        <v>4930.8</v>
      </c>
      <c r="O520">
        <v>7044</v>
      </c>
      <c r="P520">
        <v>4930.8</v>
      </c>
      <c r="Q520" s="8">
        <v>7044</v>
      </c>
      <c r="R520" s="11" t="b">
        <f t="shared" si="8"/>
        <v>0</v>
      </c>
      <c r="S520">
        <v>0</v>
      </c>
      <c r="T520">
        <v>9</v>
      </c>
      <c r="W520" s="14" t="s">
        <v>1150</v>
      </c>
      <c r="X520">
        <v>8</v>
      </c>
      <c r="Y520">
        <v>8</v>
      </c>
      <c r="Z520" t="s">
        <v>1113</v>
      </c>
      <c r="AB520" t="s">
        <v>33</v>
      </c>
      <c r="AC520" t="s">
        <v>33</v>
      </c>
    </row>
    <row r="521" spans="1:30" ht="20.100000000000001" customHeight="1" x14ac:dyDescent="0.25">
      <c r="A521" t="s">
        <v>1147</v>
      </c>
      <c r="B521" s="14">
        <v>7443.4100000000008</v>
      </c>
      <c r="C521" s="14">
        <f>VLOOKUP(A521,SGI!$A$1:$B$219,2,FALSE)</f>
        <v>8963.07</v>
      </c>
      <c r="D521">
        <v>23482</v>
      </c>
      <c r="F521">
        <v>820</v>
      </c>
      <c r="G521" t="s">
        <v>27</v>
      </c>
      <c r="H521" t="s">
        <v>1093</v>
      </c>
      <c r="I521" s="19" t="s">
        <v>1151</v>
      </c>
      <c r="J521" t="s">
        <v>50</v>
      </c>
      <c r="K521" t="s">
        <v>32</v>
      </c>
      <c r="L521" s="20">
        <v>5100</v>
      </c>
      <c r="M521" s="20">
        <v>2550</v>
      </c>
      <c r="N521" s="20">
        <v>2550</v>
      </c>
      <c r="O521">
        <v>5100</v>
      </c>
      <c r="P521">
        <v>2550</v>
      </c>
      <c r="Q521" s="8">
        <v>5100</v>
      </c>
      <c r="R521" s="11" t="b">
        <f t="shared" si="8"/>
        <v>0</v>
      </c>
      <c r="S521">
        <v>0</v>
      </c>
      <c r="T521">
        <v>9</v>
      </c>
      <c r="W521" t="s">
        <v>1150</v>
      </c>
      <c r="X521">
        <v>8</v>
      </c>
      <c r="Y521">
        <v>8</v>
      </c>
      <c r="Z521" t="s">
        <v>1113</v>
      </c>
      <c r="AB521" t="s">
        <v>33</v>
      </c>
      <c r="AC521" t="s">
        <v>33</v>
      </c>
    </row>
    <row r="522" spans="1:30" ht="20.100000000000001" customHeight="1" x14ac:dyDescent="0.25">
      <c r="A522" t="s">
        <v>1147</v>
      </c>
      <c r="B522" s="14">
        <v>7443.4100000000008</v>
      </c>
      <c r="C522" s="14">
        <f>VLOOKUP(A522,SGI!$A$1:$B$219,2,FALSE)</f>
        <v>8963.07</v>
      </c>
      <c r="D522">
        <v>23483</v>
      </c>
      <c r="F522">
        <v>820</v>
      </c>
      <c r="G522" t="s">
        <v>27</v>
      </c>
      <c r="H522" t="s">
        <v>1093</v>
      </c>
      <c r="I522" s="19" t="s">
        <v>1152</v>
      </c>
      <c r="J522" t="s">
        <v>50</v>
      </c>
      <c r="K522" t="s">
        <v>77</v>
      </c>
      <c r="L522" s="20">
        <v>1400</v>
      </c>
      <c r="M522" s="14">
        <v>700</v>
      </c>
      <c r="N522" s="14">
        <v>700</v>
      </c>
      <c r="O522" s="14">
        <v>1400</v>
      </c>
      <c r="P522">
        <v>700</v>
      </c>
      <c r="Q522" s="8">
        <v>1400</v>
      </c>
      <c r="R522" s="11" t="b">
        <f t="shared" si="8"/>
        <v>0</v>
      </c>
      <c r="S522">
        <v>0</v>
      </c>
      <c r="T522">
        <v>9</v>
      </c>
      <c r="X522">
        <v>10</v>
      </c>
      <c r="AB522" t="s">
        <v>33</v>
      </c>
      <c r="AC522" t="s">
        <v>33</v>
      </c>
    </row>
    <row r="523" spans="1:30" ht="20.100000000000001" customHeight="1" x14ac:dyDescent="0.25">
      <c r="A523" t="s">
        <v>1147</v>
      </c>
      <c r="B523" s="14">
        <v>7443.4100000000008</v>
      </c>
      <c r="C523" s="14">
        <f>VLOOKUP(A523,SGI!$A$1:$B$219,2,FALSE)</f>
        <v>8963.07</v>
      </c>
      <c r="D523">
        <v>23484</v>
      </c>
      <c r="F523">
        <v>820</v>
      </c>
      <c r="G523" t="s">
        <v>27</v>
      </c>
      <c r="H523" t="s">
        <v>1093</v>
      </c>
      <c r="I523" s="19" t="s">
        <v>1153</v>
      </c>
      <c r="J523" t="s">
        <v>50</v>
      </c>
      <c r="K523" t="s">
        <v>51</v>
      </c>
      <c r="L523" s="14">
        <v>500</v>
      </c>
      <c r="M523" s="14">
        <v>250</v>
      </c>
      <c r="N523" s="14">
        <v>250</v>
      </c>
      <c r="O523">
        <v>500</v>
      </c>
      <c r="P523">
        <v>250</v>
      </c>
      <c r="Q523" s="8">
        <v>500</v>
      </c>
      <c r="R523" s="11" t="b">
        <f t="shared" si="8"/>
        <v>0</v>
      </c>
      <c r="S523">
        <v>0</v>
      </c>
      <c r="T523">
        <v>9</v>
      </c>
      <c r="X523">
        <v>10</v>
      </c>
      <c r="AB523" t="s">
        <v>33</v>
      </c>
      <c r="AC523" t="s">
        <v>33</v>
      </c>
    </row>
    <row r="524" spans="1:30" ht="20.100000000000001" customHeight="1" x14ac:dyDescent="0.25">
      <c r="A524" t="s">
        <v>1147</v>
      </c>
      <c r="B524" s="14">
        <v>7443.4100000000008</v>
      </c>
      <c r="C524" s="14">
        <f>VLOOKUP(A524,SGI!$A$1:$B$219,2,FALSE)</f>
        <v>8963.07</v>
      </c>
      <c r="D524" s="14">
        <v>23486</v>
      </c>
      <c r="F524">
        <v>820</v>
      </c>
      <c r="G524" t="s">
        <v>27</v>
      </c>
      <c r="H524" t="s">
        <v>1093</v>
      </c>
      <c r="I524" s="19" t="s">
        <v>1154</v>
      </c>
      <c r="J524" t="s">
        <v>42</v>
      </c>
      <c r="K524" t="s">
        <v>32</v>
      </c>
      <c r="L524" s="20">
        <v>3096</v>
      </c>
      <c r="M524" s="20">
        <v>1800</v>
      </c>
      <c r="N524" s="20">
        <v>1296</v>
      </c>
      <c r="O524">
        <v>3096</v>
      </c>
      <c r="P524">
        <v>1296</v>
      </c>
      <c r="Q524" s="8">
        <v>3096</v>
      </c>
      <c r="R524" s="11" t="b">
        <f t="shared" si="8"/>
        <v>0</v>
      </c>
      <c r="S524">
        <v>0</v>
      </c>
      <c r="T524">
        <v>9</v>
      </c>
      <c r="X524">
        <v>10</v>
      </c>
      <c r="AB524" t="s">
        <v>33</v>
      </c>
      <c r="AC524" t="s">
        <v>33</v>
      </c>
    </row>
    <row r="525" spans="1:30" ht="20.100000000000001" customHeight="1" x14ac:dyDescent="0.25">
      <c r="A525" t="s">
        <v>1147</v>
      </c>
      <c r="B525" s="14">
        <v>7443.4100000000008</v>
      </c>
      <c r="C525" s="14">
        <f>VLOOKUP(A525,SGI!$A$1:$B$219,2,FALSE)</f>
        <v>8963.07</v>
      </c>
      <c r="D525" s="14">
        <v>23487</v>
      </c>
      <c r="F525">
        <v>820</v>
      </c>
      <c r="G525" t="s">
        <v>27</v>
      </c>
      <c r="H525" t="s">
        <v>1093</v>
      </c>
      <c r="I525" s="19" t="s">
        <v>1155</v>
      </c>
      <c r="J525" t="s">
        <v>42</v>
      </c>
      <c r="K525" t="s">
        <v>77</v>
      </c>
      <c r="L525" s="20">
        <v>1760</v>
      </c>
      <c r="M525" s="14">
        <v>994</v>
      </c>
      <c r="N525">
        <v>766</v>
      </c>
      <c r="O525">
        <v>1760</v>
      </c>
      <c r="P525">
        <v>766</v>
      </c>
      <c r="Q525" s="8">
        <v>1760</v>
      </c>
      <c r="R525" s="11" t="b">
        <f t="shared" si="8"/>
        <v>0</v>
      </c>
      <c r="S525">
        <v>0</v>
      </c>
      <c r="T525">
        <v>9</v>
      </c>
      <c r="X525">
        <v>10</v>
      </c>
      <c r="AB525" t="s">
        <v>33</v>
      </c>
      <c r="AC525" t="s">
        <v>33</v>
      </c>
    </row>
    <row r="526" spans="1:30" ht="20.100000000000001" customHeight="1" x14ac:dyDescent="0.25">
      <c r="A526" t="s">
        <v>1147</v>
      </c>
      <c r="B526" s="14">
        <v>7443.4100000000008</v>
      </c>
      <c r="C526" s="14">
        <f>VLOOKUP(A526,SGI!$A$1:$B$219,2,FALSE)</f>
        <v>8963.07</v>
      </c>
      <c r="D526" s="14">
        <v>23490</v>
      </c>
      <c r="F526">
        <v>820</v>
      </c>
      <c r="G526" t="s">
        <v>27</v>
      </c>
      <c r="H526" t="s">
        <v>1093</v>
      </c>
      <c r="I526" s="19" t="s">
        <v>1156</v>
      </c>
      <c r="J526" t="s">
        <v>119</v>
      </c>
      <c r="K526" t="s">
        <v>32</v>
      </c>
      <c r="L526">
        <v>900</v>
      </c>
      <c r="M526">
        <v>540</v>
      </c>
      <c r="N526">
        <v>360</v>
      </c>
      <c r="O526">
        <v>900</v>
      </c>
      <c r="P526">
        <v>360</v>
      </c>
      <c r="Q526" s="8">
        <v>900</v>
      </c>
      <c r="R526" s="11" t="b">
        <f t="shared" si="8"/>
        <v>0</v>
      </c>
      <c r="S526">
        <v>0</v>
      </c>
      <c r="T526">
        <v>9</v>
      </c>
      <c r="X526">
        <v>10</v>
      </c>
      <c r="AB526" t="s">
        <v>33</v>
      </c>
      <c r="AC526" t="s">
        <v>33</v>
      </c>
    </row>
    <row r="527" spans="1:30" ht="20.100000000000001" customHeight="1" x14ac:dyDescent="0.25">
      <c r="A527" t="s">
        <v>1147</v>
      </c>
      <c r="B527" s="14">
        <v>7443.4100000000008</v>
      </c>
      <c r="C527" s="14">
        <f>VLOOKUP(A527,SGI!$A$1:$B$219,2,FALSE)</f>
        <v>8963.07</v>
      </c>
      <c r="D527" s="14">
        <v>23491</v>
      </c>
      <c r="F527">
        <v>820</v>
      </c>
      <c r="G527" t="s">
        <v>27</v>
      </c>
      <c r="H527" t="s">
        <v>1093</v>
      </c>
      <c r="I527" s="19" t="s">
        <v>1157</v>
      </c>
      <c r="J527" t="s">
        <v>119</v>
      </c>
      <c r="K527" t="s">
        <v>77</v>
      </c>
      <c r="L527" s="20">
        <v>1500</v>
      </c>
      <c r="M527" s="14">
        <v>750</v>
      </c>
      <c r="N527" s="14">
        <v>750</v>
      </c>
      <c r="O527">
        <v>1500</v>
      </c>
      <c r="P527">
        <v>750</v>
      </c>
      <c r="Q527" s="8">
        <v>1500</v>
      </c>
      <c r="R527" s="11" t="b">
        <f t="shared" ref="R527:R590" si="9">AND(P527&gt;0,Q527=0,J527&lt;&gt;"Printing Costs",J527&lt;&gt;"Publicity")</f>
        <v>0</v>
      </c>
      <c r="S527">
        <v>0</v>
      </c>
      <c r="T527">
        <v>9</v>
      </c>
      <c r="X527">
        <v>10</v>
      </c>
      <c r="AB527" t="s">
        <v>33</v>
      </c>
      <c r="AC527" t="s">
        <v>33</v>
      </c>
    </row>
    <row r="528" spans="1:30" ht="20.100000000000001" customHeight="1" x14ac:dyDescent="0.25">
      <c r="A528" t="s">
        <v>1158</v>
      </c>
      <c r="B528" s="14">
        <v>885.31</v>
      </c>
      <c r="C528" s="14">
        <f>VLOOKUP(A528,SGI!$A$1:$B$219,2,FALSE)</f>
        <v>956.52</v>
      </c>
      <c r="D528">
        <v>23644</v>
      </c>
      <c r="F528">
        <v>820</v>
      </c>
      <c r="G528" t="s">
        <v>27</v>
      </c>
      <c r="H528" t="s">
        <v>1093</v>
      </c>
      <c r="I528" s="14" t="s">
        <v>1159</v>
      </c>
      <c r="J528" t="s">
        <v>45</v>
      </c>
      <c r="K528" t="s">
        <v>32</v>
      </c>
      <c r="L528" s="14">
        <v>755</v>
      </c>
      <c r="M528">
        <v>450</v>
      </c>
      <c r="N528">
        <v>305</v>
      </c>
      <c r="O528">
        <v>755</v>
      </c>
      <c r="P528">
        <v>305</v>
      </c>
      <c r="Q528" s="8">
        <v>755</v>
      </c>
      <c r="R528" s="11" t="b">
        <f t="shared" si="9"/>
        <v>0</v>
      </c>
      <c r="S528">
        <v>0</v>
      </c>
      <c r="T528">
        <v>9</v>
      </c>
      <c r="U528" s="14"/>
      <c r="X528">
        <v>10</v>
      </c>
      <c r="AB528" t="s">
        <v>33</v>
      </c>
      <c r="AC528" t="s">
        <v>33</v>
      </c>
    </row>
    <row r="529" spans="1:30" ht="20.100000000000001" customHeight="1" x14ac:dyDescent="0.25">
      <c r="A529" t="s">
        <v>1158</v>
      </c>
      <c r="B529" s="14">
        <v>885.31</v>
      </c>
      <c r="C529" s="14">
        <f>VLOOKUP(A529,SGI!$A$1:$B$219,2,FALSE)</f>
        <v>956.52</v>
      </c>
      <c r="D529">
        <v>23645</v>
      </c>
      <c r="F529">
        <v>820</v>
      </c>
      <c r="G529" t="s">
        <v>27</v>
      </c>
      <c r="H529" t="s">
        <v>1093</v>
      </c>
      <c r="I529" s="14" t="s">
        <v>1160</v>
      </c>
      <c r="J529" t="s">
        <v>272</v>
      </c>
      <c r="K529" t="s">
        <v>32</v>
      </c>
      <c r="L529" s="20">
        <v>2400</v>
      </c>
      <c r="M529" s="20">
        <v>2100</v>
      </c>
      <c r="N529">
        <v>300</v>
      </c>
      <c r="O529">
        <v>2400</v>
      </c>
      <c r="P529">
        <v>300</v>
      </c>
      <c r="Q529" s="8">
        <v>2400</v>
      </c>
      <c r="R529" s="11" t="b">
        <f t="shared" si="9"/>
        <v>0</v>
      </c>
      <c r="S529">
        <v>0</v>
      </c>
      <c r="T529">
        <v>9</v>
      </c>
      <c r="W529" s="14"/>
      <c r="X529">
        <v>10</v>
      </c>
      <c r="AB529" t="s">
        <v>33</v>
      </c>
      <c r="AC529" t="s">
        <v>33</v>
      </c>
    </row>
    <row r="530" spans="1:30" ht="20.100000000000001" customHeight="1" x14ac:dyDescent="0.25">
      <c r="A530" t="s">
        <v>1158</v>
      </c>
      <c r="B530" s="14">
        <v>885.31</v>
      </c>
      <c r="C530" s="14">
        <f>VLOOKUP(A530,SGI!$A$1:$B$219,2,FALSE)</f>
        <v>956.52</v>
      </c>
      <c r="D530">
        <v>23646</v>
      </c>
      <c r="F530">
        <v>820</v>
      </c>
      <c r="G530" t="s">
        <v>27</v>
      </c>
      <c r="H530" t="s">
        <v>1093</v>
      </c>
      <c r="I530" s="14" t="s">
        <v>1161</v>
      </c>
      <c r="J530" t="s">
        <v>50</v>
      </c>
      <c r="K530" t="s">
        <v>32</v>
      </c>
      <c r="L530" s="14">
        <v>120</v>
      </c>
      <c r="M530" s="14">
        <v>70</v>
      </c>
      <c r="N530">
        <v>50</v>
      </c>
      <c r="O530">
        <v>120</v>
      </c>
      <c r="P530">
        <v>50</v>
      </c>
      <c r="Q530" s="8">
        <v>120</v>
      </c>
      <c r="R530" s="11" t="b">
        <f t="shared" si="9"/>
        <v>0</v>
      </c>
      <c r="S530">
        <v>0</v>
      </c>
      <c r="T530">
        <v>9</v>
      </c>
      <c r="X530">
        <v>10</v>
      </c>
      <c r="AB530" t="s">
        <v>33</v>
      </c>
      <c r="AC530" t="s">
        <v>33</v>
      </c>
    </row>
    <row r="531" spans="1:30" ht="20.100000000000001" customHeight="1" x14ac:dyDescent="0.25">
      <c r="A531" t="s">
        <v>1158</v>
      </c>
      <c r="B531" s="14">
        <v>885.31</v>
      </c>
      <c r="C531" s="14">
        <f>VLOOKUP(A531,SGI!$A$1:$B$219,2,FALSE)</f>
        <v>956.52</v>
      </c>
      <c r="D531" s="4">
        <v>23654</v>
      </c>
      <c r="E531" s="4" t="s">
        <v>2540</v>
      </c>
      <c r="F531">
        <v>820</v>
      </c>
      <c r="G531" t="s">
        <v>27</v>
      </c>
      <c r="H531" t="s">
        <v>1093</v>
      </c>
      <c r="I531" s="14" t="s">
        <v>1162</v>
      </c>
      <c r="J531" t="s">
        <v>98</v>
      </c>
      <c r="K531" t="s">
        <v>32</v>
      </c>
      <c r="L531" s="14">
        <v>95.2</v>
      </c>
      <c r="M531" s="14">
        <v>20</v>
      </c>
      <c r="N531" s="14">
        <v>75.2</v>
      </c>
      <c r="O531">
        <v>95.2</v>
      </c>
      <c r="P531">
        <v>75.2</v>
      </c>
      <c r="Q531" s="8">
        <v>95.2</v>
      </c>
      <c r="R531" s="11" t="b">
        <f t="shared" si="9"/>
        <v>0</v>
      </c>
      <c r="S531">
        <v>0</v>
      </c>
      <c r="T531">
        <v>9</v>
      </c>
      <c r="W531" t="s">
        <v>1163</v>
      </c>
      <c r="X531">
        <v>1</v>
      </c>
      <c r="Y531">
        <v>3</v>
      </c>
      <c r="Z531" t="s">
        <v>1164</v>
      </c>
      <c r="AB531" t="s">
        <v>63</v>
      </c>
      <c r="AC531" t="s">
        <v>699</v>
      </c>
      <c r="AD531" t="s">
        <v>33</v>
      </c>
    </row>
    <row r="532" spans="1:30" ht="20.100000000000001" customHeight="1" x14ac:dyDescent="0.25">
      <c r="A532" t="s">
        <v>1158</v>
      </c>
      <c r="B532" s="14">
        <v>885.31</v>
      </c>
      <c r="C532" s="14">
        <f>VLOOKUP(A532,SGI!$A$1:$B$219,2,FALSE)</f>
        <v>956.52</v>
      </c>
      <c r="D532">
        <v>23659</v>
      </c>
      <c r="F532">
        <v>820</v>
      </c>
      <c r="G532" t="s">
        <v>27</v>
      </c>
      <c r="H532" t="s">
        <v>1093</v>
      </c>
      <c r="I532" s="14" t="s">
        <v>1165</v>
      </c>
      <c r="J532" t="s">
        <v>45</v>
      </c>
      <c r="K532" t="s">
        <v>77</v>
      </c>
      <c r="L532">
        <v>315.89999999999998</v>
      </c>
      <c r="M532">
        <v>40</v>
      </c>
      <c r="N532">
        <v>275.89999999999998</v>
      </c>
      <c r="O532">
        <v>315.89999999999998</v>
      </c>
      <c r="P532">
        <v>275.89999999999998</v>
      </c>
      <c r="Q532" s="8">
        <v>315.89999999999998</v>
      </c>
      <c r="R532" s="11" t="b">
        <f t="shared" si="9"/>
        <v>0</v>
      </c>
      <c r="S532">
        <v>0</v>
      </c>
      <c r="T532">
        <v>9</v>
      </c>
      <c r="W532" t="s">
        <v>1166</v>
      </c>
      <c r="X532">
        <v>8</v>
      </c>
      <c r="Y532">
        <v>8</v>
      </c>
      <c r="Z532" t="s">
        <v>1113</v>
      </c>
      <c r="AB532" t="s">
        <v>33</v>
      </c>
      <c r="AC532" t="s">
        <v>33</v>
      </c>
    </row>
    <row r="533" spans="1:30" ht="20.100000000000001" customHeight="1" x14ac:dyDescent="0.25">
      <c r="A533" t="s">
        <v>1158</v>
      </c>
      <c r="B533" s="14">
        <v>885.31</v>
      </c>
      <c r="C533" s="14">
        <f>VLOOKUP(A533,SGI!$A$1:$B$219,2,FALSE)</f>
        <v>956.52</v>
      </c>
      <c r="D533">
        <v>23660</v>
      </c>
      <c r="F533">
        <v>820</v>
      </c>
      <c r="G533" t="s">
        <v>27</v>
      </c>
      <c r="H533" t="s">
        <v>1093</v>
      </c>
      <c r="I533" s="14" t="s">
        <v>1167</v>
      </c>
      <c r="J533" t="s">
        <v>364</v>
      </c>
      <c r="K533" t="s">
        <v>32</v>
      </c>
      <c r="L533" s="20">
        <v>1200</v>
      </c>
      <c r="M533">
        <v>750</v>
      </c>
      <c r="N533">
        <v>450</v>
      </c>
      <c r="O533">
        <v>0</v>
      </c>
      <c r="P533">
        <v>0</v>
      </c>
      <c r="Q533" s="8">
        <v>0</v>
      </c>
      <c r="R533" s="11" t="b">
        <f t="shared" si="9"/>
        <v>0</v>
      </c>
      <c r="S533">
        <v>0</v>
      </c>
      <c r="U533">
        <v>2</v>
      </c>
      <c r="V533">
        <v>1</v>
      </c>
      <c r="X533">
        <v>10</v>
      </c>
      <c r="AB533" t="s">
        <v>33</v>
      </c>
      <c r="AC533" t="s">
        <v>33</v>
      </c>
    </row>
    <row r="534" spans="1:30" ht="20.100000000000001" customHeight="1" x14ac:dyDescent="0.25">
      <c r="A534" t="s">
        <v>1158</v>
      </c>
      <c r="B534" s="14">
        <v>885.31</v>
      </c>
      <c r="C534" s="14">
        <f>VLOOKUP(A534,SGI!$A$1:$B$219,2,FALSE)</f>
        <v>956.52</v>
      </c>
      <c r="D534">
        <v>23661</v>
      </c>
      <c r="F534">
        <v>820</v>
      </c>
      <c r="G534" t="s">
        <v>27</v>
      </c>
      <c r="H534" t="s">
        <v>1093</v>
      </c>
      <c r="I534" s="14" t="s">
        <v>1168</v>
      </c>
      <c r="J534" t="s">
        <v>98</v>
      </c>
      <c r="K534" t="s">
        <v>77</v>
      </c>
      <c r="L534" s="14">
        <v>250</v>
      </c>
      <c r="M534" s="14">
        <v>50</v>
      </c>
      <c r="N534">
        <v>200</v>
      </c>
      <c r="O534">
        <v>0</v>
      </c>
      <c r="P534">
        <v>0</v>
      </c>
      <c r="Q534" s="8">
        <v>0</v>
      </c>
      <c r="R534" s="11" t="b">
        <f t="shared" si="9"/>
        <v>0</v>
      </c>
      <c r="S534">
        <v>0</v>
      </c>
      <c r="T534" s="14"/>
      <c r="U534">
        <v>2</v>
      </c>
      <c r="V534">
        <v>1</v>
      </c>
      <c r="X534">
        <v>10</v>
      </c>
      <c r="AB534" t="s">
        <v>33</v>
      </c>
      <c r="AC534" t="s">
        <v>33</v>
      </c>
    </row>
    <row r="535" spans="1:30" ht="20.100000000000001" customHeight="1" x14ac:dyDescent="0.25">
      <c r="A535" t="s">
        <v>1169</v>
      </c>
      <c r="B535" s="14">
        <v>615.93999999999994</v>
      </c>
      <c r="C535" s="14">
        <f>VLOOKUP(A535,SGI!$A$1:$B$219,2,FALSE)</f>
        <v>2110.3000000000002</v>
      </c>
      <c r="D535">
        <v>23635</v>
      </c>
      <c r="F535">
        <v>820</v>
      </c>
      <c r="G535" t="s">
        <v>27</v>
      </c>
      <c r="H535" t="s">
        <v>1093</v>
      </c>
      <c r="I535" s="19" t="s">
        <v>1170</v>
      </c>
      <c r="J535" t="s">
        <v>288</v>
      </c>
      <c r="K535" t="s">
        <v>32</v>
      </c>
      <c r="L535" s="14">
        <v>550</v>
      </c>
      <c r="M535" s="14">
        <v>0</v>
      </c>
      <c r="N535">
        <v>550</v>
      </c>
      <c r="O535">
        <v>550</v>
      </c>
      <c r="P535">
        <v>550</v>
      </c>
      <c r="Q535" s="8">
        <v>550</v>
      </c>
      <c r="R535" s="11" t="b">
        <f t="shared" si="9"/>
        <v>0</v>
      </c>
      <c r="S535">
        <v>0</v>
      </c>
      <c r="T535">
        <v>9</v>
      </c>
      <c r="W535" t="s">
        <v>1166</v>
      </c>
      <c r="X535">
        <v>8</v>
      </c>
      <c r="Y535">
        <v>8</v>
      </c>
      <c r="Z535" s="14" t="s">
        <v>1113</v>
      </c>
      <c r="AB535" t="s">
        <v>33</v>
      </c>
      <c r="AC535" t="s">
        <v>33</v>
      </c>
    </row>
    <row r="536" spans="1:30" ht="20.100000000000001" customHeight="1" x14ac:dyDescent="0.25">
      <c r="A536" t="s">
        <v>1169</v>
      </c>
      <c r="B536" s="14">
        <v>615.93999999999994</v>
      </c>
      <c r="C536" s="14">
        <f>VLOOKUP(A536,SGI!$A$1:$B$219,2,FALSE)</f>
        <v>2110.3000000000002</v>
      </c>
      <c r="D536">
        <v>23636</v>
      </c>
      <c r="F536">
        <v>820</v>
      </c>
      <c r="G536" t="s">
        <v>27</v>
      </c>
      <c r="H536" t="s">
        <v>1093</v>
      </c>
      <c r="I536" s="14" t="s">
        <v>1171</v>
      </c>
      <c r="J536" t="s">
        <v>288</v>
      </c>
      <c r="K536" t="s">
        <v>77</v>
      </c>
      <c r="L536" s="14">
        <v>65</v>
      </c>
      <c r="M536" s="14">
        <v>0</v>
      </c>
      <c r="N536" s="14">
        <v>65</v>
      </c>
      <c r="O536">
        <v>65</v>
      </c>
      <c r="P536">
        <v>65</v>
      </c>
      <c r="Q536" s="8">
        <v>65</v>
      </c>
      <c r="R536" s="11" t="b">
        <f t="shared" si="9"/>
        <v>0</v>
      </c>
      <c r="S536">
        <v>0</v>
      </c>
      <c r="T536">
        <v>9</v>
      </c>
      <c r="W536" t="s">
        <v>1166</v>
      </c>
      <c r="X536">
        <v>8</v>
      </c>
      <c r="Y536">
        <v>8</v>
      </c>
      <c r="Z536" t="s">
        <v>1113</v>
      </c>
      <c r="AB536" t="s">
        <v>33</v>
      </c>
      <c r="AC536" t="s">
        <v>33</v>
      </c>
    </row>
    <row r="537" spans="1:30" ht="20.100000000000001" customHeight="1" x14ac:dyDescent="0.25">
      <c r="A537" t="s">
        <v>1169</v>
      </c>
      <c r="B537" s="14">
        <v>615.93999999999994</v>
      </c>
      <c r="C537" s="14">
        <f>VLOOKUP(A537,SGI!$A$1:$B$219,2,FALSE)</f>
        <v>2110.3000000000002</v>
      </c>
      <c r="D537">
        <v>24676</v>
      </c>
      <c r="F537">
        <v>820</v>
      </c>
      <c r="G537" t="s">
        <v>27</v>
      </c>
      <c r="H537" t="s">
        <v>1093</v>
      </c>
      <c r="I537" s="19" t="s">
        <v>1172</v>
      </c>
      <c r="J537" t="s">
        <v>50</v>
      </c>
      <c r="K537" t="s">
        <v>32</v>
      </c>
      <c r="L537" s="14">
        <v>364</v>
      </c>
      <c r="M537">
        <v>167.19</v>
      </c>
      <c r="N537">
        <v>196.81</v>
      </c>
      <c r="O537">
        <v>364</v>
      </c>
      <c r="P537">
        <v>196.81</v>
      </c>
      <c r="Q537" s="8">
        <v>196.81</v>
      </c>
      <c r="R537" s="11" t="b">
        <f t="shared" si="9"/>
        <v>0</v>
      </c>
      <c r="S537">
        <v>0</v>
      </c>
      <c r="T537">
        <v>9</v>
      </c>
      <c r="W537" t="s">
        <v>1166</v>
      </c>
      <c r="X537">
        <v>8</v>
      </c>
      <c r="Y537">
        <v>8</v>
      </c>
      <c r="Z537" t="s">
        <v>1113</v>
      </c>
      <c r="AB537" t="s">
        <v>33</v>
      </c>
      <c r="AC537" t="s">
        <v>33</v>
      </c>
    </row>
    <row r="538" spans="1:30" ht="20.100000000000001" customHeight="1" x14ac:dyDescent="0.25">
      <c r="A538" t="s">
        <v>1169</v>
      </c>
      <c r="B538" s="14">
        <v>615.93999999999994</v>
      </c>
      <c r="C538" s="14">
        <f>VLOOKUP(A538,SGI!$A$1:$B$219,2,FALSE)</f>
        <v>2110.3000000000002</v>
      </c>
      <c r="D538">
        <v>24677</v>
      </c>
      <c r="F538">
        <v>820</v>
      </c>
      <c r="G538" t="s">
        <v>27</v>
      </c>
      <c r="H538" t="s">
        <v>1093</v>
      </c>
      <c r="I538" s="19" t="s">
        <v>1173</v>
      </c>
      <c r="J538" t="s">
        <v>408</v>
      </c>
      <c r="K538" t="s">
        <v>32</v>
      </c>
      <c r="L538">
        <v>504</v>
      </c>
      <c r="M538">
        <v>231.49</v>
      </c>
      <c r="N538">
        <v>272.51</v>
      </c>
      <c r="O538">
        <v>504</v>
      </c>
      <c r="P538">
        <v>272.51</v>
      </c>
      <c r="Q538" s="8">
        <v>272.51</v>
      </c>
      <c r="R538" s="11" t="b">
        <f t="shared" si="9"/>
        <v>0</v>
      </c>
      <c r="S538">
        <v>0</v>
      </c>
      <c r="T538" t="s">
        <v>1174</v>
      </c>
      <c r="W538" t="s">
        <v>1166</v>
      </c>
      <c r="X538">
        <v>8</v>
      </c>
      <c r="Y538">
        <v>8</v>
      </c>
      <c r="Z538" t="s">
        <v>1113</v>
      </c>
      <c r="AB538" t="s">
        <v>33</v>
      </c>
      <c r="AC538" t="s">
        <v>33</v>
      </c>
    </row>
    <row r="539" spans="1:30" ht="20.100000000000001" customHeight="1" x14ac:dyDescent="0.25">
      <c r="A539" t="s">
        <v>1169</v>
      </c>
      <c r="B539" s="14">
        <v>615.93999999999994</v>
      </c>
      <c r="C539" s="14">
        <f>VLOOKUP(A539,SGI!$A$1:$B$219,2,FALSE)</f>
        <v>2110.3000000000002</v>
      </c>
      <c r="D539">
        <v>24678</v>
      </c>
      <c r="F539">
        <v>820</v>
      </c>
      <c r="G539" t="s">
        <v>27</v>
      </c>
      <c r="H539" t="s">
        <v>1093</v>
      </c>
      <c r="I539" s="14" t="s">
        <v>1175</v>
      </c>
      <c r="J539" t="s">
        <v>350</v>
      </c>
      <c r="K539" t="s">
        <v>32</v>
      </c>
      <c r="L539" s="14">
        <v>470</v>
      </c>
      <c r="M539" s="14">
        <v>215.88</v>
      </c>
      <c r="N539" s="14">
        <v>254.12</v>
      </c>
      <c r="O539">
        <v>470</v>
      </c>
      <c r="P539">
        <v>254.12</v>
      </c>
      <c r="Q539" s="8">
        <v>254.12</v>
      </c>
      <c r="R539" s="11" t="b">
        <f t="shared" si="9"/>
        <v>0</v>
      </c>
      <c r="S539">
        <v>0</v>
      </c>
      <c r="T539" s="14">
        <v>9</v>
      </c>
      <c r="W539" s="14" t="s">
        <v>1166</v>
      </c>
      <c r="X539">
        <v>8</v>
      </c>
      <c r="Y539">
        <v>8</v>
      </c>
      <c r="Z539" t="s">
        <v>1113</v>
      </c>
      <c r="AB539" t="s">
        <v>33</v>
      </c>
      <c r="AC539" t="s">
        <v>33</v>
      </c>
    </row>
    <row r="540" spans="1:30" ht="20.100000000000001" customHeight="1" x14ac:dyDescent="0.25">
      <c r="A540" t="s">
        <v>1169</v>
      </c>
      <c r="B540" s="14">
        <v>615.93999999999994</v>
      </c>
      <c r="C540" s="14">
        <f>VLOOKUP(A540,SGI!$A$1:$B$219,2,FALSE)</f>
        <v>2110.3000000000002</v>
      </c>
      <c r="D540">
        <v>24679</v>
      </c>
      <c r="F540">
        <v>820</v>
      </c>
      <c r="G540" t="s">
        <v>27</v>
      </c>
      <c r="H540" t="s">
        <v>1093</v>
      </c>
      <c r="I540" s="19" t="s">
        <v>1176</v>
      </c>
      <c r="J540" t="s">
        <v>60</v>
      </c>
      <c r="K540" t="s">
        <v>32</v>
      </c>
      <c r="L540" s="14">
        <v>736</v>
      </c>
      <c r="M540" s="14">
        <v>338.05</v>
      </c>
      <c r="N540" s="14">
        <v>397.95</v>
      </c>
      <c r="O540">
        <v>736</v>
      </c>
      <c r="P540">
        <v>397.95</v>
      </c>
      <c r="Q540" s="8">
        <v>397.95</v>
      </c>
      <c r="R540" s="11" t="b">
        <f t="shared" si="9"/>
        <v>0</v>
      </c>
      <c r="S540">
        <v>0</v>
      </c>
      <c r="T540">
        <v>9</v>
      </c>
      <c r="W540" t="s">
        <v>1166</v>
      </c>
      <c r="X540">
        <v>8</v>
      </c>
      <c r="Y540">
        <v>8</v>
      </c>
      <c r="Z540" t="s">
        <v>1113</v>
      </c>
      <c r="AB540" t="s">
        <v>33</v>
      </c>
      <c r="AC540" t="s">
        <v>33</v>
      </c>
    </row>
    <row r="541" spans="1:30" ht="20.100000000000001" customHeight="1" x14ac:dyDescent="0.25">
      <c r="A541" t="s">
        <v>1169</v>
      </c>
      <c r="B541" s="14">
        <v>615.93999999999994</v>
      </c>
      <c r="C541" s="14">
        <f>VLOOKUP(A541,SGI!$A$1:$B$219,2,FALSE)</f>
        <v>2110.3000000000002</v>
      </c>
      <c r="D541">
        <v>24687</v>
      </c>
      <c r="F541">
        <v>820</v>
      </c>
      <c r="G541" t="s">
        <v>27</v>
      </c>
      <c r="H541" t="s">
        <v>1093</v>
      </c>
      <c r="I541" s="19" t="s">
        <v>1177</v>
      </c>
      <c r="J541" t="s">
        <v>45</v>
      </c>
      <c r="K541" t="s">
        <v>32</v>
      </c>
      <c r="L541" s="14">
        <v>606</v>
      </c>
      <c r="M541">
        <v>275.58999999999997</v>
      </c>
      <c r="N541">
        <v>330.41</v>
      </c>
      <c r="O541">
        <v>606</v>
      </c>
      <c r="P541">
        <v>330.41</v>
      </c>
      <c r="Q541" s="8">
        <v>330.41</v>
      </c>
      <c r="R541" s="11" t="b">
        <f t="shared" si="9"/>
        <v>0</v>
      </c>
      <c r="S541">
        <v>0</v>
      </c>
      <c r="T541">
        <v>9</v>
      </c>
      <c r="W541" t="s">
        <v>1166</v>
      </c>
      <c r="X541">
        <v>8</v>
      </c>
      <c r="Y541">
        <v>8</v>
      </c>
      <c r="Z541" t="s">
        <v>1113</v>
      </c>
      <c r="AB541" t="s">
        <v>33</v>
      </c>
      <c r="AC541" t="s">
        <v>33</v>
      </c>
    </row>
    <row r="542" spans="1:30" ht="20.100000000000001" customHeight="1" x14ac:dyDescent="0.25">
      <c r="A542" t="s">
        <v>1178</v>
      </c>
      <c r="B542" s="14">
        <v>1098</v>
      </c>
      <c r="C542" s="14">
        <f>VLOOKUP(A542,SGI!$A$1:$B$219,2,FALSE)</f>
        <v>1516.42</v>
      </c>
      <c r="D542">
        <v>26623</v>
      </c>
      <c r="F542">
        <v>820</v>
      </c>
      <c r="G542" t="s">
        <v>27</v>
      </c>
      <c r="H542" t="s">
        <v>1093</v>
      </c>
      <c r="I542" s="14" t="s">
        <v>1179</v>
      </c>
      <c r="J542" t="s">
        <v>37</v>
      </c>
      <c r="K542" t="s">
        <v>32</v>
      </c>
      <c r="L542" s="20">
        <v>2920</v>
      </c>
      <c r="M542" s="20">
        <v>1257</v>
      </c>
      <c r="N542" s="20">
        <v>1663</v>
      </c>
      <c r="O542">
        <v>2920</v>
      </c>
      <c r="P542">
        <v>1663</v>
      </c>
      <c r="Q542" s="8">
        <v>1663</v>
      </c>
      <c r="R542" s="11" t="b">
        <f t="shared" si="9"/>
        <v>0</v>
      </c>
      <c r="S542">
        <v>0</v>
      </c>
      <c r="T542">
        <v>9</v>
      </c>
      <c r="U542" s="14"/>
      <c r="X542">
        <v>10</v>
      </c>
      <c r="AB542" t="s">
        <v>33</v>
      </c>
      <c r="AC542" t="s">
        <v>33</v>
      </c>
    </row>
    <row r="543" spans="1:30" ht="20.100000000000001" customHeight="1" x14ac:dyDescent="0.25">
      <c r="A543" t="s">
        <v>1178</v>
      </c>
      <c r="B543" s="14">
        <v>1098</v>
      </c>
      <c r="C543" s="14">
        <f>VLOOKUP(A543,SGI!$A$1:$B$219,2,FALSE)</f>
        <v>1516.42</v>
      </c>
      <c r="D543">
        <v>26626</v>
      </c>
      <c r="F543">
        <v>820</v>
      </c>
      <c r="G543" t="s">
        <v>27</v>
      </c>
      <c r="H543" t="s">
        <v>1093</v>
      </c>
      <c r="I543" s="14" t="s">
        <v>1180</v>
      </c>
      <c r="J543" t="s">
        <v>60</v>
      </c>
      <c r="K543" t="s">
        <v>32</v>
      </c>
      <c r="L543" s="14">
        <v>75</v>
      </c>
      <c r="M543" s="14">
        <v>0</v>
      </c>
      <c r="N543" s="14">
        <v>75</v>
      </c>
      <c r="O543">
        <v>75</v>
      </c>
      <c r="P543">
        <v>75</v>
      </c>
      <c r="Q543" s="8">
        <v>75</v>
      </c>
      <c r="R543" s="11" t="b">
        <f t="shared" si="9"/>
        <v>0</v>
      </c>
      <c r="S543">
        <v>0</v>
      </c>
      <c r="T543">
        <v>9</v>
      </c>
      <c r="W543" t="s">
        <v>1166</v>
      </c>
      <c r="X543">
        <v>8</v>
      </c>
      <c r="Y543">
        <v>8</v>
      </c>
      <c r="Z543" t="s">
        <v>1113</v>
      </c>
      <c r="AB543" t="s">
        <v>33</v>
      </c>
      <c r="AC543" t="s">
        <v>33</v>
      </c>
    </row>
    <row r="544" spans="1:30" ht="20.100000000000001" customHeight="1" x14ac:dyDescent="0.25">
      <c r="A544" t="s">
        <v>1178</v>
      </c>
      <c r="B544" s="14">
        <v>1098</v>
      </c>
      <c r="C544" s="14">
        <f>VLOOKUP(A544,SGI!$A$1:$B$219,2,FALSE)</f>
        <v>1516.42</v>
      </c>
      <c r="D544">
        <v>26675</v>
      </c>
      <c r="F544">
        <v>820</v>
      </c>
      <c r="G544" t="s">
        <v>27</v>
      </c>
      <c r="H544" t="s">
        <v>1093</v>
      </c>
      <c r="I544" s="14" t="s">
        <v>1181</v>
      </c>
      <c r="J544" t="s">
        <v>37</v>
      </c>
      <c r="K544" t="s">
        <v>77</v>
      </c>
      <c r="L544" s="14">
        <v>240</v>
      </c>
      <c r="M544" s="14">
        <v>240</v>
      </c>
      <c r="N544" s="14">
        <v>0</v>
      </c>
      <c r="O544">
        <v>240</v>
      </c>
      <c r="P544">
        <v>0</v>
      </c>
      <c r="Q544" s="8">
        <v>0</v>
      </c>
      <c r="R544" s="11" t="b">
        <f t="shared" si="9"/>
        <v>0</v>
      </c>
      <c r="S544">
        <v>0</v>
      </c>
      <c r="T544">
        <v>9</v>
      </c>
      <c r="X544">
        <v>10</v>
      </c>
      <c r="AB544" t="s">
        <v>33</v>
      </c>
      <c r="AC544" t="s">
        <v>33</v>
      </c>
    </row>
    <row r="545" spans="1:29" ht="20.100000000000001" customHeight="1" x14ac:dyDescent="0.25">
      <c r="A545" t="s">
        <v>1182</v>
      </c>
      <c r="B545" s="14" t="e">
        <v>#N/A</v>
      </c>
      <c r="C545" s="14" t="e">
        <f>VLOOKUP(A545,SGI!$A$1:$B$219,2,FALSE)</f>
        <v>#N/A</v>
      </c>
      <c r="D545">
        <v>24668</v>
      </c>
      <c r="F545">
        <v>820</v>
      </c>
      <c r="G545" t="s">
        <v>27</v>
      </c>
      <c r="H545" t="s">
        <v>1093</v>
      </c>
      <c r="I545" s="14" t="s">
        <v>1183</v>
      </c>
      <c r="J545" t="s">
        <v>45</v>
      </c>
      <c r="K545" t="s">
        <v>77</v>
      </c>
      <c r="L545" s="14">
        <v>50</v>
      </c>
      <c r="M545" s="14">
        <v>0</v>
      </c>
      <c r="N545" s="14">
        <v>50</v>
      </c>
      <c r="O545">
        <v>50</v>
      </c>
      <c r="P545">
        <v>50</v>
      </c>
      <c r="Q545" s="8">
        <v>50</v>
      </c>
      <c r="R545" s="11" t="b">
        <f t="shared" si="9"/>
        <v>0</v>
      </c>
      <c r="S545">
        <v>0</v>
      </c>
      <c r="T545">
        <v>9</v>
      </c>
      <c r="W545" s="14" t="s">
        <v>1166</v>
      </c>
      <c r="X545">
        <v>8</v>
      </c>
      <c r="Y545">
        <v>8</v>
      </c>
      <c r="Z545" t="s">
        <v>1113</v>
      </c>
      <c r="AB545" t="s">
        <v>33</v>
      </c>
      <c r="AC545" t="s">
        <v>33</v>
      </c>
    </row>
    <row r="546" spans="1:29" ht="20.100000000000001" customHeight="1" x14ac:dyDescent="0.25">
      <c r="A546" t="s">
        <v>1182</v>
      </c>
      <c r="B546" s="14" t="e">
        <v>#N/A</v>
      </c>
      <c r="C546" s="14" t="e">
        <f>VLOOKUP(A546,SGI!$A$1:$B$219,2,FALSE)</f>
        <v>#N/A</v>
      </c>
      <c r="D546">
        <v>24669</v>
      </c>
      <c r="F546">
        <v>820</v>
      </c>
      <c r="G546" t="s">
        <v>27</v>
      </c>
      <c r="H546" t="s">
        <v>1093</v>
      </c>
      <c r="I546" s="14" t="s">
        <v>1184</v>
      </c>
      <c r="J546" t="s">
        <v>35</v>
      </c>
      <c r="K546" t="s">
        <v>32</v>
      </c>
      <c r="L546" s="14">
        <v>100</v>
      </c>
      <c r="M546">
        <v>0</v>
      </c>
      <c r="N546">
        <v>100</v>
      </c>
      <c r="O546">
        <v>100</v>
      </c>
      <c r="P546">
        <v>100</v>
      </c>
      <c r="Q546" s="8">
        <v>100</v>
      </c>
      <c r="R546" s="11" t="b">
        <f t="shared" si="9"/>
        <v>0</v>
      </c>
      <c r="S546">
        <v>0</v>
      </c>
      <c r="T546">
        <v>9</v>
      </c>
      <c r="W546" s="14" t="s">
        <v>1185</v>
      </c>
      <c r="X546">
        <v>1</v>
      </c>
      <c r="Y546">
        <v>3</v>
      </c>
      <c r="Z546" t="s">
        <v>1186</v>
      </c>
      <c r="AB546" s="14" t="s">
        <v>33</v>
      </c>
    </row>
    <row r="547" spans="1:29" ht="20.100000000000001" customHeight="1" x14ac:dyDescent="0.25">
      <c r="A547" t="s">
        <v>1182</v>
      </c>
      <c r="B547" s="14" t="e">
        <v>#N/A</v>
      </c>
      <c r="C547" s="14" t="e">
        <f>VLOOKUP(A547,SGI!$A$1:$B$219,2,FALSE)</f>
        <v>#N/A</v>
      </c>
      <c r="D547">
        <v>24670</v>
      </c>
      <c r="F547">
        <v>820</v>
      </c>
      <c r="G547" t="s">
        <v>27</v>
      </c>
      <c r="H547" t="s">
        <v>1093</v>
      </c>
      <c r="I547" s="14" t="s">
        <v>1187</v>
      </c>
      <c r="J547" t="s">
        <v>50</v>
      </c>
      <c r="K547" t="s">
        <v>32</v>
      </c>
      <c r="L547">
        <v>80</v>
      </c>
      <c r="M547">
        <v>0</v>
      </c>
      <c r="N547">
        <v>80</v>
      </c>
      <c r="O547">
        <v>0</v>
      </c>
      <c r="P547">
        <v>0</v>
      </c>
      <c r="Q547" s="8">
        <v>0</v>
      </c>
      <c r="R547" s="11" t="b">
        <f t="shared" si="9"/>
        <v>0</v>
      </c>
      <c r="S547">
        <v>0</v>
      </c>
      <c r="T547" t="s">
        <v>1188</v>
      </c>
      <c r="U547">
        <v>1</v>
      </c>
      <c r="V547">
        <v>3</v>
      </c>
      <c r="W547" t="s">
        <v>1189</v>
      </c>
      <c r="X547">
        <v>1</v>
      </c>
      <c r="Y547">
        <v>3</v>
      </c>
      <c r="AB547" t="s">
        <v>33</v>
      </c>
    </row>
    <row r="548" spans="1:29" ht="20.100000000000001" customHeight="1" x14ac:dyDescent="0.25">
      <c r="A548" t="s">
        <v>1190</v>
      </c>
      <c r="B548" s="14">
        <v>473.09999999999997</v>
      </c>
      <c r="C548" s="14">
        <f>VLOOKUP(A548,SGI!$A$1:$B$219,2,FALSE)</f>
        <v>8846.65</v>
      </c>
      <c r="D548">
        <v>26452</v>
      </c>
      <c r="F548">
        <v>820</v>
      </c>
      <c r="G548" t="s">
        <v>27</v>
      </c>
      <c r="H548" t="s">
        <v>1093</v>
      </c>
      <c r="I548" s="14" t="s">
        <v>1191</v>
      </c>
      <c r="J548" t="s">
        <v>50</v>
      </c>
      <c r="K548" t="s">
        <v>32</v>
      </c>
      <c r="L548" s="20">
        <v>1050</v>
      </c>
      <c r="M548" s="14">
        <v>783.1</v>
      </c>
      <c r="N548">
        <v>266.89999999999998</v>
      </c>
      <c r="O548">
        <v>1050</v>
      </c>
      <c r="P548">
        <v>266.89999999999998</v>
      </c>
      <c r="Q548" s="8">
        <v>266.89999999999998</v>
      </c>
      <c r="R548" s="11" t="b">
        <f t="shared" si="9"/>
        <v>0</v>
      </c>
      <c r="S548">
        <v>0</v>
      </c>
      <c r="T548">
        <v>9</v>
      </c>
      <c r="X548">
        <v>10</v>
      </c>
      <c r="AB548" t="s">
        <v>33</v>
      </c>
    </row>
    <row r="549" spans="1:29" ht="20.100000000000001" customHeight="1" x14ac:dyDescent="0.25">
      <c r="A549" t="s">
        <v>1190</v>
      </c>
      <c r="B549" s="14">
        <v>473.09999999999997</v>
      </c>
      <c r="C549" s="14">
        <f>VLOOKUP(A549,SGI!$A$1:$B$219,2,FALSE)</f>
        <v>8846.65</v>
      </c>
      <c r="D549">
        <v>26456</v>
      </c>
      <c r="F549">
        <v>820</v>
      </c>
      <c r="G549" t="s">
        <v>27</v>
      </c>
      <c r="H549" t="s">
        <v>1093</v>
      </c>
      <c r="I549" s="14" t="s">
        <v>1192</v>
      </c>
      <c r="J549" t="s">
        <v>31</v>
      </c>
      <c r="K549" t="s">
        <v>32</v>
      </c>
      <c r="L549" s="14">
        <v>585</v>
      </c>
      <c r="M549">
        <v>450</v>
      </c>
      <c r="N549">
        <v>135</v>
      </c>
      <c r="O549">
        <v>585</v>
      </c>
      <c r="P549">
        <v>135</v>
      </c>
      <c r="Q549" s="8">
        <v>135</v>
      </c>
      <c r="R549" s="11" t="b">
        <f t="shared" si="9"/>
        <v>0</v>
      </c>
      <c r="S549">
        <v>0</v>
      </c>
      <c r="T549">
        <v>9</v>
      </c>
      <c r="X549">
        <v>10</v>
      </c>
      <c r="AB549" t="s">
        <v>33</v>
      </c>
    </row>
    <row r="550" spans="1:29" ht="20.100000000000001" customHeight="1" x14ac:dyDescent="0.25">
      <c r="A550" t="s">
        <v>1190</v>
      </c>
      <c r="B550" s="14">
        <v>473.09999999999997</v>
      </c>
      <c r="C550" s="14">
        <f>VLOOKUP(A550,SGI!$A$1:$B$219,2,FALSE)</f>
        <v>8846.65</v>
      </c>
      <c r="D550" s="14">
        <v>26457</v>
      </c>
      <c r="F550">
        <v>820</v>
      </c>
      <c r="G550" t="s">
        <v>27</v>
      </c>
      <c r="H550" t="s">
        <v>1093</v>
      </c>
      <c r="I550" s="19" t="s">
        <v>1193</v>
      </c>
      <c r="J550" t="s">
        <v>35</v>
      </c>
      <c r="K550" t="s">
        <v>32</v>
      </c>
      <c r="L550">
        <v>170</v>
      </c>
      <c r="M550">
        <v>0</v>
      </c>
      <c r="N550">
        <v>170</v>
      </c>
      <c r="O550">
        <v>170</v>
      </c>
      <c r="P550">
        <v>170</v>
      </c>
      <c r="Q550" s="8">
        <v>170</v>
      </c>
      <c r="R550" s="11" t="b">
        <f t="shared" si="9"/>
        <v>0</v>
      </c>
      <c r="S550">
        <v>0</v>
      </c>
      <c r="T550">
        <v>9</v>
      </c>
      <c r="W550" t="s">
        <v>1166</v>
      </c>
      <c r="X550">
        <v>8</v>
      </c>
      <c r="Y550">
        <v>8</v>
      </c>
      <c r="Z550" t="s">
        <v>1113</v>
      </c>
      <c r="AB550" t="s">
        <v>33</v>
      </c>
    </row>
    <row r="551" spans="1:29" ht="20.100000000000001" customHeight="1" x14ac:dyDescent="0.25">
      <c r="A551" t="s">
        <v>1194</v>
      </c>
      <c r="B551" s="14">
        <v>1252.68</v>
      </c>
      <c r="C551" s="14" t="e">
        <f>VLOOKUP(A551,SGI!$A$1:$B$219,2,FALSE)</f>
        <v>#N/A</v>
      </c>
      <c r="D551">
        <v>27375</v>
      </c>
      <c r="F551">
        <v>820</v>
      </c>
      <c r="G551" t="s">
        <v>27</v>
      </c>
      <c r="H551" t="s">
        <v>1093</v>
      </c>
      <c r="I551" s="14" t="s">
        <v>1195</v>
      </c>
      <c r="J551" t="s">
        <v>35</v>
      </c>
      <c r="K551" t="s">
        <v>32</v>
      </c>
      <c r="L551" s="20">
        <v>1440</v>
      </c>
      <c r="M551">
        <v>0</v>
      </c>
      <c r="N551">
        <v>720</v>
      </c>
      <c r="O551" s="20">
        <v>1440</v>
      </c>
      <c r="P551">
        <v>720</v>
      </c>
      <c r="Q551" s="8">
        <v>720</v>
      </c>
      <c r="R551" s="11" t="b">
        <f t="shared" si="9"/>
        <v>0</v>
      </c>
      <c r="S551">
        <v>0</v>
      </c>
      <c r="X551">
        <v>10</v>
      </c>
      <c r="AB551" t="s">
        <v>33</v>
      </c>
    </row>
    <row r="552" spans="1:29" ht="20.100000000000001" customHeight="1" x14ac:dyDescent="0.25">
      <c r="A552" t="s">
        <v>1194</v>
      </c>
      <c r="B552" s="14">
        <v>1252.68</v>
      </c>
      <c r="C552" s="14" t="e">
        <f>VLOOKUP(A552,SGI!$A$1:$B$219,2,FALSE)</f>
        <v>#N/A</v>
      </c>
      <c r="D552">
        <v>27376</v>
      </c>
      <c r="F552">
        <v>820</v>
      </c>
      <c r="G552" t="s">
        <v>27</v>
      </c>
      <c r="H552" t="s">
        <v>1093</v>
      </c>
      <c r="I552" s="14" t="s">
        <v>1196</v>
      </c>
      <c r="J552" t="s">
        <v>56</v>
      </c>
      <c r="K552" t="s">
        <v>32</v>
      </c>
      <c r="L552" s="14">
        <v>300</v>
      </c>
      <c r="M552">
        <v>0</v>
      </c>
      <c r="N552">
        <v>150</v>
      </c>
      <c r="O552">
        <v>0</v>
      </c>
      <c r="Q552" s="8">
        <v>300</v>
      </c>
      <c r="R552" s="11" t="b">
        <f t="shared" si="9"/>
        <v>0</v>
      </c>
      <c r="S552">
        <v>0</v>
      </c>
      <c r="X552">
        <v>10</v>
      </c>
      <c r="AB552" t="s">
        <v>33</v>
      </c>
    </row>
    <row r="553" spans="1:29" ht="20.100000000000001" customHeight="1" x14ac:dyDescent="0.25">
      <c r="A553" t="s">
        <v>1194</v>
      </c>
      <c r="B553" s="14">
        <v>1252.68</v>
      </c>
      <c r="C553" s="14" t="e">
        <f>VLOOKUP(A553,SGI!$A$1:$B$219,2,FALSE)</f>
        <v>#N/A</v>
      </c>
      <c r="D553">
        <v>27388</v>
      </c>
      <c r="F553">
        <v>820</v>
      </c>
      <c r="G553" t="s">
        <v>27</v>
      </c>
      <c r="H553" t="s">
        <v>1093</v>
      </c>
      <c r="I553" s="14" t="s">
        <v>1197</v>
      </c>
      <c r="J553" t="s">
        <v>408</v>
      </c>
      <c r="K553" t="s">
        <v>32</v>
      </c>
      <c r="L553" s="14">
        <v>158000</v>
      </c>
      <c r="M553">
        <v>158000</v>
      </c>
      <c r="N553">
        <v>0</v>
      </c>
      <c r="O553">
        <v>0</v>
      </c>
      <c r="Q553" s="8">
        <v>0</v>
      </c>
      <c r="R553" s="11" t="b">
        <f t="shared" si="9"/>
        <v>0</v>
      </c>
      <c r="S553">
        <v>0</v>
      </c>
      <c r="X553">
        <v>10</v>
      </c>
      <c r="AB553" t="s">
        <v>33</v>
      </c>
    </row>
    <row r="554" spans="1:29" ht="20.100000000000001" customHeight="1" x14ac:dyDescent="0.25">
      <c r="A554" t="s">
        <v>1194</v>
      </c>
      <c r="B554" s="14">
        <v>1252.68</v>
      </c>
      <c r="C554" s="14" t="e">
        <f>VLOOKUP(A554,SGI!$A$1:$B$219,2,FALSE)</f>
        <v>#N/A</v>
      </c>
      <c r="D554">
        <v>27391</v>
      </c>
      <c r="F554">
        <v>820</v>
      </c>
      <c r="G554" t="s">
        <v>27</v>
      </c>
      <c r="H554" t="s">
        <v>1093</v>
      </c>
      <c r="I554" s="14" t="s">
        <v>1198</v>
      </c>
      <c r="J554" t="s">
        <v>37</v>
      </c>
      <c r="K554" t="s">
        <v>32</v>
      </c>
      <c r="L554" s="20">
        <v>30000</v>
      </c>
      <c r="M554" s="20">
        <v>30000</v>
      </c>
      <c r="N554" s="14">
        <v>0</v>
      </c>
      <c r="O554">
        <v>0</v>
      </c>
      <c r="Q554" s="8">
        <v>0</v>
      </c>
      <c r="R554" s="11" t="b">
        <f t="shared" si="9"/>
        <v>0</v>
      </c>
      <c r="S554">
        <v>0</v>
      </c>
      <c r="X554">
        <v>10</v>
      </c>
      <c r="AB554" t="s">
        <v>33</v>
      </c>
    </row>
    <row r="555" spans="1:29" ht="20.100000000000001" customHeight="1" x14ac:dyDescent="0.25">
      <c r="A555" t="s">
        <v>1194</v>
      </c>
      <c r="B555" s="14">
        <v>1252.68</v>
      </c>
      <c r="C555" s="14" t="e">
        <f>VLOOKUP(A555,SGI!$A$1:$B$219,2,FALSE)</f>
        <v>#N/A</v>
      </c>
      <c r="D555" s="14">
        <v>27394</v>
      </c>
      <c r="F555">
        <v>820</v>
      </c>
      <c r="G555" t="s">
        <v>27</v>
      </c>
      <c r="H555" t="s">
        <v>1093</v>
      </c>
      <c r="I555" s="14" t="s">
        <v>1199</v>
      </c>
      <c r="J555" t="s">
        <v>56</v>
      </c>
      <c r="K555" t="s">
        <v>77</v>
      </c>
      <c r="L555" s="14">
        <v>100</v>
      </c>
      <c r="M555" s="14">
        <v>75</v>
      </c>
      <c r="N555">
        <v>25</v>
      </c>
      <c r="O555">
        <v>0</v>
      </c>
      <c r="Q555" s="8">
        <v>100</v>
      </c>
      <c r="R555" s="11" t="b">
        <f t="shared" si="9"/>
        <v>0</v>
      </c>
      <c r="S555">
        <v>0</v>
      </c>
      <c r="X555">
        <v>10</v>
      </c>
      <c r="AB555" t="s">
        <v>33</v>
      </c>
    </row>
    <row r="556" spans="1:29" ht="20.100000000000001" customHeight="1" x14ac:dyDescent="0.25">
      <c r="A556" t="s">
        <v>1194</v>
      </c>
      <c r="B556" s="14">
        <v>1252.68</v>
      </c>
      <c r="C556" s="14" t="e">
        <f>VLOOKUP(A556,SGI!$A$1:$B$219,2,FALSE)</f>
        <v>#N/A</v>
      </c>
      <c r="D556">
        <v>27397</v>
      </c>
      <c r="F556">
        <v>820</v>
      </c>
      <c r="G556" t="s">
        <v>27</v>
      </c>
      <c r="H556" t="s">
        <v>1093</v>
      </c>
      <c r="I556" s="14" t="s">
        <v>1200</v>
      </c>
      <c r="J556" t="s">
        <v>45</v>
      </c>
      <c r="K556" t="s">
        <v>32</v>
      </c>
      <c r="L556">
        <v>710</v>
      </c>
      <c r="M556">
        <v>0</v>
      </c>
      <c r="N556">
        <v>480</v>
      </c>
      <c r="O556">
        <v>0</v>
      </c>
      <c r="Q556" s="8">
        <v>710</v>
      </c>
      <c r="R556" s="11" t="b">
        <f t="shared" si="9"/>
        <v>0</v>
      </c>
      <c r="S556">
        <v>0</v>
      </c>
      <c r="W556" s="14"/>
      <c r="X556">
        <v>10</v>
      </c>
      <c r="AB556" t="s">
        <v>33</v>
      </c>
    </row>
    <row r="557" spans="1:29" ht="20.100000000000001" customHeight="1" x14ac:dyDescent="0.25">
      <c r="A557" t="s">
        <v>1194</v>
      </c>
      <c r="B557" s="14">
        <v>1252.68</v>
      </c>
      <c r="C557" s="14" t="e">
        <f>VLOOKUP(A557,SGI!$A$1:$B$219,2,FALSE)</f>
        <v>#N/A</v>
      </c>
      <c r="D557">
        <v>27398</v>
      </c>
      <c r="F557">
        <v>820</v>
      </c>
      <c r="G557" t="s">
        <v>27</v>
      </c>
      <c r="H557" t="s">
        <v>1093</v>
      </c>
      <c r="I557" s="19" t="s">
        <v>1201</v>
      </c>
      <c r="J557" t="s">
        <v>50</v>
      </c>
      <c r="K557" t="s">
        <v>77</v>
      </c>
      <c r="L557" s="14">
        <v>600</v>
      </c>
      <c r="M557">
        <v>0</v>
      </c>
      <c r="N557" s="14">
        <v>300</v>
      </c>
      <c r="O557">
        <v>0</v>
      </c>
      <c r="Q557" s="8">
        <v>600</v>
      </c>
      <c r="R557" s="11" t="b">
        <f t="shared" si="9"/>
        <v>0</v>
      </c>
      <c r="S557">
        <v>0</v>
      </c>
      <c r="X557">
        <v>10</v>
      </c>
      <c r="AB557" t="s">
        <v>33</v>
      </c>
    </row>
    <row r="558" spans="1:29" ht="20.100000000000001" customHeight="1" x14ac:dyDescent="0.25">
      <c r="A558" t="s">
        <v>1194</v>
      </c>
      <c r="B558" s="14">
        <v>1252.68</v>
      </c>
      <c r="C558" s="14" t="e">
        <f>VLOOKUP(A558,SGI!$A$1:$B$219,2,FALSE)</f>
        <v>#N/A</v>
      </c>
      <c r="D558">
        <v>27399</v>
      </c>
      <c r="F558">
        <v>820</v>
      </c>
      <c r="G558" t="s">
        <v>27</v>
      </c>
      <c r="H558" t="s">
        <v>1093</v>
      </c>
      <c r="I558" s="14" t="s">
        <v>1202</v>
      </c>
      <c r="J558" t="s">
        <v>50</v>
      </c>
      <c r="K558" t="s">
        <v>32</v>
      </c>
      <c r="L558">
        <v>750</v>
      </c>
      <c r="M558">
        <v>412.5</v>
      </c>
      <c r="N558">
        <v>337.5</v>
      </c>
      <c r="O558">
        <v>0</v>
      </c>
      <c r="Q558" s="8">
        <v>750</v>
      </c>
      <c r="R558" s="11" t="b">
        <f t="shared" si="9"/>
        <v>0</v>
      </c>
      <c r="S558">
        <v>0</v>
      </c>
      <c r="X558">
        <v>10</v>
      </c>
      <c r="AB558" t="s">
        <v>33</v>
      </c>
    </row>
    <row r="559" spans="1:29" ht="20.100000000000001" customHeight="1" x14ac:dyDescent="0.25">
      <c r="A559" t="s">
        <v>1194</v>
      </c>
      <c r="B559" s="14">
        <v>1252.68</v>
      </c>
      <c r="C559" s="14" t="e">
        <f>VLOOKUP(A559,SGI!$A$1:$B$219,2,FALSE)</f>
        <v>#N/A</v>
      </c>
      <c r="D559">
        <v>27427</v>
      </c>
      <c r="F559">
        <v>820</v>
      </c>
      <c r="G559" t="s">
        <v>27</v>
      </c>
      <c r="H559" t="s">
        <v>1093</v>
      </c>
      <c r="I559" s="14" t="s">
        <v>1203</v>
      </c>
      <c r="J559" t="s">
        <v>408</v>
      </c>
      <c r="K559" t="s">
        <v>77</v>
      </c>
      <c r="L559">
        <v>375</v>
      </c>
      <c r="M559">
        <v>0</v>
      </c>
      <c r="N559">
        <v>375</v>
      </c>
      <c r="O559">
        <v>0</v>
      </c>
      <c r="Q559" s="8">
        <v>375</v>
      </c>
      <c r="R559" s="11" t="b">
        <f t="shared" si="9"/>
        <v>0</v>
      </c>
      <c r="S559">
        <v>0</v>
      </c>
      <c r="W559" t="s">
        <v>1204</v>
      </c>
      <c r="X559">
        <v>2</v>
      </c>
      <c r="Y559">
        <v>1</v>
      </c>
      <c r="Z559" t="s">
        <v>1205</v>
      </c>
      <c r="AB559" t="s">
        <v>33</v>
      </c>
    </row>
    <row r="560" spans="1:29" ht="20.100000000000001" customHeight="1" x14ac:dyDescent="0.25">
      <c r="A560" t="s">
        <v>1194</v>
      </c>
      <c r="B560" s="14">
        <v>1252.68</v>
      </c>
      <c r="C560" s="14" t="e">
        <f>VLOOKUP(A560,SGI!$A$1:$B$219,2,FALSE)</f>
        <v>#N/A</v>
      </c>
      <c r="D560">
        <v>27812</v>
      </c>
      <c r="F560">
        <v>820</v>
      </c>
      <c r="G560" t="s">
        <v>27</v>
      </c>
      <c r="H560" t="s">
        <v>1093</v>
      </c>
      <c r="I560" s="14" t="s">
        <v>1206</v>
      </c>
      <c r="J560" t="s">
        <v>50</v>
      </c>
      <c r="K560" t="s">
        <v>77</v>
      </c>
      <c r="L560">
        <v>100</v>
      </c>
      <c r="M560">
        <v>0</v>
      </c>
      <c r="N560">
        <v>100</v>
      </c>
      <c r="O560">
        <v>0</v>
      </c>
      <c r="Q560" s="8">
        <v>100</v>
      </c>
      <c r="R560" s="11" t="b">
        <f t="shared" si="9"/>
        <v>0</v>
      </c>
      <c r="S560">
        <v>0</v>
      </c>
      <c r="X560">
        <v>10</v>
      </c>
      <c r="AB560" t="s">
        <v>33</v>
      </c>
    </row>
    <row r="561" spans="1:30" ht="20.100000000000001" customHeight="1" x14ac:dyDescent="0.25">
      <c r="A561" t="s">
        <v>1194</v>
      </c>
      <c r="B561" s="14">
        <v>1252.68</v>
      </c>
      <c r="C561" s="14" t="e">
        <f>VLOOKUP(A561,SGI!$A$1:$B$219,2,FALSE)</f>
        <v>#N/A</v>
      </c>
      <c r="D561">
        <v>27813</v>
      </c>
      <c r="F561">
        <v>820</v>
      </c>
      <c r="G561" t="s">
        <v>27</v>
      </c>
      <c r="H561" t="s">
        <v>1093</v>
      </c>
      <c r="I561" s="14" t="s">
        <v>1207</v>
      </c>
      <c r="J561" t="s">
        <v>35</v>
      </c>
      <c r="K561" t="s">
        <v>51</v>
      </c>
      <c r="L561" s="14">
        <v>200</v>
      </c>
      <c r="M561" s="14">
        <v>0</v>
      </c>
      <c r="N561" s="14">
        <v>200</v>
      </c>
      <c r="O561">
        <v>0</v>
      </c>
      <c r="Q561" s="8">
        <v>200</v>
      </c>
      <c r="R561" s="11" t="b">
        <f t="shared" si="9"/>
        <v>0</v>
      </c>
      <c r="S561">
        <v>0</v>
      </c>
      <c r="X561">
        <v>10</v>
      </c>
      <c r="AB561" s="14" t="s">
        <v>33</v>
      </c>
    </row>
    <row r="562" spans="1:30" ht="20.100000000000001" customHeight="1" x14ac:dyDescent="0.25">
      <c r="A562" t="s">
        <v>1194</v>
      </c>
      <c r="B562" s="14">
        <v>1252.68</v>
      </c>
      <c r="C562" s="14" t="e">
        <f>VLOOKUP(A562,SGI!$A$1:$B$219,2,FALSE)</f>
        <v>#N/A</v>
      </c>
      <c r="D562">
        <v>27814</v>
      </c>
      <c r="F562">
        <v>820</v>
      </c>
      <c r="G562" t="s">
        <v>27</v>
      </c>
      <c r="H562" t="s">
        <v>1093</v>
      </c>
      <c r="I562" s="14" t="s">
        <v>1208</v>
      </c>
      <c r="J562" t="s">
        <v>45</v>
      </c>
      <c r="K562" t="s">
        <v>77</v>
      </c>
      <c r="L562" s="14">
        <v>250</v>
      </c>
      <c r="M562">
        <v>0</v>
      </c>
      <c r="N562">
        <v>250</v>
      </c>
      <c r="O562">
        <v>0</v>
      </c>
      <c r="Q562" s="8">
        <v>250</v>
      </c>
      <c r="R562" s="11" t="b">
        <f t="shared" si="9"/>
        <v>0</v>
      </c>
      <c r="S562">
        <v>0</v>
      </c>
      <c r="W562" t="s">
        <v>1209</v>
      </c>
      <c r="X562">
        <v>2</v>
      </c>
      <c r="Y562">
        <v>2</v>
      </c>
      <c r="Z562" t="s">
        <v>1210</v>
      </c>
      <c r="AB562" s="14" t="s">
        <v>665</v>
      </c>
      <c r="AD562" t="s">
        <v>33</v>
      </c>
    </row>
    <row r="563" spans="1:30" ht="20.100000000000001" customHeight="1" x14ac:dyDescent="0.25">
      <c r="A563" t="s">
        <v>1194</v>
      </c>
      <c r="B563" s="14">
        <v>1252.68</v>
      </c>
      <c r="C563" s="14" t="e">
        <f>VLOOKUP(A563,SGI!$A$1:$B$219,2,FALSE)</f>
        <v>#N/A</v>
      </c>
      <c r="D563">
        <v>27815</v>
      </c>
      <c r="F563">
        <v>820</v>
      </c>
      <c r="G563" t="s">
        <v>27</v>
      </c>
      <c r="H563" t="s">
        <v>1093</v>
      </c>
      <c r="I563" s="14" t="s">
        <v>1211</v>
      </c>
      <c r="J563" t="s">
        <v>1212</v>
      </c>
      <c r="K563" t="s">
        <v>51</v>
      </c>
      <c r="L563" s="14">
        <v>300</v>
      </c>
      <c r="M563" s="14">
        <v>0</v>
      </c>
      <c r="N563" s="14">
        <v>300</v>
      </c>
      <c r="O563">
        <v>0</v>
      </c>
      <c r="Q563" s="8">
        <v>300</v>
      </c>
      <c r="R563" s="11" t="b">
        <f t="shared" si="9"/>
        <v>0</v>
      </c>
      <c r="S563">
        <v>0</v>
      </c>
      <c r="W563" s="14"/>
      <c r="X563">
        <v>10</v>
      </c>
      <c r="AB563" t="s">
        <v>33</v>
      </c>
    </row>
    <row r="564" spans="1:30" ht="20.100000000000001" customHeight="1" x14ac:dyDescent="0.25">
      <c r="A564" t="s">
        <v>1213</v>
      </c>
      <c r="B564" s="14">
        <v>4199.07</v>
      </c>
      <c r="C564" s="14" t="e">
        <f>VLOOKUP(A564,SGI!$A$1:$B$219,2,FALSE)</f>
        <v>#N/A</v>
      </c>
      <c r="D564">
        <v>25546</v>
      </c>
      <c r="F564">
        <v>820</v>
      </c>
      <c r="G564" t="s">
        <v>27</v>
      </c>
      <c r="H564" t="s">
        <v>1093</v>
      </c>
      <c r="I564" s="14" t="s">
        <v>1214</v>
      </c>
      <c r="J564" t="s">
        <v>288</v>
      </c>
      <c r="K564" t="s">
        <v>32</v>
      </c>
      <c r="L564" s="14">
        <v>188</v>
      </c>
      <c r="M564">
        <v>0</v>
      </c>
      <c r="N564" s="14">
        <v>188</v>
      </c>
      <c r="O564">
        <v>188</v>
      </c>
      <c r="P564">
        <v>188</v>
      </c>
      <c r="Q564" s="8">
        <v>188</v>
      </c>
      <c r="R564" s="11" t="b">
        <f t="shared" si="9"/>
        <v>0</v>
      </c>
      <c r="S564">
        <v>0</v>
      </c>
      <c r="T564">
        <v>9</v>
      </c>
      <c r="W564" t="s">
        <v>1166</v>
      </c>
      <c r="X564">
        <v>8</v>
      </c>
      <c r="Y564">
        <v>8</v>
      </c>
      <c r="Z564" t="s">
        <v>1113</v>
      </c>
      <c r="AB564" t="s">
        <v>33</v>
      </c>
    </row>
    <row r="565" spans="1:30" ht="20.100000000000001" customHeight="1" x14ac:dyDescent="0.25">
      <c r="A565" t="s">
        <v>1213</v>
      </c>
      <c r="B565" s="14">
        <v>4199.07</v>
      </c>
      <c r="C565" s="14" t="e">
        <f>VLOOKUP(A565,SGI!$A$1:$B$219,2,FALSE)</f>
        <v>#N/A</v>
      </c>
      <c r="D565">
        <v>25547</v>
      </c>
      <c r="F565">
        <v>820</v>
      </c>
      <c r="G565" t="s">
        <v>27</v>
      </c>
      <c r="H565" t="s">
        <v>1093</v>
      </c>
      <c r="I565" s="14" t="s">
        <v>1215</v>
      </c>
      <c r="J565" t="s">
        <v>288</v>
      </c>
      <c r="K565" t="s">
        <v>77</v>
      </c>
      <c r="L565">
        <v>159</v>
      </c>
      <c r="M565">
        <v>0</v>
      </c>
      <c r="N565">
        <v>159</v>
      </c>
      <c r="O565">
        <v>159</v>
      </c>
      <c r="P565">
        <v>159</v>
      </c>
      <c r="Q565" s="8">
        <v>159</v>
      </c>
      <c r="R565" s="11" t="b">
        <f t="shared" si="9"/>
        <v>0</v>
      </c>
      <c r="S565">
        <v>0</v>
      </c>
      <c r="T565">
        <v>9</v>
      </c>
      <c r="W565" t="s">
        <v>1166</v>
      </c>
      <c r="X565">
        <v>8</v>
      </c>
      <c r="Y565">
        <v>8</v>
      </c>
      <c r="Z565" t="s">
        <v>1113</v>
      </c>
      <c r="AB565" t="s">
        <v>33</v>
      </c>
    </row>
    <row r="566" spans="1:30" ht="20.100000000000001" customHeight="1" x14ac:dyDescent="0.25">
      <c r="A566" t="s">
        <v>1213</v>
      </c>
      <c r="B566" s="14">
        <v>4199.07</v>
      </c>
      <c r="C566" s="14" t="e">
        <f>VLOOKUP(A566,SGI!$A$1:$B$219,2,FALSE)</f>
        <v>#N/A</v>
      </c>
      <c r="D566">
        <v>25548</v>
      </c>
      <c r="F566">
        <v>820</v>
      </c>
      <c r="G566" t="s">
        <v>27</v>
      </c>
      <c r="H566" t="s">
        <v>1093</v>
      </c>
      <c r="I566" s="14" t="s">
        <v>1216</v>
      </c>
      <c r="J566" t="s">
        <v>288</v>
      </c>
      <c r="K566" t="s">
        <v>51</v>
      </c>
      <c r="L566" s="14">
        <v>200</v>
      </c>
      <c r="M566">
        <v>0</v>
      </c>
      <c r="N566" s="14">
        <v>200</v>
      </c>
      <c r="O566">
        <v>200</v>
      </c>
      <c r="P566">
        <v>200</v>
      </c>
      <c r="Q566" s="8">
        <v>200</v>
      </c>
      <c r="R566" s="11" t="b">
        <f t="shared" si="9"/>
        <v>0</v>
      </c>
      <c r="S566">
        <v>0</v>
      </c>
      <c r="T566">
        <v>9</v>
      </c>
      <c r="W566" t="s">
        <v>1166</v>
      </c>
      <c r="X566">
        <v>8</v>
      </c>
      <c r="Y566">
        <v>8</v>
      </c>
      <c r="Z566" t="s">
        <v>1113</v>
      </c>
      <c r="AB566" t="s">
        <v>33</v>
      </c>
    </row>
    <row r="567" spans="1:30" ht="20.100000000000001" customHeight="1" x14ac:dyDescent="0.25">
      <c r="A567" t="s">
        <v>1213</v>
      </c>
      <c r="B567" s="14">
        <v>4199.07</v>
      </c>
      <c r="C567" s="14" t="e">
        <f>VLOOKUP(A567,SGI!$A$1:$B$219,2,FALSE)</f>
        <v>#N/A</v>
      </c>
      <c r="D567">
        <v>25549</v>
      </c>
      <c r="F567">
        <v>820</v>
      </c>
      <c r="G567" t="s">
        <v>27</v>
      </c>
      <c r="H567" t="s">
        <v>1093</v>
      </c>
      <c r="I567" s="14" t="s">
        <v>1217</v>
      </c>
      <c r="J567" t="s">
        <v>288</v>
      </c>
      <c r="K567" t="s">
        <v>403</v>
      </c>
      <c r="L567" s="14">
        <v>186</v>
      </c>
      <c r="M567" s="14">
        <v>0</v>
      </c>
      <c r="N567" s="14">
        <v>186</v>
      </c>
      <c r="O567">
        <v>186</v>
      </c>
      <c r="P567">
        <v>186</v>
      </c>
      <c r="Q567" s="8">
        <v>186</v>
      </c>
      <c r="R567" s="11" t="b">
        <f t="shared" si="9"/>
        <v>0</v>
      </c>
      <c r="S567">
        <v>0</v>
      </c>
      <c r="T567">
        <v>9</v>
      </c>
      <c r="W567" t="s">
        <v>1166</v>
      </c>
      <c r="X567">
        <v>8</v>
      </c>
      <c r="Y567">
        <v>8</v>
      </c>
      <c r="Z567" t="s">
        <v>1113</v>
      </c>
      <c r="AB567" t="s">
        <v>33</v>
      </c>
    </row>
    <row r="568" spans="1:30" ht="20.100000000000001" customHeight="1" x14ac:dyDescent="0.25">
      <c r="A568" t="s">
        <v>1213</v>
      </c>
      <c r="B568" s="14">
        <v>4199.07</v>
      </c>
      <c r="C568" s="14" t="e">
        <f>VLOOKUP(A568,SGI!$A$1:$B$219,2,FALSE)</f>
        <v>#N/A</v>
      </c>
      <c r="D568">
        <v>25550</v>
      </c>
      <c r="F568">
        <v>820</v>
      </c>
      <c r="G568" t="s">
        <v>27</v>
      </c>
      <c r="H568" t="s">
        <v>1093</v>
      </c>
      <c r="I568" t="s">
        <v>1218</v>
      </c>
      <c r="J568" t="s">
        <v>42</v>
      </c>
      <c r="K568" t="s">
        <v>32</v>
      </c>
      <c r="L568" s="14">
        <v>134</v>
      </c>
      <c r="M568">
        <v>0</v>
      </c>
      <c r="N568" s="14">
        <v>134</v>
      </c>
      <c r="O568">
        <v>134</v>
      </c>
      <c r="P568">
        <v>134</v>
      </c>
      <c r="Q568" s="8">
        <v>134</v>
      </c>
      <c r="R568" s="11" t="b">
        <f t="shared" si="9"/>
        <v>0</v>
      </c>
      <c r="S568">
        <v>0</v>
      </c>
      <c r="T568">
        <v>9</v>
      </c>
      <c r="W568" t="s">
        <v>1166</v>
      </c>
      <c r="X568">
        <v>8</v>
      </c>
      <c r="Y568">
        <v>8</v>
      </c>
      <c r="Z568" t="s">
        <v>1113</v>
      </c>
      <c r="AB568" t="s">
        <v>33</v>
      </c>
    </row>
    <row r="569" spans="1:30" ht="20.100000000000001" customHeight="1" x14ac:dyDescent="0.25">
      <c r="A569" t="s">
        <v>1213</v>
      </c>
      <c r="B569" s="14">
        <v>4199.07</v>
      </c>
      <c r="C569" s="14" t="e">
        <f>VLOOKUP(A569,SGI!$A$1:$B$219,2,FALSE)</f>
        <v>#N/A</v>
      </c>
      <c r="D569">
        <v>25551</v>
      </c>
      <c r="F569">
        <v>820</v>
      </c>
      <c r="G569" t="s">
        <v>27</v>
      </c>
      <c r="H569" t="s">
        <v>1093</v>
      </c>
      <c r="I569" s="14" t="s">
        <v>1219</v>
      </c>
      <c r="J569" t="s">
        <v>42</v>
      </c>
      <c r="K569" t="s">
        <v>77</v>
      </c>
      <c r="L569">
        <v>543</v>
      </c>
      <c r="M569">
        <v>0</v>
      </c>
      <c r="N569">
        <v>543</v>
      </c>
      <c r="O569">
        <v>543</v>
      </c>
      <c r="P569">
        <v>543</v>
      </c>
      <c r="Q569" s="8">
        <v>543</v>
      </c>
      <c r="R569" s="11" t="b">
        <f t="shared" si="9"/>
        <v>0</v>
      </c>
      <c r="S569">
        <v>0</v>
      </c>
      <c r="T569">
        <v>9</v>
      </c>
      <c r="W569" t="s">
        <v>1166</v>
      </c>
      <c r="X569">
        <v>8</v>
      </c>
      <c r="Y569">
        <v>8</v>
      </c>
      <c r="Z569" t="s">
        <v>1113</v>
      </c>
      <c r="AB569" s="14" t="s">
        <v>33</v>
      </c>
    </row>
    <row r="570" spans="1:30" ht="20.100000000000001" customHeight="1" x14ac:dyDescent="0.25">
      <c r="A570" t="s">
        <v>1213</v>
      </c>
      <c r="B570" s="14">
        <v>4199.07</v>
      </c>
      <c r="C570" s="14" t="e">
        <f>VLOOKUP(A570,SGI!$A$1:$B$219,2,FALSE)</f>
        <v>#N/A</v>
      </c>
      <c r="D570">
        <v>25553</v>
      </c>
      <c r="F570">
        <v>820</v>
      </c>
      <c r="G570" t="s">
        <v>27</v>
      </c>
      <c r="H570" t="s">
        <v>1093</v>
      </c>
      <c r="I570" s="14" t="s">
        <v>1220</v>
      </c>
      <c r="J570" t="s">
        <v>50</v>
      </c>
      <c r="K570" t="s">
        <v>32</v>
      </c>
      <c r="L570" s="14">
        <v>616.5</v>
      </c>
      <c r="M570">
        <v>0</v>
      </c>
      <c r="N570">
        <v>616.5</v>
      </c>
      <c r="O570" s="14">
        <v>616.5</v>
      </c>
      <c r="P570">
        <v>616.5</v>
      </c>
      <c r="Q570" s="8">
        <v>616.5</v>
      </c>
      <c r="R570" s="11" t="b">
        <f t="shared" si="9"/>
        <v>0</v>
      </c>
      <c r="S570">
        <v>0</v>
      </c>
      <c r="T570">
        <v>9</v>
      </c>
      <c r="W570" t="s">
        <v>1166</v>
      </c>
      <c r="X570">
        <v>8</v>
      </c>
      <c r="Y570">
        <v>8</v>
      </c>
      <c r="Z570" t="s">
        <v>1113</v>
      </c>
      <c r="AB570" t="s">
        <v>33</v>
      </c>
    </row>
    <row r="571" spans="1:30" ht="20.100000000000001" customHeight="1" x14ac:dyDescent="0.25">
      <c r="A571" t="s">
        <v>1213</v>
      </c>
      <c r="B571" s="14">
        <v>4199.07</v>
      </c>
      <c r="C571" s="14" t="e">
        <f>VLOOKUP(A571,SGI!$A$1:$B$219,2,FALSE)</f>
        <v>#N/A</v>
      </c>
      <c r="D571">
        <v>25554</v>
      </c>
      <c r="F571">
        <v>820</v>
      </c>
      <c r="G571" t="s">
        <v>27</v>
      </c>
      <c r="H571" t="s">
        <v>1093</v>
      </c>
      <c r="I571" s="19" t="s">
        <v>1221</v>
      </c>
      <c r="J571" t="s">
        <v>37</v>
      </c>
      <c r="K571" t="s">
        <v>32</v>
      </c>
      <c r="L571" s="20">
        <v>2800</v>
      </c>
      <c r="M571">
        <v>455.71</v>
      </c>
      <c r="N571" s="20">
        <v>2344.29</v>
      </c>
      <c r="O571">
        <v>2800</v>
      </c>
      <c r="P571">
        <v>2344.29</v>
      </c>
      <c r="Q571" s="8">
        <v>2800</v>
      </c>
      <c r="R571" s="11" t="b">
        <f t="shared" si="9"/>
        <v>0</v>
      </c>
      <c r="S571">
        <v>0</v>
      </c>
      <c r="T571">
        <v>9</v>
      </c>
      <c r="W571" t="s">
        <v>1166</v>
      </c>
      <c r="X571">
        <v>8</v>
      </c>
      <c r="Y571">
        <v>8</v>
      </c>
      <c r="Z571" t="s">
        <v>1113</v>
      </c>
      <c r="AB571" t="s">
        <v>33</v>
      </c>
    </row>
    <row r="572" spans="1:30" ht="20.100000000000001" customHeight="1" x14ac:dyDescent="0.25">
      <c r="A572" t="s">
        <v>1213</v>
      </c>
      <c r="B572" s="14">
        <v>4199.07</v>
      </c>
      <c r="C572" s="14" t="e">
        <f>VLOOKUP(A572,SGI!$A$1:$B$219,2,FALSE)</f>
        <v>#N/A</v>
      </c>
      <c r="D572">
        <v>25562</v>
      </c>
      <c r="F572">
        <v>820</v>
      </c>
      <c r="G572" t="s">
        <v>27</v>
      </c>
      <c r="H572" t="s">
        <v>1093</v>
      </c>
      <c r="I572" s="19" t="s">
        <v>1222</v>
      </c>
      <c r="J572" t="s">
        <v>350</v>
      </c>
      <c r="K572" t="s">
        <v>32</v>
      </c>
      <c r="L572" s="20">
        <v>1886</v>
      </c>
      <c r="M572">
        <v>600</v>
      </c>
      <c r="N572" s="20">
        <v>1286</v>
      </c>
      <c r="O572">
        <v>1886</v>
      </c>
      <c r="P572">
        <v>1286</v>
      </c>
      <c r="Q572" s="8">
        <v>1886</v>
      </c>
      <c r="R572" s="11" t="b">
        <f t="shared" si="9"/>
        <v>0</v>
      </c>
      <c r="S572">
        <v>0</v>
      </c>
      <c r="T572">
        <v>9</v>
      </c>
      <c r="W572" t="s">
        <v>1166</v>
      </c>
      <c r="X572">
        <v>8</v>
      </c>
      <c r="Y572">
        <v>8</v>
      </c>
      <c r="Z572" t="s">
        <v>1113</v>
      </c>
      <c r="AB572" t="s">
        <v>33</v>
      </c>
    </row>
    <row r="573" spans="1:30" ht="20.100000000000001" customHeight="1" x14ac:dyDescent="0.25">
      <c r="A573" t="s">
        <v>1213</v>
      </c>
      <c r="B573" s="14">
        <v>4199.07</v>
      </c>
      <c r="C573" s="14" t="e">
        <f>VLOOKUP(A573,SGI!$A$1:$B$219,2,FALSE)</f>
        <v>#N/A</v>
      </c>
      <c r="D573">
        <v>25876</v>
      </c>
      <c r="F573">
        <v>820</v>
      </c>
      <c r="G573" t="s">
        <v>27</v>
      </c>
      <c r="H573" t="s">
        <v>1093</v>
      </c>
      <c r="I573" s="19" t="s">
        <v>1223</v>
      </c>
      <c r="J573" t="s">
        <v>45</v>
      </c>
      <c r="K573" t="s">
        <v>32</v>
      </c>
      <c r="L573" s="20">
        <v>11324.85</v>
      </c>
      <c r="M573" s="20">
        <v>7502</v>
      </c>
      <c r="N573" s="20">
        <v>3822.85</v>
      </c>
      <c r="O573">
        <v>11324.85</v>
      </c>
      <c r="P573">
        <v>3822.85</v>
      </c>
      <c r="Q573" s="8">
        <v>11324.85</v>
      </c>
      <c r="R573" s="11" t="b">
        <f t="shared" si="9"/>
        <v>0</v>
      </c>
      <c r="S573">
        <v>0</v>
      </c>
      <c r="T573">
        <v>9</v>
      </c>
      <c r="X573">
        <v>10</v>
      </c>
      <c r="AB573" t="s">
        <v>33</v>
      </c>
    </row>
    <row r="574" spans="1:30" ht="20.100000000000001" customHeight="1" x14ac:dyDescent="0.25">
      <c r="A574" t="s">
        <v>1224</v>
      </c>
      <c r="B574" s="14">
        <v>1422.6399999999999</v>
      </c>
      <c r="C574" s="14">
        <f>VLOOKUP(A574,SGI!$A$1:$B$219,2,FALSE)</f>
        <v>32.99</v>
      </c>
      <c r="D574">
        <v>24773</v>
      </c>
      <c r="F574">
        <v>820</v>
      </c>
      <c r="G574" t="s">
        <v>27</v>
      </c>
      <c r="H574" t="s">
        <v>1093</v>
      </c>
      <c r="I574" s="19" t="s">
        <v>1225</v>
      </c>
      <c r="J574" t="s">
        <v>50</v>
      </c>
      <c r="K574" t="s">
        <v>32</v>
      </c>
      <c r="L574" s="20">
        <v>3746.6</v>
      </c>
      <c r="M574" s="20">
        <v>2487.36</v>
      </c>
      <c r="N574" s="20">
        <v>1259.24</v>
      </c>
      <c r="O574">
        <v>3746.6</v>
      </c>
      <c r="P574">
        <v>1259.24</v>
      </c>
      <c r="Q574" s="8">
        <v>3746.6</v>
      </c>
      <c r="R574" s="11" t="b">
        <f t="shared" si="9"/>
        <v>0</v>
      </c>
      <c r="S574">
        <v>0</v>
      </c>
      <c r="T574" s="14">
        <v>9</v>
      </c>
      <c r="X574">
        <v>10</v>
      </c>
      <c r="AB574" t="s">
        <v>33</v>
      </c>
    </row>
    <row r="575" spans="1:30" ht="20.100000000000001" customHeight="1" x14ac:dyDescent="0.25">
      <c r="A575" t="s">
        <v>1224</v>
      </c>
      <c r="B575" s="14">
        <v>1422.6399999999999</v>
      </c>
      <c r="C575" s="14">
        <f>VLOOKUP(A575,SGI!$A$1:$B$219,2,FALSE)</f>
        <v>32.99</v>
      </c>
      <c r="D575">
        <v>24776</v>
      </c>
      <c r="F575">
        <v>820</v>
      </c>
      <c r="G575" t="s">
        <v>27</v>
      </c>
      <c r="H575" t="s">
        <v>1093</v>
      </c>
      <c r="I575" s="19" t="s">
        <v>1226</v>
      </c>
      <c r="J575" t="s">
        <v>119</v>
      </c>
      <c r="K575" t="s">
        <v>32</v>
      </c>
      <c r="L575" s="14">
        <v>133.34</v>
      </c>
      <c r="M575" s="14">
        <v>50</v>
      </c>
      <c r="N575" s="14">
        <v>83.34</v>
      </c>
      <c r="O575">
        <v>133.34</v>
      </c>
      <c r="P575">
        <v>83.34</v>
      </c>
      <c r="Q575" s="8">
        <v>133.34</v>
      </c>
      <c r="R575" s="11" t="b">
        <f t="shared" si="9"/>
        <v>0</v>
      </c>
      <c r="S575">
        <v>0</v>
      </c>
      <c r="T575">
        <v>9</v>
      </c>
      <c r="X575">
        <v>10</v>
      </c>
      <c r="AB575" t="s">
        <v>33</v>
      </c>
    </row>
    <row r="576" spans="1:30" ht="20.100000000000001" customHeight="1" x14ac:dyDescent="0.25">
      <c r="A576" t="s">
        <v>1224</v>
      </c>
      <c r="B576" s="14">
        <v>1422.6399999999999</v>
      </c>
      <c r="C576" s="14">
        <f>VLOOKUP(A576,SGI!$A$1:$B$219,2,FALSE)</f>
        <v>32.99</v>
      </c>
      <c r="D576">
        <v>24780</v>
      </c>
      <c r="F576">
        <v>820</v>
      </c>
      <c r="G576" t="s">
        <v>27</v>
      </c>
      <c r="H576" t="s">
        <v>1093</v>
      </c>
      <c r="I576" s="19" t="s">
        <v>1227</v>
      </c>
      <c r="J576" t="s">
        <v>50</v>
      </c>
      <c r="K576" t="s">
        <v>77</v>
      </c>
      <c r="L576" s="14">
        <v>527.28</v>
      </c>
      <c r="M576">
        <v>200</v>
      </c>
      <c r="N576" s="14">
        <v>327.27999999999997</v>
      </c>
      <c r="O576">
        <v>527.28</v>
      </c>
      <c r="P576">
        <v>327.27999999999997</v>
      </c>
      <c r="Q576" s="8">
        <v>527.28</v>
      </c>
      <c r="R576" s="11" t="b">
        <f t="shared" si="9"/>
        <v>0</v>
      </c>
      <c r="S576">
        <v>0</v>
      </c>
      <c r="T576">
        <v>9</v>
      </c>
      <c r="X576">
        <v>10</v>
      </c>
      <c r="AB576" t="s">
        <v>33</v>
      </c>
    </row>
    <row r="577" spans="1:28" ht="20.100000000000001" customHeight="1" x14ac:dyDescent="0.25">
      <c r="A577" t="s">
        <v>1224</v>
      </c>
      <c r="B577" s="14">
        <v>1422.6399999999999</v>
      </c>
      <c r="C577" s="14">
        <f>VLOOKUP(A577,SGI!$A$1:$B$219,2,FALSE)</f>
        <v>32.99</v>
      </c>
      <c r="D577" s="14">
        <v>24781</v>
      </c>
      <c r="F577">
        <v>820</v>
      </c>
      <c r="G577" t="s">
        <v>27</v>
      </c>
      <c r="H577" t="s">
        <v>1093</v>
      </c>
      <c r="I577" s="19" t="s">
        <v>1228</v>
      </c>
      <c r="J577" t="s">
        <v>119</v>
      </c>
      <c r="K577" t="s">
        <v>77</v>
      </c>
      <c r="L577" s="14">
        <v>236</v>
      </c>
      <c r="M577" s="14">
        <v>150</v>
      </c>
      <c r="N577" s="14">
        <v>86</v>
      </c>
      <c r="O577">
        <v>236</v>
      </c>
      <c r="P577">
        <v>86</v>
      </c>
      <c r="Q577" s="8">
        <v>236</v>
      </c>
      <c r="R577" s="11" t="b">
        <f t="shared" si="9"/>
        <v>0</v>
      </c>
      <c r="S577">
        <v>0</v>
      </c>
      <c r="T577">
        <v>9</v>
      </c>
      <c r="X577">
        <v>10</v>
      </c>
      <c r="AB577" t="s">
        <v>33</v>
      </c>
    </row>
    <row r="578" spans="1:28" ht="20.100000000000001" customHeight="1" x14ac:dyDescent="0.25">
      <c r="A578" t="s">
        <v>1229</v>
      </c>
      <c r="B578" s="14" t="e">
        <v>#N/A</v>
      </c>
      <c r="C578" s="14">
        <f>VLOOKUP(A578,SGI!$A$1:$B$219,2,FALSE)</f>
        <v>265.58999999999997</v>
      </c>
      <c r="D578">
        <v>23514</v>
      </c>
      <c r="F578">
        <v>820</v>
      </c>
      <c r="G578" t="s">
        <v>27</v>
      </c>
      <c r="H578" t="s">
        <v>1093</v>
      </c>
      <c r="I578" s="14" t="s">
        <v>1230</v>
      </c>
      <c r="J578" t="s">
        <v>50</v>
      </c>
      <c r="K578" t="s">
        <v>32</v>
      </c>
      <c r="L578" s="14">
        <v>50</v>
      </c>
      <c r="M578" s="14">
        <v>0</v>
      </c>
      <c r="N578" s="14">
        <v>50</v>
      </c>
      <c r="O578">
        <v>50</v>
      </c>
      <c r="P578">
        <v>50</v>
      </c>
      <c r="Q578" s="8">
        <v>50</v>
      </c>
      <c r="R578" s="11" t="b">
        <f t="shared" si="9"/>
        <v>0</v>
      </c>
      <c r="S578">
        <v>0</v>
      </c>
      <c r="T578">
        <v>9</v>
      </c>
      <c r="W578" s="14" t="s">
        <v>1166</v>
      </c>
      <c r="X578">
        <v>8</v>
      </c>
      <c r="Y578">
        <v>8</v>
      </c>
      <c r="Z578" t="s">
        <v>1113</v>
      </c>
      <c r="AB578" t="s">
        <v>33</v>
      </c>
    </row>
    <row r="579" spans="1:28" ht="20.100000000000001" customHeight="1" x14ac:dyDescent="0.25">
      <c r="A579" t="s">
        <v>1231</v>
      </c>
      <c r="B579" s="14" t="e">
        <v>#N/A</v>
      </c>
      <c r="C579" s="14" t="e">
        <f>VLOOKUP(A579,SGI!$A$1:$B$219,2,FALSE)</f>
        <v>#DIV/0!</v>
      </c>
      <c r="D579" s="14">
        <v>26948</v>
      </c>
      <c r="F579">
        <v>820</v>
      </c>
      <c r="G579" t="s">
        <v>27</v>
      </c>
      <c r="H579" t="s">
        <v>1093</v>
      </c>
      <c r="I579" s="14" t="s">
        <v>1232</v>
      </c>
      <c r="J579" t="s">
        <v>272</v>
      </c>
      <c r="K579" t="s">
        <v>32</v>
      </c>
      <c r="L579" s="14">
        <v>25</v>
      </c>
      <c r="M579">
        <v>25</v>
      </c>
      <c r="N579" s="14">
        <v>0</v>
      </c>
      <c r="O579">
        <v>25</v>
      </c>
      <c r="P579">
        <v>0</v>
      </c>
      <c r="Q579" s="8">
        <v>25</v>
      </c>
      <c r="R579" s="11" t="b">
        <f t="shared" si="9"/>
        <v>0</v>
      </c>
      <c r="S579">
        <v>0</v>
      </c>
      <c r="T579">
        <v>9</v>
      </c>
      <c r="W579" t="s">
        <v>1166</v>
      </c>
      <c r="X579">
        <v>8</v>
      </c>
      <c r="Y579">
        <v>8</v>
      </c>
      <c r="Z579" t="s">
        <v>1113</v>
      </c>
      <c r="AB579" t="s">
        <v>33</v>
      </c>
    </row>
    <row r="580" spans="1:28" ht="20.100000000000001" customHeight="1" x14ac:dyDescent="0.25">
      <c r="A580" t="s">
        <v>1231</v>
      </c>
      <c r="B580" s="14" t="e">
        <v>#N/A</v>
      </c>
      <c r="C580" s="14" t="e">
        <f>VLOOKUP(A580,SGI!$A$1:$B$219,2,FALSE)</f>
        <v>#DIV/0!</v>
      </c>
      <c r="D580">
        <v>26976</v>
      </c>
      <c r="F580">
        <v>820</v>
      </c>
      <c r="G580" t="s">
        <v>27</v>
      </c>
      <c r="H580" t="s">
        <v>1093</v>
      </c>
      <c r="I580" s="14" t="s">
        <v>1233</v>
      </c>
      <c r="J580" t="s">
        <v>272</v>
      </c>
      <c r="K580" t="s">
        <v>51</v>
      </c>
      <c r="L580">
        <v>25</v>
      </c>
      <c r="M580">
        <v>25</v>
      </c>
      <c r="N580">
        <v>0</v>
      </c>
      <c r="O580">
        <v>25</v>
      </c>
      <c r="P580">
        <v>0</v>
      </c>
      <c r="Q580" s="8">
        <v>25</v>
      </c>
      <c r="R580" s="11" t="b">
        <f t="shared" si="9"/>
        <v>0</v>
      </c>
      <c r="S580">
        <v>0</v>
      </c>
      <c r="T580">
        <v>9</v>
      </c>
      <c r="W580" s="14" t="s">
        <v>1166</v>
      </c>
      <c r="X580">
        <v>8</v>
      </c>
      <c r="Y580">
        <v>8</v>
      </c>
      <c r="Z580" t="s">
        <v>1113</v>
      </c>
      <c r="AB580" t="s">
        <v>33</v>
      </c>
    </row>
    <row r="581" spans="1:28" ht="20.100000000000001" customHeight="1" x14ac:dyDescent="0.25">
      <c r="A581" t="s">
        <v>1234</v>
      </c>
      <c r="B581" s="14">
        <v>0</v>
      </c>
      <c r="C581" s="14">
        <f>VLOOKUP(A581,SGI!$A$1:$B$219,2,FALSE)</f>
        <v>1790.85</v>
      </c>
      <c r="D581">
        <v>25025</v>
      </c>
      <c r="F581">
        <v>820</v>
      </c>
      <c r="G581" t="s">
        <v>27</v>
      </c>
      <c r="H581" t="s">
        <v>1093</v>
      </c>
      <c r="I581" s="19" t="s">
        <v>1235</v>
      </c>
      <c r="J581" t="s">
        <v>60</v>
      </c>
      <c r="K581" t="s">
        <v>32</v>
      </c>
      <c r="L581">
        <v>500</v>
      </c>
      <c r="M581">
        <v>200</v>
      </c>
      <c r="N581">
        <v>300</v>
      </c>
      <c r="O581">
        <v>500</v>
      </c>
      <c r="P581">
        <v>300</v>
      </c>
      <c r="Q581" s="8">
        <v>500</v>
      </c>
      <c r="R581" s="11" t="b">
        <f t="shared" si="9"/>
        <v>0</v>
      </c>
      <c r="S581">
        <v>0</v>
      </c>
      <c r="T581">
        <v>9</v>
      </c>
      <c r="W581" s="14" t="s">
        <v>1166</v>
      </c>
      <c r="X581">
        <v>8</v>
      </c>
      <c r="Y581">
        <v>8</v>
      </c>
      <c r="Z581" t="s">
        <v>1113</v>
      </c>
      <c r="AB581" t="s">
        <v>33</v>
      </c>
    </row>
    <row r="582" spans="1:28" ht="20.100000000000001" customHeight="1" x14ac:dyDescent="0.25">
      <c r="A582" t="s">
        <v>1234</v>
      </c>
      <c r="B582" s="14">
        <v>0</v>
      </c>
      <c r="C582" s="14">
        <f>VLOOKUP(A582,SGI!$A$1:$B$219,2,FALSE)</f>
        <v>1790.85</v>
      </c>
      <c r="D582">
        <v>25026</v>
      </c>
      <c r="F582">
        <v>820</v>
      </c>
      <c r="G582" t="s">
        <v>27</v>
      </c>
      <c r="H582" t="s">
        <v>1093</v>
      </c>
      <c r="I582" s="19" t="s">
        <v>1236</v>
      </c>
      <c r="J582" t="s">
        <v>35</v>
      </c>
      <c r="K582" t="s">
        <v>32</v>
      </c>
      <c r="L582" s="14">
        <v>300</v>
      </c>
      <c r="M582" s="14">
        <v>100</v>
      </c>
      <c r="N582" s="14">
        <v>200</v>
      </c>
      <c r="O582">
        <v>300</v>
      </c>
      <c r="P582">
        <v>200</v>
      </c>
      <c r="Q582" s="8">
        <v>300</v>
      </c>
      <c r="R582" s="11" t="b">
        <f t="shared" si="9"/>
        <v>0</v>
      </c>
      <c r="S582">
        <v>0</v>
      </c>
      <c r="T582">
        <v>9</v>
      </c>
      <c r="W582" t="s">
        <v>1166</v>
      </c>
      <c r="X582">
        <v>8</v>
      </c>
      <c r="Y582">
        <v>8</v>
      </c>
      <c r="Z582" t="s">
        <v>1113</v>
      </c>
      <c r="AB582" t="s">
        <v>33</v>
      </c>
    </row>
    <row r="583" spans="1:28" ht="20.100000000000001" customHeight="1" x14ac:dyDescent="0.25">
      <c r="A583" t="s">
        <v>1237</v>
      </c>
      <c r="B583" s="14">
        <v>11.3</v>
      </c>
      <c r="C583" s="14">
        <f>VLOOKUP(A583,SGI!$A$1:$B$219,2,FALSE)</f>
        <v>1280.0899999999999</v>
      </c>
      <c r="D583">
        <v>24693</v>
      </c>
      <c r="F583">
        <v>820</v>
      </c>
      <c r="G583" t="s">
        <v>27</v>
      </c>
      <c r="H583" t="s">
        <v>1093</v>
      </c>
      <c r="I583" s="19" t="s">
        <v>1238</v>
      </c>
      <c r="J583" t="s">
        <v>50</v>
      </c>
      <c r="K583" t="s">
        <v>32</v>
      </c>
      <c r="L583" s="14">
        <v>200</v>
      </c>
      <c r="M583" s="14">
        <v>75</v>
      </c>
      <c r="N583">
        <v>125</v>
      </c>
      <c r="O583">
        <v>200</v>
      </c>
      <c r="P583">
        <v>125</v>
      </c>
      <c r="Q583" s="8">
        <v>200</v>
      </c>
      <c r="R583" s="11" t="b">
        <f t="shared" si="9"/>
        <v>0</v>
      </c>
      <c r="S583">
        <v>0</v>
      </c>
      <c r="T583">
        <v>9</v>
      </c>
      <c r="W583" t="s">
        <v>1166</v>
      </c>
      <c r="X583">
        <v>8</v>
      </c>
      <c r="Y583">
        <v>8</v>
      </c>
      <c r="Z583" t="s">
        <v>1113</v>
      </c>
      <c r="AB583" t="s">
        <v>33</v>
      </c>
    </row>
    <row r="584" spans="1:28" ht="20.100000000000001" customHeight="1" x14ac:dyDescent="0.25">
      <c r="A584" t="s">
        <v>1237</v>
      </c>
      <c r="B584" s="14">
        <v>11.3</v>
      </c>
      <c r="C584" s="14">
        <f>VLOOKUP(A584,SGI!$A$1:$B$219,2,FALSE)</f>
        <v>1280.0899999999999</v>
      </c>
      <c r="D584">
        <v>24694</v>
      </c>
      <c r="F584">
        <v>820</v>
      </c>
      <c r="G584" t="s">
        <v>27</v>
      </c>
      <c r="H584" t="s">
        <v>1093</v>
      </c>
      <c r="I584" s="19" t="s">
        <v>1239</v>
      </c>
      <c r="J584" t="s">
        <v>35</v>
      </c>
      <c r="K584" t="s">
        <v>32</v>
      </c>
      <c r="L584" s="14">
        <v>140</v>
      </c>
      <c r="M584">
        <v>70</v>
      </c>
      <c r="N584" s="14">
        <v>70</v>
      </c>
      <c r="O584">
        <v>140</v>
      </c>
      <c r="P584">
        <v>70</v>
      </c>
      <c r="Q584" s="8">
        <v>140</v>
      </c>
      <c r="R584" s="11" t="b">
        <f t="shared" si="9"/>
        <v>0</v>
      </c>
      <c r="S584">
        <v>0</v>
      </c>
      <c r="T584">
        <v>9</v>
      </c>
      <c r="W584" t="s">
        <v>1166</v>
      </c>
      <c r="X584">
        <v>8</v>
      </c>
      <c r="Y584">
        <v>8</v>
      </c>
      <c r="Z584" t="s">
        <v>1113</v>
      </c>
      <c r="AB584" t="s">
        <v>33</v>
      </c>
    </row>
    <row r="585" spans="1:28" ht="20.100000000000001" customHeight="1" x14ac:dyDescent="0.25">
      <c r="A585" t="s">
        <v>1237</v>
      </c>
      <c r="B585" s="14">
        <v>11.3</v>
      </c>
      <c r="C585" s="14">
        <f>VLOOKUP(A585,SGI!$A$1:$B$219,2,FALSE)</f>
        <v>1280.0899999999999</v>
      </c>
      <c r="D585">
        <v>24695</v>
      </c>
      <c r="F585">
        <v>820</v>
      </c>
      <c r="G585" t="s">
        <v>27</v>
      </c>
      <c r="H585" t="s">
        <v>1093</v>
      </c>
      <c r="I585" s="19" t="s">
        <v>1240</v>
      </c>
      <c r="J585" t="s">
        <v>272</v>
      </c>
      <c r="K585" t="s">
        <v>32</v>
      </c>
      <c r="L585" s="14">
        <v>505</v>
      </c>
      <c r="M585">
        <v>305</v>
      </c>
      <c r="N585">
        <v>200</v>
      </c>
      <c r="O585">
        <v>505</v>
      </c>
      <c r="P585">
        <v>200</v>
      </c>
      <c r="Q585" s="8">
        <v>505</v>
      </c>
      <c r="R585" s="11" t="b">
        <f t="shared" si="9"/>
        <v>0</v>
      </c>
      <c r="S585">
        <v>0</v>
      </c>
      <c r="T585">
        <v>9</v>
      </c>
      <c r="W585" t="s">
        <v>1166</v>
      </c>
      <c r="X585">
        <v>8</v>
      </c>
      <c r="Y585">
        <v>8</v>
      </c>
      <c r="Z585" t="s">
        <v>1113</v>
      </c>
      <c r="AB585" t="s">
        <v>33</v>
      </c>
    </row>
    <row r="586" spans="1:28" ht="20.100000000000001" customHeight="1" x14ac:dyDescent="0.25">
      <c r="A586" t="s">
        <v>1237</v>
      </c>
      <c r="B586" s="14">
        <v>11.3</v>
      </c>
      <c r="C586" s="14">
        <f>VLOOKUP(A586,SGI!$A$1:$B$219,2,FALSE)</f>
        <v>1280.0899999999999</v>
      </c>
      <c r="D586">
        <v>24696</v>
      </c>
      <c r="F586">
        <v>820</v>
      </c>
      <c r="G586" t="s">
        <v>27</v>
      </c>
      <c r="H586" t="s">
        <v>1093</v>
      </c>
      <c r="I586" s="19" t="s">
        <v>1241</v>
      </c>
      <c r="J586" t="s">
        <v>35</v>
      </c>
      <c r="K586" t="s">
        <v>77</v>
      </c>
      <c r="L586" s="14">
        <v>25</v>
      </c>
      <c r="M586" s="14">
        <v>10</v>
      </c>
      <c r="N586" s="14">
        <v>15</v>
      </c>
      <c r="O586">
        <v>25</v>
      </c>
      <c r="P586">
        <v>15</v>
      </c>
      <c r="Q586" s="8">
        <v>25</v>
      </c>
      <c r="R586" s="11" t="b">
        <f t="shared" si="9"/>
        <v>0</v>
      </c>
      <c r="S586">
        <v>0</v>
      </c>
      <c r="T586">
        <v>9</v>
      </c>
      <c r="W586" t="s">
        <v>1166</v>
      </c>
      <c r="X586">
        <v>8</v>
      </c>
      <c r="Y586">
        <v>8</v>
      </c>
      <c r="Z586" t="s">
        <v>1113</v>
      </c>
      <c r="AB586" t="s">
        <v>33</v>
      </c>
    </row>
    <row r="587" spans="1:28" ht="20.100000000000001" customHeight="1" x14ac:dyDescent="0.25">
      <c r="A587" t="s">
        <v>1237</v>
      </c>
      <c r="B587" s="14">
        <v>11.3</v>
      </c>
      <c r="C587" s="14">
        <f>VLOOKUP(A587,SGI!$A$1:$B$219,2,FALSE)</f>
        <v>1280.0899999999999</v>
      </c>
      <c r="D587">
        <v>24704</v>
      </c>
      <c r="F587">
        <v>820</v>
      </c>
      <c r="G587" t="s">
        <v>27</v>
      </c>
      <c r="H587" t="s">
        <v>1093</v>
      </c>
      <c r="I587" s="19" t="s">
        <v>1242</v>
      </c>
      <c r="J587" t="s">
        <v>45</v>
      </c>
      <c r="K587" t="s">
        <v>32</v>
      </c>
      <c r="L587">
        <v>72</v>
      </c>
      <c r="M587">
        <v>35</v>
      </c>
      <c r="N587">
        <v>37</v>
      </c>
      <c r="O587">
        <v>72</v>
      </c>
      <c r="P587">
        <v>37</v>
      </c>
      <c r="Q587" s="8">
        <v>72</v>
      </c>
      <c r="R587" s="11" t="b">
        <f t="shared" si="9"/>
        <v>0</v>
      </c>
      <c r="S587">
        <v>0</v>
      </c>
      <c r="T587">
        <v>9</v>
      </c>
      <c r="X587">
        <v>10</v>
      </c>
      <c r="AB587" t="s">
        <v>33</v>
      </c>
    </row>
    <row r="588" spans="1:28" ht="20.100000000000001" customHeight="1" x14ac:dyDescent="0.25">
      <c r="A588" t="s">
        <v>1237</v>
      </c>
      <c r="B588" s="14">
        <v>11.3</v>
      </c>
      <c r="C588" s="14">
        <f>VLOOKUP(A588,SGI!$A$1:$B$219,2,FALSE)</f>
        <v>1280.0899999999999</v>
      </c>
      <c r="D588">
        <v>26980</v>
      </c>
      <c r="F588">
        <v>820</v>
      </c>
      <c r="G588" t="s">
        <v>27</v>
      </c>
      <c r="H588" t="s">
        <v>1093</v>
      </c>
      <c r="I588" s="19" t="s">
        <v>1243</v>
      </c>
      <c r="J588" t="s">
        <v>35</v>
      </c>
      <c r="K588" t="s">
        <v>51</v>
      </c>
      <c r="L588" s="14">
        <v>35</v>
      </c>
      <c r="M588" s="14">
        <v>15</v>
      </c>
      <c r="N588" s="14">
        <v>20</v>
      </c>
      <c r="O588">
        <v>35</v>
      </c>
      <c r="P588">
        <v>20</v>
      </c>
      <c r="Q588" s="8">
        <v>35</v>
      </c>
      <c r="R588" s="11" t="b">
        <f t="shared" si="9"/>
        <v>0</v>
      </c>
      <c r="S588">
        <v>0</v>
      </c>
      <c r="T588">
        <v>9</v>
      </c>
      <c r="W588" t="s">
        <v>1166</v>
      </c>
      <c r="X588">
        <v>8</v>
      </c>
      <c r="Y588">
        <v>8</v>
      </c>
      <c r="Z588" t="s">
        <v>1113</v>
      </c>
      <c r="AB588" t="s">
        <v>33</v>
      </c>
    </row>
    <row r="589" spans="1:28" ht="20.100000000000001" customHeight="1" x14ac:dyDescent="0.25">
      <c r="A589" t="s">
        <v>1237</v>
      </c>
      <c r="B589" s="14">
        <v>11.3</v>
      </c>
      <c r="C589" s="14">
        <f>VLOOKUP(A589,SGI!$A$1:$B$219,2,FALSE)</f>
        <v>1280.0899999999999</v>
      </c>
      <c r="D589">
        <v>26982</v>
      </c>
      <c r="F589">
        <v>820</v>
      </c>
      <c r="G589" t="s">
        <v>27</v>
      </c>
      <c r="H589" t="s">
        <v>1093</v>
      </c>
      <c r="I589" s="19" t="s">
        <v>1244</v>
      </c>
      <c r="J589" t="s">
        <v>35</v>
      </c>
      <c r="K589" t="s">
        <v>403</v>
      </c>
      <c r="L589" s="14">
        <v>25</v>
      </c>
      <c r="M589" s="14">
        <v>10</v>
      </c>
      <c r="N589" s="14">
        <v>15</v>
      </c>
      <c r="O589">
        <v>25</v>
      </c>
      <c r="P589">
        <v>15</v>
      </c>
      <c r="Q589" s="8">
        <v>25</v>
      </c>
      <c r="R589" s="11" t="b">
        <f t="shared" si="9"/>
        <v>0</v>
      </c>
      <c r="S589">
        <v>0</v>
      </c>
      <c r="T589">
        <v>9</v>
      </c>
      <c r="W589" s="14" t="s">
        <v>1166</v>
      </c>
      <c r="X589">
        <v>8</v>
      </c>
      <c r="Y589">
        <v>8</v>
      </c>
      <c r="Z589" t="s">
        <v>1113</v>
      </c>
      <c r="AB589" t="s">
        <v>33</v>
      </c>
    </row>
    <row r="590" spans="1:28" ht="20.100000000000001" customHeight="1" x14ac:dyDescent="0.25">
      <c r="A590" t="s">
        <v>1245</v>
      </c>
      <c r="B590" s="14">
        <v>4704.9399999999996</v>
      </c>
      <c r="C590" s="14">
        <f>VLOOKUP(A590,SGI!$A$1:$B$219,2,FALSE)</f>
        <v>3098.42</v>
      </c>
      <c r="D590">
        <v>23508</v>
      </c>
      <c r="F590">
        <v>820</v>
      </c>
      <c r="G590" t="s">
        <v>27</v>
      </c>
      <c r="H590" t="s">
        <v>1093</v>
      </c>
      <c r="I590" s="19" t="s">
        <v>1246</v>
      </c>
      <c r="J590" t="s">
        <v>60</v>
      </c>
      <c r="K590" t="s">
        <v>32</v>
      </c>
      <c r="L590" s="20">
        <v>1890</v>
      </c>
      <c r="M590" s="14">
        <v>0</v>
      </c>
      <c r="N590" s="20">
        <v>1890</v>
      </c>
      <c r="O590">
        <v>1890</v>
      </c>
      <c r="P590">
        <v>1890</v>
      </c>
      <c r="Q590" s="8">
        <v>1890</v>
      </c>
      <c r="R590" s="11" t="b">
        <f t="shared" si="9"/>
        <v>0</v>
      </c>
      <c r="S590">
        <v>0</v>
      </c>
      <c r="T590">
        <v>9</v>
      </c>
      <c r="W590" t="s">
        <v>1247</v>
      </c>
      <c r="X590">
        <v>8</v>
      </c>
      <c r="Y590">
        <v>8</v>
      </c>
      <c r="Z590" t="s">
        <v>1113</v>
      </c>
      <c r="AB590" t="s">
        <v>33</v>
      </c>
    </row>
    <row r="591" spans="1:28" ht="20.100000000000001" customHeight="1" x14ac:dyDescent="0.25">
      <c r="A591" t="s">
        <v>1245</v>
      </c>
      <c r="B591" s="14">
        <v>4704.9399999999996</v>
      </c>
      <c r="C591" s="14">
        <f>VLOOKUP(A591,SGI!$A$1:$B$219,2,FALSE)</f>
        <v>3098.42</v>
      </c>
      <c r="D591">
        <v>23509</v>
      </c>
      <c r="F591">
        <v>820</v>
      </c>
      <c r="G591" t="s">
        <v>27</v>
      </c>
      <c r="H591" t="s">
        <v>1093</v>
      </c>
      <c r="I591" s="19" t="s">
        <v>1248</v>
      </c>
      <c r="J591" t="s">
        <v>60</v>
      </c>
      <c r="K591" t="s">
        <v>77</v>
      </c>
      <c r="L591" s="14">
        <v>534.75</v>
      </c>
      <c r="M591" s="14">
        <v>0</v>
      </c>
      <c r="N591" s="14">
        <v>534.75</v>
      </c>
      <c r="O591">
        <v>534.75</v>
      </c>
      <c r="P591">
        <v>534.75</v>
      </c>
      <c r="Q591" s="8">
        <v>534.75</v>
      </c>
      <c r="R591" s="11" t="b">
        <f t="shared" ref="R591:R654" si="10">AND(P591&gt;0,Q591=0,J591&lt;&gt;"Printing Costs",J591&lt;&gt;"Publicity")</f>
        <v>0</v>
      </c>
      <c r="S591">
        <v>0</v>
      </c>
      <c r="T591">
        <v>9</v>
      </c>
      <c r="W591" t="s">
        <v>1247</v>
      </c>
      <c r="X591">
        <v>8</v>
      </c>
      <c r="Y591">
        <v>8</v>
      </c>
      <c r="Z591" t="s">
        <v>1113</v>
      </c>
      <c r="AB591" t="s">
        <v>33</v>
      </c>
    </row>
    <row r="592" spans="1:28" ht="20.100000000000001" customHeight="1" x14ac:dyDescent="0.25">
      <c r="A592" t="s">
        <v>1245</v>
      </c>
      <c r="B592" s="14">
        <v>4704.9399999999996</v>
      </c>
      <c r="C592" s="14">
        <f>VLOOKUP(A592,SGI!$A$1:$B$219,2,FALSE)</f>
        <v>3098.42</v>
      </c>
      <c r="D592">
        <v>23510</v>
      </c>
      <c r="F592">
        <v>820</v>
      </c>
      <c r="G592" t="s">
        <v>27</v>
      </c>
      <c r="H592" t="s">
        <v>1093</v>
      </c>
      <c r="I592" s="19" t="s">
        <v>1249</v>
      </c>
      <c r="J592" t="s">
        <v>37</v>
      </c>
      <c r="K592" t="s">
        <v>32</v>
      </c>
      <c r="L592" s="20">
        <v>5405</v>
      </c>
      <c r="M592" s="20">
        <v>1670</v>
      </c>
      <c r="N592" s="20">
        <v>3735</v>
      </c>
      <c r="O592">
        <v>5405</v>
      </c>
      <c r="P592">
        <v>3735</v>
      </c>
      <c r="Q592" s="8">
        <v>5405</v>
      </c>
      <c r="R592" s="11" t="b">
        <f t="shared" si="10"/>
        <v>0</v>
      </c>
      <c r="S592">
        <v>0</v>
      </c>
      <c r="T592" s="14">
        <v>9</v>
      </c>
      <c r="W592" t="s">
        <v>1166</v>
      </c>
      <c r="X592">
        <v>8</v>
      </c>
      <c r="Y592">
        <v>8</v>
      </c>
      <c r="Z592" t="s">
        <v>1113</v>
      </c>
      <c r="AB592" t="s">
        <v>33</v>
      </c>
    </row>
    <row r="593" spans="1:30" ht="20.100000000000001" customHeight="1" x14ac:dyDescent="0.25">
      <c r="A593" t="s">
        <v>1245</v>
      </c>
      <c r="B593" s="14">
        <v>4704.9399999999996</v>
      </c>
      <c r="C593" s="14">
        <f>VLOOKUP(A593,SGI!$A$1:$B$219,2,FALSE)</f>
        <v>3098.42</v>
      </c>
      <c r="D593">
        <v>23531</v>
      </c>
      <c r="F593">
        <v>820</v>
      </c>
      <c r="G593" t="s">
        <v>27</v>
      </c>
      <c r="H593" t="s">
        <v>1093</v>
      </c>
      <c r="I593" s="19" t="s">
        <v>1250</v>
      </c>
      <c r="J593" t="s">
        <v>350</v>
      </c>
      <c r="K593" t="s">
        <v>32</v>
      </c>
      <c r="L593" s="20">
        <v>1260</v>
      </c>
      <c r="M593" s="14">
        <v>250</v>
      </c>
      <c r="N593" s="20">
        <v>1010</v>
      </c>
      <c r="O593">
        <v>1260</v>
      </c>
      <c r="P593">
        <v>1010</v>
      </c>
      <c r="Q593" s="8">
        <v>1260</v>
      </c>
      <c r="R593" s="11" t="b">
        <f t="shared" si="10"/>
        <v>0</v>
      </c>
      <c r="S593">
        <v>0</v>
      </c>
      <c r="T593">
        <v>9</v>
      </c>
      <c r="W593" t="s">
        <v>1166</v>
      </c>
      <c r="X593">
        <v>8</v>
      </c>
      <c r="Y593">
        <v>8</v>
      </c>
      <c r="Z593" t="s">
        <v>1113</v>
      </c>
      <c r="AB593" t="s">
        <v>33</v>
      </c>
    </row>
    <row r="594" spans="1:30" ht="20.100000000000001" customHeight="1" x14ac:dyDescent="0.25">
      <c r="A594" t="s">
        <v>1245</v>
      </c>
      <c r="B594" s="14">
        <v>4704.9399999999996</v>
      </c>
      <c r="C594" s="14">
        <f>VLOOKUP(A594,SGI!$A$1:$B$219,2,FALSE)</f>
        <v>3098.42</v>
      </c>
      <c r="D594">
        <v>23532</v>
      </c>
      <c r="F594">
        <v>820</v>
      </c>
      <c r="G594" t="s">
        <v>27</v>
      </c>
      <c r="H594" t="s">
        <v>1093</v>
      </c>
      <c r="I594" s="19" t="s">
        <v>1251</v>
      </c>
      <c r="J594" t="s">
        <v>37</v>
      </c>
      <c r="K594" t="s">
        <v>77</v>
      </c>
      <c r="L594" s="14">
        <v>200</v>
      </c>
      <c r="M594" s="14">
        <v>100</v>
      </c>
      <c r="N594" s="14">
        <v>100</v>
      </c>
      <c r="O594">
        <v>200</v>
      </c>
      <c r="P594">
        <v>100</v>
      </c>
      <c r="Q594" s="8">
        <v>200</v>
      </c>
      <c r="R594" s="11" t="b">
        <f t="shared" si="10"/>
        <v>0</v>
      </c>
      <c r="S594">
        <v>0</v>
      </c>
      <c r="T594">
        <v>9</v>
      </c>
      <c r="W594" t="s">
        <v>1252</v>
      </c>
      <c r="X594">
        <v>2</v>
      </c>
      <c r="Y594">
        <v>1</v>
      </c>
      <c r="Z594" t="s">
        <v>1253</v>
      </c>
      <c r="AB594" t="s">
        <v>63</v>
      </c>
      <c r="AC594" t="s">
        <v>978</v>
      </c>
      <c r="AD594" t="s">
        <v>33</v>
      </c>
    </row>
    <row r="595" spans="1:30" ht="20.100000000000001" customHeight="1" x14ac:dyDescent="0.25">
      <c r="A595" t="s">
        <v>1245</v>
      </c>
      <c r="B595" s="14">
        <v>4704.9399999999996</v>
      </c>
      <c r="C595" s="14">
        <f>VLOOKUP(A595,SGI!$A$1:$B$219,2,FALSE)</f>
        <v>3098.42</v>
      </c>
      <c r="D595">
        <v>23533</v>
      </c>
      <c r="F595">
        <v>820</v>
      </c>
      <c r="G595" t="s">
        <v>27</v>
      </c>
      <c r="H595" t="s">
        <v>1093</v>
      </c>
      <c r="I595" s="19" t="s">
        <v>1254</v>
      </c>
      <c r="J595" t="s">
        <v>288</v>
      </c>
      <c r="K595" t="s">
        <v>32</v>
      </c>
      <c r="L595" s="20">
        <v>1189</v>
      </c>
      <c r="M595" s="14">
        <v>0</v>
      </c>
      <c r="N595" s="20">
        <v>1189</v>
      </c>
      <c r="O595">
        <v>1189</v>
      </c>
      <c r="P595">
        <v>1189</v>
      </c>
      <c r="Q595" s="8">
        <v>1189</v>
      </c>
      <c r="R595" s="11" t="b">
        <f t="shared" si="10"/>
        <v>0</v>
      </c>
      <c r="S595">
        <v>0</v>
      </c>
      <c r="T595">
        <v>9</v>
      </c>
      <c r="W595" t="s">
        <v>1247</v>
      </c>
      <c r="X595">
        <v>8</v>
      </c>
      <c r="Y595">
        <v>8</v>
      </c>
      <c r="Z595" t="s">
        <v>1113</v>
      </c>
      <c r="AB595" t="s">
        <v>33</v>
      </c>
      <c r="AC595" t="s">
        <v>33</v>
      </c>
    </row>
    <row r="596" spans="1:30" ht="20.100000000000001" customHeight="1" x14ac:dyDescent="0.25">
      <c r="A596" t="s">
        <v>1245</v>
      </c>
      <c r="B596" s="14">
        <v>4704.9399999999996</v>
      </c>
      <c r="C596" s="14">
        <f>VLOOKUP(A596,SGI!$A$1:$B$219,2,FALSE)</f>
        <v>3098.42</v>
      </c>
      <c r="D596">
        <v>23534</v>
      </c>
      <c r="F596">
        <v>820</v>
      </c>
      <c r="G596" t="s">
        <v>27</v>
      </c>
      <c r="H596" t="s">
        <v>1093</v>
      </c>
      <c r="I596" s="19" t="s">
        <v>1255</v>
      </c>
      <c r="J596" t="s">
        <v>45</v>
      </c>
      <c r="K596" t="s">
        <v>32</v>
      </c>
      <c r="L596" s="20">
        <v>2503.64</v>
      </c>
      <c r="M596" s="20">
        <v>1284.24</v>
      </c>
      <c r="N596" s="20">
        <v>1219.4000000000001</v>
      </c>
      <c r="O596">
        <v>2503.64</v>
      </c>
      <c r="P596">
        <v>1219.4000000000001</v>
      </c>
      <c r="Q596" s="8">
        <v>2503.64</v>
      </c>
      <c r="R596" s="11" t="b">
        <f t="shared" si="10"/>
        <v>0</v>
      </c>
      <c r="S596">
        <v>0</v>
      </c>
      <c r="T596">
        <v>9</v>
      </c>
      <c r="X596">
        <v>10</v>
      </c>
      <c r="AB596" t="s">
        <v>33</v>
      </c>
      <c r="AC596" t="s">
        <v>33</v>
      </c>
    </row>
    <row r="597" spans="1:30" ht="20.100000000000001" customHeight="1" x14ac:dyDescent="0.25">
      <c r="A597" t="s">
        <v>1245</v>
      </c>
      <c r="B597" s="14">
        <v>4704.9399999999996</v>
      </c>
      <c r="C597" s="14">
        <f>VLOOKUP(A597,SGI!$A$1:$B$219,2,FALSE)</f>
        <v>3098.42</v>
      </c>
      <c r="D597">
        <v>23535</v>
      </c>
      <c r="F597">
        <v>820</v>
      </c>
      <c r="G597" t="s">
        <v>27</v>
      </c>
      <c r="H597" t="s">
        <v>1093</v>
      </c>
      <c r="I597" s="14" t="s">
        <v>1256</v>
      </c>
      <c r="J597" t="s">
        <v>408</v>
      </c>
      <c r="K597" t="s">
        <v>32</v>
      </c>
      <c r="L597">
        <v>484.4</v>
      </c>
      <c r="M597">
        <v>200</v>
      </c>
      <c r="N597">
        <v>284.39999999999998</v>
      </c>
      <c r="O597">
        <v>484.4</v>
      </c>
      <c r="P597">
        <v>284.39999999999998</v>
      </c>
      <c r="Q597" s="8">
        <v>484.4</v>
      </c>
      <c r="R597" s="11" t="b">
        <f t="shared" si="10"/>
        <v>0</v>
      </c>
      <c r="S597">
        <v>0</v>
      </c>
      <c r="T597" t="s">
        <v>1257</v>
      </c>
      <c r="X597">
        <v>10</v>
      </c>
      <c r="AB597" t="s">
        <v>33</v>
      </c>
      <c r="AC597" t="s">
        <v>33</v>
      </c>
    </row>
    <row r="598" spans="1:30" ht="20.100000000000001" customHeight="1" x14ac:dyDescent="0.25">
      <c r="A598" t="s">
        <v>1245</v>
      </c>
      <c r="B598" s="14">
        <v>4704.9399999999996</v>
      </c>
      <c r="C598" s="14">
        <f>VLOOKUP(A598,SGI!$A$1:$B$219,2,FALSE)</f>
        <v>3098.42</v>
      </c>
      <c r="D598">
        <v>23536</v>
      </c>
      <c r="F598">
        <v>820</v>
      </c>
      <c r="G598" t="s">
        <v>27</v>
      </c>
      <c r="H598" t="s">
        <v>1093</v>
      </c>
      <c r="I598" s="19" t="s">
        <v>1258</v>
      </c>
      <c r="J598" t="s">
        <v>50</v>
      </c>
      <c r="K598" t="s">
        <v>32</v>
      </c>
      <c r="L598" s="14">
        <v>984.84</v>
      </c>
      <c r="M598" s="14">
        <v>200</v>
      </c>
      <c r="N598" s="14">
        <v>784.84</v>
      </c>
      <c r="O598">
        <v>984.84</v>
      </c>
      <c r="P598">
        <v>784.84</v>
      </c>
      <c r="Q598" s="8">
        <v>984.84</v>
      </c>
      <c r="R598" s="11" t="b">
        <f t="shared" si="10"/>
        <v>0</v>
      </c>
      <c r="S598">
        <v>0</v>
      </c>
      <c r="T598">
        <v>9</v>
      </c>
      <c r="W598" t="s">
        <v>1166</v>
      </c>
      <c r="X598">
        <v>8</v>
      </c>
      <c r="Y598">
        <v>8</v>
      </c>
      <c r="Z598" t="s">
        <v>1113</v>
      </c>
      <c r="AB598" t="s">
        <v>33</v>
      </c>
    </row>
    <row r="599" spans="1:30" ht="20.100000000000001" customHeight="1" x14ac:dyDescent="0.25">
      <c r="A599" t="s">
        <v>1245</v>
      </c>
      <c r="B599" s="14">
        <v>4704.9399999999996</v>
      </c>
      <c r="C599" s="14">
        <f>VLOOKUP(A599,SGI!$A$1:$B$219,2,FALSE)</f>
        <v>3098.42</v>
      </c>
      <c r="D599" s="14">
        <v>23537</v>
      </c>
      <c r="F599">
        <v>820</v>
      </c>
      <c r="G599" t="s">
        <v>27</v>
      </c>
      <c r="H599" t="s">
        <v>1093</v>
      </c>
      <c r="I599" s="14" t="s">
        <v>1259</v>
      </c>
      <c r="J599" t="s">
        <v>50</v>
      </c>
      <c r="K599" t="s">
        <v>77</v>
      </c>
      <c r="L599" s="14">
        <v>216</v>
      </c>
      <c r="M599">
        <v>50</v>
      </c>
      <c r="N599">
        <v>166</v>
      </c>
      <c r="O599">
        <v>216</v>
      </c>
      <c r="P599">
        <v>166</v>
      </c>
      <c r="Q599" s="8">
        <v>216</v>
      </c>
      <c r="R599" s="11" t="b">
        <f t="shared" si="10"/>
        <v>0</v>
      </c>
      <c r="S599">
        <v>0</v>
      </c>
      <c r="T599">
        <v>9</v>
      </c>
      <c r="W599" t="s">
        <v>1260</v>
      </c>
      <c r="X599">
        <v>1</v>
      </c>
      <c r="Y599">
        <v>3</v>
      </c>
      <c r="Z599" t="s">
        <v>1261</v>
      </c>
      <c r="AB599" t="s">
        <v>63</v>
      </c>
      <c r="AC599" t="s">
        <v>1262</v>
      </c>
    </row>
    <row r="600" spans="1:30" ht="20.100000000000001" customHeight="1" x14ac:dyDescent="0.25">
      <c r="A600" t="s">
        <v>1245</v>
      </c>
      <c r="B600" s="14">
        <v>4704.9399999999996</v>
      </c>
      <c r="C600" s="14">
        <f>VLOOKUP(A600,SGI!$A$1:$B$219,2,FALSE)</f>
        <v>3098.42</v>
      </c>
      <c r="D600">
        <v>23538</v>
      </c>
      <c r="F600">
        <v>820</v>
      </c>
      <c r="G600" t="s">
        <v>27</v>
      </c>
      <c r="H600" t="s">
        <v>1093</v>
      </c>
      <c r="I600" s="19" t="s">
        <v>1263</v>
      </c>
      <c r="J600" t="s">
        <v>50</v>
      </c>
      <c r="K600" t="s">
        <v>51</v>
      </c>
      <c r="L600">
        <v>349.6</v>
      </c>
      <c r="M600">
        <v>150</v>
      </c>
      <c r="N600">
        <v>199.6</v>
      </c>
      <c r="O600">
        <v>349.6</v>
      </c>
      <c r="P600">
        <v>199.6</v>
      </c>
      <c r="Q600" s="8">
        <v>349.6</v>
      </c>
      <c r="R600" s="11" t="b">
        <f t="shared" si="10"/>
        <v>0</v>
      </c>
      <c r="S600">
        <v>0</v>
      </c>
      <c r="T600">
        <v>9</v>
      </c>
      <c r="W600" t="s">
        <v>1166</v>
      </c>
      <c r="X600">
        <v>8</v>
      </c>
      <c r="Y600">
        <v>8</v>
      </c>
      <c r="Z600" t="s">
        <v>1113</v>
      </c>
      <c r="AB600" t="s">
        <v>33</v>
      </c>
      <c r="AC600" t="s">
        <v>33</v>
      </c>
    </row>
    <row r="601" spans="1:30" ht="20.100000000000001" customHeight="1" x14ac:dyDescent="0.25">
      <c r="A601" t="s">
        <v>1264</v>
      </c>
      <c r="B601" s="14">
        <v>726.02</v>
      </c>
      <c r="C601" s="14" t="e">
        <f>VLOOKUP(A601,SGI!$A$1:$B$219,2,FALSE)</f>
        <v>#N/A</v>
      </c>
      <c r="D601">
        <v>27803</v>
      </c>
      <c r="F601">
        <v>820</v>
      </c>
      <c r="G601" t="s">
        <v>27</v>
      </c>
      <c r="H601" t="s">
        <v>1093</v>
      </c>
      <c r="I601" s="14" t="s">
        <v>1265</v>
      </c>
      <c r="J601" t="s">
        <v>288</v>
      </c>
      <c r="K601" t="s">
        <v>32</v>
      </c>
      <c r="L601" s="14">
        <v>250</v>
      </c>
      <c r="M601">
        <v>0</v>
      </c>
      <c r="N601">
        <v>250</v>
      </c>
      <c r="O601">
        <v>250</v>
      </c>
      <c r="P601">
        <v>250</v>
      </c>
      <c r="Q601" s="8">
        <v>250</v>
      </c>
      <c r="R601" s="11" t="b">
        <f t="shared" si="10"/>
        <v>0</v>
      </c>
      <c r="S601">
        <v>0</v>
      </c>
      <c r="T601" t="s">
        <v>1266</v>
      </c>
      <c r="W601">
        <v>9</v>
      </c>
    </row>
    <row r="602" spans="1:30" ht="20.100000000000001" customHeight="1" x14ac:dyDescent="0.25">
      <c r="A602" t="s">
        <v>1264</v>
      </c>
      <c r="B602" s="14">
        <v>726.02</v>
      </c>
      <c r="C602" s="14" t="e">
        <f>VLOOKUP(A602,SGI!$A$1:$B$219,2,FALSE)</f>
        <v>#N/A</v>
      </c>
      <c r="D602">
        <v>27805</v>
      </c>
      <c r="F602">
        <v>820</v>
      </c>
      <c r="G602" t="s">
        <v>27</v>
      </c>
      <c r="H602" t="s">
        <v>1093</v>
      </c>
      <c r="I602" s="19" t="s">
        <v>1267</v>
      </c>
      <c r="J602" t="s">
        <v>35</v>
      </c>
      <c r="K602" t="s">
        <v>32</v>
      </c>
      <c r="L602">
        <v>175</v>
      </c>
      <c r="M602">
        <v>0</v>
      </c>
      <c r="N602">
        <v>175</v>
      </c>
      <c r="O602">
        <v>175</v>
      </c>
      <c r="P602">
        <v>175</v>
      </c>
      <c r="Q602" s="8">
        <v>175</v>
      </c>
      <c r="R602" s="11" t="b">
        <f t="shared" si="10"/>
        <v>0</v>
      </c>
      <c r="S602">
        <v>0</v>
      </c>
      <c r="T602" t="s">
        <v>1266</v>
      </c>
      <c r="W602" t="s">
        <v>1268</v>
      </c>
      <c r="X602">
        <v>2</v>
      </c>
      <c r="Y602">
        <v>1</v>
      </c>
      <c r="AB602" t="s">
        <v>63</v>
      </c>
      <c r="AC602" t="s">
        <v>332</v>
      </c>
      <c r="AD602" t="s">
        <v>33</v>
      </c>
    </row>
    <row r="603" spans="1:30" ht="20.100000000000001" customHeight="1" x14ac:dyDescent="0.25">
      <c r="A603" t="s">
        <v>1269</v>
      </c>
      <c r="B603" s="14">
        <v>4516.2199999999993</v>
      </c>
      <c r="C603" s="14">
        <f>VLOOKUP(A603,SGI!$A$1:$B$219,2,FALSE)</f>
        <v>-3264.49</v>
      </c>
      <c r="D603">
        <v>26133</v>
      </c>
      <c r="F603">
        <v>820</v>
      </c>
      <c r="G603" t="s">
        <v>27</v>
      </c>
      <c r="H603" t="s">
        <v>1093</v>
      </c>
      <c r="I603" s="19" t="s">
        <v>1270</v>
      </c>
      <c r="J603" t="s">
        <v>288</v>
      </c>
      <c r="K603" t="s">
        <v>32</v>
      </c>
      <c r="L603" s="14">
        <v>762</v>
      </c>
      <c r="M603" s="14">
        <v>0</v>
      </c>
      <c r="N603">
        <v>762</v>
      </c>
      <c r="O603">
        <v>762</v>
      </c>
      <c r="P603">
        <v>762</v>
      </c>
      <c r="Q603" s="8">
        <v>762</v>
      </c>
      <c r="R603" s="11" t="b">
        <f t="shared" si="10"/>
        <v>0</v>
      </c>
      <c r="S603">
        <v>0</v>
      </c>
      <c r="T603" t="s">
        <v>1266</v>
      </c>
      <c r="W603">
        <v>9</v>
      </c>
      <c r="AB603" t="s">
        <v>33</v>
      </c>
    </row>
    <row r="604" spans="1:30" ht="20.100000000000001" customHeight="1" x14ac:dyDescent="0.25">
      <c r="A604" t="s">
        <v>1269</v>
      </c>
      <c r="B604" s="14">
        <v>4516.2199999999993</v>
      </c>
      <c r="C604" s="14">
        <f>VLOOKUP(A604,SGI!$A$1:$B$219,2,FALSE)</f>
        <v>-3264.49</v>
      </c>
      <c r="D604">
        <v>26134</v>
      </c>
      <c r="F604">
        <v>820</v>
      </c>
      <c r="G604" t="s">
        <v>27</v>
      </c>
      <c r="H604" t="s">
        <v>1093</v>
      </c>
      <c r="I604" s="19" t="s">
        <v>1271</v>
      </c>
      <c r="J604" t="s">
        <v>45</v>
      </c>
      <c r="K604" t="s">
        <v>32</v>
      </c>
      <c r="L604" s="20">
        <v>4350</v>
      </c>
      <c r="M604" s="20">
        <v>1653</v>
      </c>
      <c r="N604" s="20">
        <v>2697</v>
      </c>
      <c r="O604">
        <v>4350</v>
      </c>
      <c r="P604">
        <v>2697</v>
      </c>
      <c r="Q604" s="8">
        <v>4350</v>
      </c>
      <c r="R604" s="11" t="b">
        <f t="shared" si="10"/>
        <v>0</v>
      </c>
      <c r="S604">
        <v>0</v>
      </c>
      <c r="T604" t="s">
        <v>1266</v>
      </c>
      <c r="W604" s="14">
        <v>9</v>
      </c>
      <c r="AB604" t="s">
        <v>33</v>
      </c>
    </row>
    <row r="605" spans="1:30" ht="20.100000000000001" customHeight="1" x14ac:dyDescent="0.25">
      <c r="A605" t="s">
        <v>1269</v>
      </c>
      <c r="B605" s="14">
        <v>4516.2199999999993</v>
      </c>
      <c r="C605" s="14">
        <f>VLOOKUP(A605,SGI!$A$1:$B$219,2,FALSE)</f>
        <v>-3264.49</v>
      </c>
      <c r="D605" s="14">
        <v>26137</v>
      </c>
      <c r="F605">
        <v>820</v>
      </c>
      <c r="G605" t="s">
        <v>27</v>
      </c>
      <c r="H605" t="s">
        <v>1093</v>
      </c>
      <c r="I605" s="19" t="s">
        <v>1272</v>
      </c>
      <c r="J605" t="s">
        <v>45</v>
      </c>
      <c r="K605" t="s">
        <v>51</v>
      </c>
      <c r="L605" s="20">
        <v>2523</v>
      </c>
      <c r="M605">
        <v>406</v>
      </c>
      <c r="N605" s="20">
        <v>2117</v>
      </c>
      <c r="O605">
        <v>2523</v>
      </c>
      <c r="P605">
        <v>2117</v>
      </c>
      <c r="Q605" s="8">
        <v>2523</v>
      </c>
      <c r="R605" s="11" t="b">
        <f t="shared" si="10"/>
        <v>0</v>
      </c>
      <c r="S605">
        <v>0</v>
      </c>
      <c r="T605" t="s">
        <v>1266</v>
      </c>
      <c r="W605">
        <v>9</v>
      </c>
      <c r="AB605" t="s">
        <v>33</v>
      </c>
    </row>
    <row r="606" spans="1:30" ht="20.100000000000001" customHeight="1" x14ac:dyDescent="0.25">
      <c r="A606" t="s">
        <v>1269</v>
      </c>
      <c r="B606" s="14">
        <v>4516.2199999999993</v>
      </c>
      <c r="C606" s="14">
        <f>VLOOKUP(A606,SGI!$A$1:$B$219,2,FALSE)</f>
        <v>-3264.49</v>
      </c>
      <c r="D606">
        <v>26146</v>
      </c>
      <c r="F606">
        <v>820</v>
      </c>
      <c r="G606" t="s">
        <v>27</v>
      </c>
      <c r="H606" t="s">
        <v>1093</v>
      </c>
      <c r="I606" s="19" t="s">
        <v>1273</v>
      </c>
      <c r="J606" t="s">
        <v>45</v>
      </c>
      <c r="K606" t="s">
        <v>77</v>
      </c>
      <c r="L606" s="20">
        <v>5280</v>
      </c>
      <c r="M606" s="20">
        <v>2112</v>
      </c>
      <c r="N606" s="20">
        <v>3168</v>
      </c>
      <c r="O606">
        <v>5280</v>
      </c>
      <c r="P606">
        <v>3168</v>
      </c>
      <c r="Q606" s="8">
        <v>5280</v>
      </c>
      <c r="R606" s="11" t="b">
        <f t="shared" si="10"/>
        <v>0</v>
      </c>
      <c r="S606">
        <v>0</v>
      </c>
      <c r="T606" t="s">
        <v>1266</v>
      </c>
      <c r="W606">
        <v>9</v>
      </c>
      <c r="AB606" t="s">
        <v>33</v>
      </c>
    </row>
    <row r="607" spans="1:30" ht="20.100000000000001" customHeight="1" x14ac:dyDescent="0.25">
      <c r="A607" t="s">
        <v>1269</v>
      </c>
      <c r="B607" s="14">
        <v>4516.2199999999993</v>
      </c>
      <c r="C607" s="14">
        <f>VLOOKUP(A607,SGI!$A$1:$B$219,2,FALSE)</f>
        <v>-3264.49</v>
      </c>
      <c r="D607">
        <v>26147</v>
      </c>
      <c r="F607">
        <v>820</v>
      </c>
      <c r="G607" t="s">
        <v>27</v>
      </c>
      <c r="H607" t="s">
        <v>1093</v>
      </c>
      <c r="I607" s="19" t="s">
        <v>1274</v>
      </c>
      <c r="J607" t="s">
        <v>37</v>
      </c>
      <c r="K607" t="s">
        <v>32</v>
      </c>
      <c r="L607" s="20">
        <v>5005</v>
      </c>
      <c r="M607" s="20">
        <v>1001</v>
      </c>
      <c r="N607" s="20">
        <v>4004</v>
      </c>
      <c r="O607">
        <v>5005</v>
      </c>
      <c r="P607">
        <v>4004</v>
      </c>
      <c r="Q607" s="8">
        <v>5005</v>
      </c>
      <c r="R607" s="11" t="b">
        <f t="shared" si="10"/>
        <v>0</v>
      </c>
      <c r="S607">
        <v>0</v>
      </c>
      <c r="T607" t="s">
        <v>1266</v>
      </c>
      <c r="W607" s="14">
        <v>9</v>
      </c>
      <c r="AB607" t="s">
        <v>33</v>
      </c>
    </row>
    <row r="608" spans="1:30" ht="20.100000000000001" customHeight="1" x14ac:dyDescent="0.25">
      <c r="A608" t="s">
        <v>1269</v>
      </c>
      <c r="B608" s="14">
        <v>4516.2199999999993</v>
      </c>
      <c r="C608" s="14">
        <f>VLOOKUP(A608,SGI!$A$1:$B$219,2,FALSE)</f>
        <v>-3264.49</v>
      </c>
      <c r="D608">
        <v>26148</v>
      </c>
      <c r="F608">
        <v>820</v>
      </c>
      <c r="G608" t="s">
        <v>27</v>
      </c>
      <c r="H608" t="s">
        <v>1093</v>
      </c>
      <c r="I608" s="19" t="s">
        <v>1275</v>
      </c>
      <c r="J608" t="s">
        <v>350</v>
      </c>
      <c r="K608" t="s">
        <v>32</v>
      </c>
      <c r="L608" s="20">
        <v>1740</v>
      </c>
      <c r="M608">
        <v>0</v>
      </c>
      <c r="N608" s="20">
        <v>1740</v>
      </c>
      <c r="O608">
        <v>1740</v>
      </c>
      <c r="P608">
        <v>1740</v>
      </c>
      <c r="Q608" s="8">
        <v>1740</v>
      </c>
      <c r="R608" s="11" t="b">
        <f t="shared" si="10"/>
        <v>0</v>
      </c>
      <c r="S608">
        <v>0</v>
      </c>
      <c r="T608" t="s">
        <v>1266</v>
      </c>
      <c r="W608">
        <v>9</v>
      </c>
      <c r="AB608" t="s">
        <v>33</v>
      </c>
    </row>
    <row r="609" spans="1:30" ht="20.100000000000001" customHeight="1" x14ac:dyDescent="0.25">
      <c r="A609" t="s">
        <v>1269</v>
      </c>
      <c r="B609" s="14">
        <v>4516.2199999999993</v>
      </c>
      <c r="C609" s="14">
        <f>VLOOKUP(A609,SGI!$A$1:$B$219,2,FALSE)</f>
        <v>-3264.49</v>
      </c>
      <c r="D609">
        <v>26149</v>
      </c>
      <c r="F609">
        <v>820</v>
      </c>
      <c r="G609" t="s">
        <v>27</v>
      </c>
      <c r="H609" t="s">
        <v>1093</v>
      </c>
      <c r="I609" s="19" t="s">
        <v>1276</v>
      </c>
      <c r="J609" t="s">
        <v>350</v>
      </c>
      <c r="K609" t="s">
        <v>51</v>
      </c>
      <c r="L609" s="14">
        <v>300</v>
      </c>
      <c r="M609">
        <v>0</v>
      </c>
      <c r="N609" s="14">
        <v>300</v>
      </c>
      <c r="O609">
        <v>300</v>
      </c>
      <c r="P609">
        <v>300</v>
      </c>
      <c r="Q609" s="8">
        <v>300</v>
      </c>
      <c r="R609" s="11" t="b">
        <f t="shared" si="10"/>
        <v>0</v>
      </c>
      <c r="S609">
        <v>0</v>
      </c>
      <c r="T609" t="s">
        <v>1266</v>
      </c>
      <c r="W609">
        <v>9</v>
      </c>
      <c r="AB609" t="s">
        <v>33</v>
      </c>
    </row>
    <row r="610" spans="1:30" ht="20.100000000000001" customHeight="1" x14ac:dyDescent="0.25">
      <c r="A610" t="s">
        <v>1269</v>
      </c>
      <c r="B610" s="14">
        <v>4516.2199999999993</v>
      </c>
      <c r="C610" s="14">
        <f>VLOOKUP(A610,SGI!$A$1:$B$219,2,FALSE)</f>
        <v>-3264.49</v>
      </c>
      <c r="D610">
        <v>26150</v>
      </c>
      <c r="F610">
        <v>820</v>
      </c>
      <c r="G610" t="s">
        <v>27</v>
      </c>
      <c r="H610" t="s">
        <v>1093</v>
      </c>
      <c r="I610" s="19" t="s">
        <v>1277</v>
      </c>
      <c r="J610" t="s">
        <v>50</v>
      </c>
      <c r="K610" t="s">
        <v>77</v>
      </c>
      <c r="L610">
        <v>750</v>
      </c>
      <c r="M610">
        <v>0</v>
      </c>
      <c r="N610">
        <v>750</v>
      </c>
      <c r="O610">
        <v>750</v>
      </c>
      <c r="P610">
        <v>750</v>
      </c>
      <c r="Q610" s="8">
        <v>750</v>
      </c>
      <c r="R610" s="11" t="b">
        <f t="shared" si="10"/>
        <v>0</v>
      </c>
      <c r="S610">
        <v>0</v>
      </c>
      <c r="T610" t="s">
        <v>1266</v>
      </c>
      <c r="W610">
        <v>9</v>
      </c>
      <c r="AB610" t="s">
        <v>33</v>
      </c>
    </row>
    <row r="611" spans="1:30" ht="20.100000000000001" customHeight="1" x14ac:dyDescent="0.25">
      <c r="A611" t="s">
        <v>1269</v>
      </c>
      <c r="B611" s="14">
        <v>4516.2199999999993</v>
      </c>
      <c r="C611" s="14">
        <f>VLOOKUP(A611,SGI!$A$1:$B$219,2,FALSE)</f>
        <v>-3264.49</v>
      </c>
      <c r="D611">
        <v>26151</v>
      </c>
      <c r="F611">
        <v>820</v>
      </c>
      <c r="G611" t="s">
        <v>27</v>
      </c>
      <c r="H611" t="s">
        <v>1093</v>
      </c>
      <c r="I611" s="19" t="s">
        <v>1278</v>
      </c>
      <c r="J611" t="s">
        <v>50</v>
      </c>
      <c r="K611" t="s">
        <v>32</v>
      </c>
      <c r="L611" s="20">
        <v>4050</v>
      </c>
      <c r="M611" s="14">
        <v>500</v>
      </c>
      <c r="N611" s="20">
        <v>3550</v>
      </c>
      <c r="O611">
        <v>4050</v>
      </c>
      <c r="P611">
        <v>3550</v>
      </c>
      <c r="Q611" s="8">
        <v>4050</v>
      </c>
      <c r="R611" s="11" t="b">
        <f t="shared" si="10"/>
        <v>0</v>
      </c>
      <c r="S611">
        <v>0</v>
      </c>
      <c r="T611" t="s">
        <v>1266</v>
      </c>
      <c r="W611">
        <v>9</v>
      </c>
      <c r="AB611" t="s">
        <v>33</v>
      </c>
    </row>
    <row r="612" spans="1:30" ht="20.100000000000001" customHeight="1" x14ac:dyDescent="0.25">
      <c r="A612" t="s">
        <v>1269</v>
      </c>
      <c r="B612" s="14">
        <v>4516.2199999999993</v>
      </c>
      <c r="C612" s="14">
        <f>VLOOKUP(A612,SGI!$A$1:$B$219,2,FALSE)</f>
        <v>-3264.49</v>
      </c>
      <c r="D612">
        <v>26174</v>
      </c>
      <c r="F612">
        <v>820</v>
      </c>
      <c r="G612" t="s">
        <v>27</v>
      </c>
      <c r="H612" t="s">
        <v>1093</v>
      </c>
      <c r="I612" s="19" t="s">
        <v>1279</v>
      </c>
      <c r="J612" t="s">
        <v>50</v>
      </c>
      <c r="K612" t="s">
        <v>51</v>
      </c>
      <c r="L612" s="20">
        <v>3000</v>
      </c>
      <c r="M612" s="20">
        <v>3000</v>
      </c>
      <c r="N612" s="14">
        <v>0</v>
      </c>
      <c r="O612">
        <v>3000</v>
      </c>
      <c r="P612">
        <v>0</v>
      </c>
      <c r="Q612" s="8">
        <v>3000</v>
      </c>
      <c r="R612" s="11" t="b">
        <f t="shared" si="10"/>
        <v>0</v>
      </c>
      <c r="S612">
        <v>0</v>
      </c>
      <c r="T612" t="s">
        <v>1266</v>
      </c>
      <c r="W612">
        <v>9</v>
      </c>
      <c r="AB612" t="s">
        <v>33</v>
      </c>
    </row>
    <row r="613" spans="1:30" ht="20.100000000000001" customHeight="1" x14ac:dyDescent="0.25">
      <c r="A613" t="s">
        <v>1269</v>
      </c>
      <c r="B613" s="14">
        <v>4516.2199999999993</v>
      </c>
      <c r="C613" s="14">
        <f>VLOOKUP(A613,SGI!$A$1:$B$219,2,FALSE)</f>
        <v>-3264.49</v>
      </c>
      <c r="D613">
        <v>26176</v>
      </c>
      <c r="F613">
        <v>820</v>
      </c>
      <c r="G613" t="s">
        <v>27</v>
      </c>
      <c r="H613" t="s">
        <v>1093</v>
      </c>
      <c r="I613" s="19" t="s">
        <v>1280</v>
      </c>
      <c r="J613" t="s">
        <v>60</v>
      </c>
      <c r="K613" t="s">
        <v>51</v>
      </c>
      <c r="L613" s="20">
        <v>1056</v>
      </c>
      <c r="M613">
        <v>0</v>
      </c>
      <c r="N613" s="20">
        <v>1056</v>
      </c>
      <c r="O613">
        <v>1056</v>
      </c>
      <c r="P613">
        <v>1056</v>
      </c>
      <c r="Q613" s="8">
        <v>1056</v>
      </c>
      <c r="R613" s="11" t="b">
        <f t="shared" si="10"/>
        <v>0</v>
      </c>
      <c r="S613">
        <v>0</v>
      </c>
      <c r="T613" t="s">
        <v>1266</v>
      </c>
      <c r="W613">
        <v>9</v>
      </c>
      <c r="AB613" t="s">
        <v>33</v>
      </c>
    </row>
    <row r="614" spans="1:30" ht="20.100000000000001" customHeight="1" x14ac:dyDescent="0.25">
      <c r="A614" t="s">
        <v>1269</v>
      </c>
      <c r="B614" s="14">
        <v>4516.2199999999993</v>
      </c>
      <c r="C614" s="14">
        <f>VLOOKUP(A614,SGI!$A$1:$B$219,2,FALSE)</f>
        <v>-3264.49</v>
      </c>
      <c r="D614">
        <v>26182</v>
      </c>
      <c r="F614">
        <v>820</v>
      </c>
      <c r="G614" t="s">
        <v>27</v>
      </c>
      <c r="H614" t="s">
        <v>1093</v>
      </c>
      <c r="I614" s="1" t="s">
        <v>1281</v>
      </c>
      <c r="J614" t="s">
        <v>42</v>
      </c>
      <c r="K614" t="s">
        <v>32</v>
      </c>
      <c r="L614" s="20">
        <v>1469</v>
      </c>
      <c r="M614">
        <v>800</v>
      </c>
      <c r="N614" s="14">
        <v>669</v>
      </c>
      <c r="O614">
        <v>1469</v>
      </c>
      <c r="P614">
        <v>699</v>
      </c>
      <c r="Q614" s="8">
        <v>1469</v>
      </c>
      <c r="R614" s="11" t="b">
        <f t="shared" si="10"/>
        <v>0</v>
      </c>
      <c r="S614">
        <v>0</v>
      </c>
      <c r="T614" t="s">
        <v>1266</v>
      </c>
      <c r="W614">
        <v>9</v>
      </c>
      <c r="AB614" t="s">
        <v>33</v>
      </c>
    </row>
    <row r="615" spans="1:30" ht="20.100000000000001" customHeight="1" x14ac:dyDescent="0.25">
      <c r="A615" t="s">
        <v>1269</v>
      </c>
      <c r="B615" s="14">
        <v>4516.2199999999993</v>
      </c>
      <c r="C615" s="14">
        <f>VLOOKUP(A615,SGI!$A$1:$B$219,2,FALSE)</f>
        <v>-3264.49</v>
      </c>
      <c r="D615">
        <v>26185</v>
      </c>
      <c r="F615">
        <v>820</v>
      </c>
      <c r="G615" t="s">
        <v>27</v>
      </c>
      <c r="H615" t="s">
        <v>1093</v>
      </c>
      <c r="I615" s="1" t="s">
        <v>1282</v>
      </c>
      <c r="J615" t="s">
        <v>42</v>
      </c>
      <c r="K615" t="s">
        <v>77</v>
      </c>
      <c r="L615" s="14">
        <v>815</v>
      </c>
      <c r="M615" s="14">
        <v>320</v>
      </c>
      <c r="N615" s="14">
        <v>495</v>
      </c>
      <c r="O615">
        <v>815</v>
      </c>
      <c r="P615">
        <v>320</v>
      </c>
      <c r="Q615" s="8">
        <v>815</v>
      </c>
      <c r="R615" s="11" t="b">
        <f t="shared" si="10"/>
        <v>0</v>
      </c>
      <c r="S615">
        <v>0</v>
      </c>
      <c r="T615" t="s">
        <v>1266</v>
      </c>
      <c r="W615">
        <v>9</v>
      </c>
      <c r="AB615" t="s">
        <v>33</v>
      </c>
    </row>
    <row r="616" spans="1:30" ht="20.100000000000001" customHeight="1" x14ac:dyDescent="0.25">
      <c r="A616" t="s">
        <v>1269</v>
      </c>
      <c r="B616" s="14">
        <v>4516.2199999999993</v>
      </c>
      <c r="C616" s="14">
        <f>VLOOKUP(A616,SGI!$A$1:$B$219,2,FALSE)</f>
        <v>-3264.49</v>
      </c>
      <c r="D616">
        <v>26186</v>
      </c>
      <c r="F616">
        <v>820</v>
      </c>
      <c r="G616" t="s">
        <v>27</v>
      </c>
      <c r="H616" t="s">
        <v>1093</v>
      </c>
      <c r="I616" s="19" t="s">
        <v>1283</v>
      </c>
      <c r="J616" t="s">
        <v>42</v>
      </c>
      <c r="K616" t="s">
        <v>51</v>
      </c>
      <c r="L616" s="14">
        <v>440</v>
      </c>
      <c r="M616" s="14">
        <v>150</v>
      </c>
      <c r="N616" s="14">
        <v>290</v>
      </c>
      <c r="O616">
        <v>440</v>
      </c>
      <c r="P616">
        <v>290</v>
      </c>
      <c r="Q616" s="8">
        <v>440</v>
      </c>
      <c r="R616" s="11" t="b">
        <f t="shared" si="10"/>
        <v>0</v>
      </c>
      <c r="S616">
        <v>0</v>
      </c>
      <c r="T616" t="s">
        <v>1266</v>
      </c>
      <c r="W616">
        <v>9</v>
      </c>
      <c r="AB616" t="s">
        <v>33</v>
      </c>
    </row>
    <row r="617" spans="1:30" ht="20.100000000000001" customHeight="1" x14ac:dyDescent="0.25">
      <c r="A617" t="s">
        <v>1284</v>
      </c>
      <c r="B617" s="14">
        <v>0</v>
      </c>
      <c r="C617" s="14">
        <f>VLOOKUP(A617,SGI!$A$1:$B$219,2,FALSE)</f>
        <v>12150.5</v>
      </c>
      <c r="D617">
        <v>26549</v>
      </c>
      <c r="F617">
        <v>820</v>
      </c>
      <c r="G617" t="s">
        <v>27</v>
      </c>
      <c r="H617" t="s">
        <v>1093</v>
      </c>
      <c r="I617" s="14" t="s">
        <v>1285</v>
      </c>
      <c r="J617" t="s">
        <v>60</v>
      </c>
      <c r="K617" t="s">
        <v>32</v>
      </c>
      <c r="L617" s="20">
        <v>2500</v>
      </c>
      <c r="M617" s="20">
        <v>1000</v>
      </c>
      <c r="N617" s="20">
        <v>1500</v>
      </c>
      <c r="O617">
        <v>2500</v>
      </c>
      <c r="P617">
        <v>1500</v>
      </c>
      <c r="Q617" s="8">
        <v>2500</v>
      </c>
      <c r="R617" s="11" t="b">
        <f t="shared" si="10"/>
        <v>0</v>
      </c>
      <c r="S617">
        <v>0</v>
      </c>
      <c r="T617" t="s">
        <v>1266</v>
      </c>
      <c r="W617">
        <v>9</v>
      </c>
      <c r="AB617" t="s">
        <v>33</v>
      </c>
    </row>
    <row r="618" spans="1:30" ht="20.100000000000001" customHeight="1" x14ac:dyDescent="0.25">
      <c r="A618" t="s">
        <v>1284</v>
      </c>
      <c r="B618" s="14">
        <v>0</v>
      </c>
      <c r="C618" s="14">
        <f>VLOOKUP(A618,SGI!$A$1:$B$219,2,FALSE)</f>
        <v>12150.5</v>
      </c>
      <c r="D618">
        <v>26552</v>
      </c>
      <c r="F618">
        <v>820</v>
      </c>
      <c r="G618" t="s">
        <v>27</v>
      </c>
      <c r="H618" t="s">
        <v>1093</v>
      </c>
      <c r="I618" t="s">
        <v>1286</v>
      </c>
      <c r="J618" t="s">
        <v>50</v>
      </c>
      <c r="K618" t="s">
        <v>32</v>
      </c>
      <c r="L618" s="20">
        <v>3000</v>
      </c>
      <c r="M618" s="20">
        <v>1000</v>
      </c>
      <c r="N618" s="20">
        <v>2000</v>
      </c>
      <c r="O618">
        <v>3000</v>
      </c>
      <c r="P618">
        <v>2000</v>
      </c>
      <c r="Q618" s="8">
        <v>3000</v>
      </c>
      <c r="R618" s="11" t="b">
        <f t="shared" si="10"/>
        <v>0</v>
      </c>
      <c r="S618">
        <v>0</v>
      </c>
      <c r="T618" t="s">
        <v>1266</v>
      </c>
      <c r="W618">
        <v>9</v>
      </c>
      <c r="AB618" t="s">
        <v>33</v>
      </c>
    </row>
    <row r="619" spans="1:30" ht="20.100000000000001" customHeight="1" x14ac:dyDescent="0.25">
      <c r="A619" t="s">
        <v>1284</v>
      </c>
      <c r="B619" s="14">
        <v>0</v>
      </c>
      <c r="C619" s="14">
        <f>VLOOKUP(A619,SGI!$A$1:$B$219,2,FALSE)</f>
        <v>12150.5</v>
      </c>
      <c r="D619">
        <v>26554</v>
      </c>
      <c r="F619">
        <v>820</v>
      </c>
      <c r="G619" t="s">
        <v>27</v>
      </c>
      <c r="H619" t="s">
        <v>1093</v>
      </c>
      <c r="I619" s="14" t="s">
        <v>1287</v>
      </c>
      <c r="J619" t="s">
        <v>31</v>
      </c>
      <c r="K619" t="s">
        <v>32</v>
      </c>
      <c r="L619">
        <v>800</v>
      </c>
      <c r="M619">
        <v>0</v>
      </c>
      <c r="N619">
        <v>800</v>
      </c>
      <c r="O619">
        <v>800</v>
      </c>
      <c r="P619">
        <v>800</v>
      </c>
      <c r="Q619" s="8">
        <v>800</v>
      </c>
      <c r="R619" s="11" t="b">
        <f t="shared" si="10"/>
        <v>0</v>
      </c>
      <c r="S619">
        <v>0</v>
      </c>
      <c r="T619" t="s">
        <v>1266</v>
      </c>
      <c r="W619">
        <v>9</v>
      </c>
      <c r="AB619" t="s">
        <v>33</v>
      </c>
    </row>
    <row r="620" spans="1:30" ht="20.100000000000001" customHeight="1" x14ac:dyDescent="0.25">
      <c r="A620" t="s">
        <v>1284</v>
      </c>
      <c r="B620" s="14">
        <v>0</v>
      </c>
      <c r="C620" s="14">
        <f>VLOOKUP(A620,SGI!$A$1:$B$219,2,FALSE)</f>
        <v>12150.5</v>
      </c>
      <c r="D620">
        <v>26555</v>
      </c>
      <c r="F620">
        <v>820</v>
      </c>
      <c r="G620" t="s">
        <v>27</v>
      </c>
      <c r="H620" t="s">
        <v>1093</v>
      </c>
      <c r="I620" s="14" t="s">
        <v>1288</v>
      </c>
      <c r="J620" t="s">
        <v>50</v>
      </c>
      <c r="K620" t="s">
        <v>77</v>
      </c>
      <c r="L620" s="20">
        <v>1300</v>
      </c>
      <c r="M620" s="14">
        <v>300</v>
      </c>
      <c r="N620" s="20">
        <v>1000</v>
      </c>
      <c r="O620">
        <v>1000</v>
      </c>
      <c r="P620">
        <v>1000</v>
      </c>
      <c r="Q620" s="8">
        <v>1000</v>
      </c>
      <c r="R620" s="11" t="b">
        <f t="shared" si="10"/>
        <v>0</v>
      </c>
      <c r="S620">
        <v>0</v>
      </c>
      <c r="T620" t="s">
        <v>1289</v>
      </c>
      <c r="W620" t="s">
        <v>1290</v>
      </c>
      <c r="X620">
        <v>7</v>
      </c>
      <c r="Y620" t="s">
        <v>132</v>
      </c>
      <c r="AB620" t="s">
        <v>63</v>
      </c>
      <c r="AC620" t="s">
        <v>1291</v>
      </c>
      <c r="AD620" t="s">
        <v>1292</v>
      </c>
    </row>
    <row r="621" spans="1:30" ht="20.100000000000001" customHeight="1" x14ac:dyDescent="0.25">
      <c r="A621" t="s">
        <v>1284</v>
      </c>
      <c r="B621" s="14">
        <v>0</v>
      </c>
      <c r="C621" s="14">
        <f>VLOOKUP(A621,SGI!$A$1:$B$219,2,FALSE)</f>
        <v>12150.5</v>
      </c>
      <c r="D621">
        <v>26564</v>
      </c>
      <c r="F621">
        <v>820</v>
      </c>
      <c r="G621" t="s">
        <v>27</v>
      </c>
      <c r="H621" t="s">
        <v>1093</v>
      </c>
      <c r="I621" s="14" t="s">
        <v>1293</v>
      </c>
      <c r="J621" t="s">
        <v>45</v>
      </c>
      <c r="K621" t="s">
        <v>32</v>
      </c>
      <c r="L621">
        <v>400</v>
      </c>
      <c r="M621">
        <v>100</v>
      </c>
      <c r="N621">
        <v>300</v>
      </c>
      <c r="O621">
        <v>400</v>
      </c>
      <c r="P621">
        <v>300</v>
      </c>
      <c r="Q621" s="8">
        <v>400</v>
      </c>
      <c r="R621" s="11" t="b">
        <f t="shared" si="10"/>
        <v>0</v>
      </c>
      <c r="S621">
        <v>0</v>
      </c>
      <c r="T621" s="19" t="s">
        <v>1294</v>
      </c>
      <c r="W621" t="s">
        <v>1295</v>
      </c>
      <c r="X621">
        <v>7</v>
      </c>
      <c r="Y621" t="s">
        <v>132</v>
      </c>
      <c r="AB621" t="s">
        <v>63</v>
      </c>
      <c r="AC621" t="s">
        <v>1291</v>
      </c>
      <c r="AD621" t="s">
        <v>1296</v>
      </c>
    </row>
    <row r="622" spans="1:30" ht="20.100000000000001" customHeight="1" x14ac:dyDescent="0.25">
      <c r="A622" t="s">
        <v>1284</v>
      </c>
      <c r="B622" s="14">
        <v>0</v>
      </c>
      <c r="C622" s="14">
        <f>VLOOKUP(A622,SGI!$A$1:$B$219,2,FALSE)</f>
        <v>12150.5</v>
      </c>
      <c r="D622">
        <v>26566</v>
      </c>
      <c r="F622">
        <v>820</v>
      </c>
      <c r="G622" t="s">
        <v>27</v>
      </c>
      <c r="H622" t="s">
        <v>1093</v>
      </c>
      <c r="I622" s="14" t="s">
        <v>1297</v>
      </c>
      <c r="J622" t="s">
        <v>98</v>
      </c>
      <c r="K622" t="s">
        <v>32</v>
      </c>
      <c r="L622" s="14">
        <v>500</v>
      </c>
      <c r="M622">
        <v>100</v>
      </c>
      <c r="N622">
        <v>400</v>
      </c>
      <c r="O622">
        <v>500</v>
      </c>
      <c r="P622">
        <v>400</v>
      </c>
      <c r="Q622" s="8">
        <v>500</v>
      </c>
      <c r="R622" s="11" t="b">
        <f t="shared" si="10"/>
        <v>0</v>
      </c>
      <c r="S622">
        <v>0</v>
      </c>
      <c r="T622" t="s">
        <v>1298</v>
      </c>
      <c r="W622" t="s">
        <v>1290</v>
      </c>
      <c r="X622">
        <v>7</v>
      </c>
      <c r="Y622" t="s">
        <v>132</v>
      </c>
      <c r="AB622" t="s">
        <v>63</v>
      </c>
      <c r="AC622" t="s">
        <v>1291</v>
      </c>
      <c r="AD622" t="s">
        <v>1299</v>
      </c>
    </row>
    <row r="623" spans="1:30" ht="20.100000000000001" customHeight="1" x14ac:dyDescent="0.25">
      <c r="A623" t="s">
        <v>1300</v>
      </c>
      <c r="B623" s="14">
        <v>700</v>
      </c>
      <c r="C623" s="14">
        <f>VLOOKUP(A623,SGI!$A$1:$B$219,2,FALSE)</f>
        <v>4821.29</v>
      </c>
      <c r="D623">
        <v>27070</v>
      </c>
      <c r="F623">
        <v>820</v>
      </c>
      <c r="G623" t="s">
        <v>27</v>
      </c>
      <c r="H623" t="s">
        <v>1093</v>
      </c>
      <c r="I623" s="19" t="s">
        <v>1301</v>
      </c>
      <c r="J623" t="s">
        <v>119</v>
      </c>
      <c r="K623" t="s">
        <v>32</v>
      </c>
      <c r="L623" s="20">
        <v>2470</v>
      </c>
      <c r="M623" s="20">
        <v>1570</v>
      </c>
      <c r="N623" s="14">
        <v>900</v>
      </c>
      <c r="O623">
        <v>2470</v>
      </c>
      <c r="P623">
        <v>700</v>
      </c>
      <c r="Q623" s="8">
        <v>2470</v>
      </c>
      <c r="R623" s="11" t="b">
        <f t="shared" si="10"/>
        <v>0</v>
      </c>
      <c r="S623">
        <v>0</v>
      </c>
      <c r="T623" t="s">
        <v>1302</v>
      </c>
      <c r="W623" t="s">
        <v>1303</v>
      </c>
      <c r="X623">
        <v>7</v>
      </c>
      <c r="Y623">
        <v>5</v>
      </c>
      <c r="AB623" t="s">
        <v>63</v>
      </c>
      <c r="AC623" t="s">
        <v>699</v>
      </c>
      <c r="AD623" t="s">
        <v>33</v>
      </c>
    </row>
    <row r="624" spans="1:30" ht="20.100000000000001" customHeight="1" x14ac:dyDescent="0.25">
      <c r="A624" t="s">
        <v>1300</v>
      </c>
      <c r="B624" s="14">
        <v>700</v>
      </c>
      <c r="C624" s="14">
        <f>VLOOKUP(A624,SGI!$A$1:$B$219,2,FALSE)</f>
        <v>4821.29</v>
      </c>
      <c r="D624">
        <v>27081</v>
      </c>
      <c r="F624">
        <v>820</v>
      </c>
      <c r="G624" t="s">
        <v>27</v>
      </c>
      <c r="H624" t="s">
        <v>1093</v>
      </c>
      <c r="I624" s="19" t="s">
        <v>1304</v>
      </c>
      <c r="J624" t="s">
        <v>60</v>
      </c>
      <c r="K624" t="s">
        <v>32</v>
      </c>
      <c r="L624" s="14">
        <v>450</v>
      </c>
      <c r="M624">
        <v>0</v>
      </c>
      <c r="N624" s="14">
        <v>450</v>
      </c>
      <c r="O624">
        <v>450</v>
      </c>
      <c r="P624">
        <v>450</v>
      </c>
      <c r="Q624" s="8">
        <v>450</v>
      </c>
      <c r="R624" s="11" t="b">
        <f t="shared" si="10"/>
        <v>0</v>
      </c>
      <c r="S624">
        <v>0</v>
      </c>
      <c r="T624" t="s">
        <v>1266</v>
      </c>
      <c r="W624" t="s">
        <v>1305</v>
      </c>
      <c r="X624">
        <v>7</v>
      </c>
      <c r="AB624" t="s">
        <v>33</v>
      </c>
    </row>
    <row r="625" spans="1:30" ht="20.100000000000001" customHeight="1" x14ac:dyDescent="0.25">
      <c r="A625" t="s">
        <v>1300</v>
      </c>
      <c r="B625" s="14">
        <v>700</v>
      </c>
      <c r="C625" s="14">
        <f>VLOOKUP(A625,SGI!$A$1:$B$219,2,FALSE)</f>
        <v>4821.29</v>
      </c>
      <c r="D625">
        <v>27083</v>
      </c>
      <c r="F625">
        <v>820</v>
      </c>
      <c r="G625" t="s">
        <v>27</v>
      </c>
      <c r="H625" t="s">
        <v>1093</v>
      </c>
      <c r="I625" s="14" t="s">
        <v>1306</v>
      </c>
      <c r="J625" t="s">
        <v>50</v>
      </c>
      <c r="K625" t="s">
        <v>32</v>
      </c>
      <c r="L625" s="14">
        <v>150</v>
      </c>
      <c r="M625" s="14">
        <v>0</v>
      </c>
      <c r="N625" s="14">
        <v>150</v>
      </c>
      <c r="O625" s="14">
        <v>150</v>
      </c>
      <c r="P625">
        <v>150</v>
      </c>
      <c r="Q625" s="8">
        <v>150</v>
      </c>
      <c r="R625" s="11" t="b">
        <f t="shared" si="10"/>
        <v>0</v>
      </c>
      <c r="S625">
        <v>0</v>
      </c>
      <c r="T625" t="s">
        <v>1307</v>
      </c>
      <c r="W625">
        <v>9</v>
      </c>
      <c r="AB625" t="s">
        <v>33</v>
      </c>
    </row>
    <row r="626" spans="1:30" ht="20.100000000000001" customHeight="1" x14ac:dyDescent="0.25">
      <c r="A626" t="s">
        <v>1300</v>
      </c>
      <c r="B626" s="14">
        <v>700</v>
      </c>
      <c r="C626" s="14">
        <f>VLOOKUP(A626,SGI!$A$1:$B$219,2,FALSE)</f>
        <v>4821.29</v>
      </c>
      <c r="D626">
        <v>27086</v>
      </c>
      <c r="F626">
        <v>820</v>
      </c>
      <c r="G626" t="s">
        <v>27</v>
      </c>
      <c r="H626" t="s">
        <v>1093</v>
      </c>
      <c r="I626" s="19" t="s">
        <v>1308</v>
      </c>
      <c r="J626" t="s">
        <v>50</v>
      </c>
      <c r="K626" t="s">
        <v>77</v>
      </c>
      <c r="L626" s="14">
        <v>643</v>
      </c>
      <c r="M626" s="14">
        <v>235</v>
      </c>
      <c r="N626" s="14">
        <v>408</v>
      </c>
      <c r="O626">
        <v>643</v>
      </c>
      <c r="P626">
        <v>408</v>
      </c>
      <c r="Q626" s="8">
        <v>643</v>
      </c>
      <c r="R626" s="11" t="b">
        <f t="shared" si="10"/>
        <v>0</v>
      </c>
      <c r="S626">
        <v>0</v>
      </c>
      <c r="T626" t="s">
        <v>1266</v>
      </c>
      <c r="W626" t="s">
        <v>1309</v>
      </c>
      <c r="X626">
        <v>7</v>
      </c>
      <c r="Y626">
        <v>5</v>
      </c>
      <c r="AB626" t="s">
        <v>63</v>
      </c>
      <c r="AC626" t="s">
        <v>1310</v>
      </c>
      <c r="AD626" t="s">
        <v>33</v>
      </c>
    </row>
    <row r="627" spans="1:30" ht="20.100000000000001" customHeight="1" x14ac:dyDescent="0.25">
      <c r="A627" t="s">
        <v>1300</v>
      </c>
      <c r="B627" s="14">
        <v>700</v>
      </c>
      <c r="C627" s="14">
        <f>VLOOKUP(A627,SGI!$A$1:$B$219,2,FALSE)</f>
        <v>4821.29</v>
      </c>
      <c r="D627">
        <v>27090</v>
      </c>
      <c r="F627">
        <v>820</v>
      </c>
      <c r="G627" t="s">
        <v>27</v>
      </c>
      <c r="H627" t="s">
        <v>1093</v>
      </c>
      <c r="I627" s="14" t="s">
        <v>1311</v>
      </c>
      <c r="J627" t="s">
        <v>35</v>
      </c>
      <c r="K627" t="s">
        <v>32</v>
      </c>
      <c r="L627" s="14">
        <v>110</v>
      </c>
      <c r="M627" s="14">
        <v>0</v>
      </c>
      <c r="N627" s="14">
        <v>110</v>
      </c>
      <c r="O627">
        <v>110</v>
      </c>
      <c r="P627">
        <v>110</v>
      </c>
      <c r="Q627" s="8">
        <v>110</v>
      </c>
      <c r="R627" s="11" t="b">
        <f t="shared" si="10"/>
        <v>0</v>
      </c>
      <c r="S627">
        <v>0</v>
      </c>
      <c r="T627" t="s">
        <v>1312</v>
      </c>
      <c r="W627">
        <v>9</v>
      </c>
      <c r="AB627" t="s">
        <v>33</v>
      </c>
    </row>
    <row r="628" spans="1:30" ht="20.100000000000001" customHeight="1" x14ac:dyDescent="0.25">
      <c r="A628" t="s">
        <v>1313</v>
      </c>
      <c r="B628" s="14">
        <v>144</v>
      </c>
      <c r="C628" s="14">
        <f>VLOOKUP(A628,SGI!$A$1:$B$219,2,FALSE)</f>
        <v>4882.05</v>
      </c>
      <c r="D628">
        <v>26208</v>
      </c>
      <c r="F628">
        <v>820</v>
      </c>
      <c r="G628" t="s">
        <v>27</v>
      </c>
      <c r="H628" t="s">
        <v>1093</v>
      </c>
      <c r="I628" s="14" t="s">
        <v>1314</v>
      </c>
      <c r="J628" t="s">
        <v>288</v>
      </c>
      <c r="K628" t="s">
        <v>32</v>
      </c>
      <c r="L628" s="14">
        <v>250</v>
      </c>
      <c r="M628" s="14">
        <v>0</v>
      </c>
      <c r="N628">
        <v>100</v>
      </c>
      <c r="O628">
        <v>250</v>
      </c>
      <c r="P628">
        <v>0</v>
      </c>
      <c r="Q628" s="8">
        <v>0</v>
      </c>
      <c r="R628" s="11" t="b">
        <f t="shared" si="10"/>
        <v>0</v>
      </c>
      <c r="S628">
        <v>0</v>
      </c>
      <c r="T628" t="s">
        <v>1315</v>
      </c>
      <c r="W628">
        <v>7</v>
      </c>
      <c r="AB628" t="s">
        <v>33</v>
      </c>
    </row>
    <row r="629" spans="1:30" ht="20.100000000000001" customHeight="1" x14ac:dyDescent="0.25">
      <c r="A629" t="s">
        <v>1313</v>
      </c>
      <c r="B629" s="14">
        <v>144</v>
      </c>
      <c r="C629" s="14">
        <f>VLOOKUP(A629,SGI!$A$1:$B$219,2,FALSE)</f>
        <v>4882.05</v>
      </c>
      <c r="D629">
        <v>26217</v>
      </c>
      <c r="F629">
        <v>820</v>
      </c>
      <c r="G629" t="s">
        <v>27</v>
      </c>
      <c r="H629" t="s">
        <v>1093</v>
      </c>
      <c r="I629" s="14" t="s">
        <v>1316</v>
      </c>
      <c r="J629" t="s">
        <v>272</v>
      </c>
      <c r="K629" t="s">
        <v>32</v>
      </c>
      <c r="L629">
        <v>50</v>
      </c>
      <c r="M629">
        <v>500</v>
      </c>
      <c r="N629">
        <v>50</v>
      </c>
      <c r="O629">
        <v>50</v>
      </c>
      <c r="P629">
        <v>0</v>
      </c>
      <c r="Q629" s="8">
        <v>0</v>
      </c>
      <c r="R629" s="11" t="b">
        <f t="shared" si="10"/>
        <v>0</v>
      </c>
      <c r="S629">
        <v>0</v>
      </c>
      <c r="T629" t="s">
        <v>1317</v>
      </c>
      <c r="U629">
        <v>1</v>
      </c>
      <c r="V629">
        <v>3</v>
      </c>
      <c r="W629" s="14" t="s">
        <v>1318</v>
      </c>
      <c r="X629">
        <v>1</v>
      </c>
      <c r="Y629">
        <v>3</v>
      </c>
      <c r="AB629" t="s">
        <v>33</v>
      </c>
    </row>
    <row r="630" spans="1:30" ht="20.100000000000001" customHeight="1" x14ac:dyDescent="0.25">
      <c r="A630" t="s">
        <v>1313</v>
      </c>
      <c r="B630" s="14">
        <v>144</v>
      </c>
      <c r="C630" s="14">
        <f>VLOOKUP(A630,SGI!$A$1:$B$219,2,FALSE)</f>
        <v>4882.05</v>
      </c>
      <c r="D630" s="14">
        <v>26220</v>
      </c>
      <c r="F630">
        <v>820</v>
      </c>
      <c r="G630" t="s">
        <v>27</v>
      </c>
      <c r="H630" t="s">
        <v>1093</v>
      </c>
      <c r="I630" s="14" t="s">
        <v>1319</v>
      </c>
      <c r="J630" t="s">
        <v>272</v>
      </c>
      <c r="K630" t="s">
        <v>374</v>
      </c>
      <c r="L630" s="14">
        <v>100</v>
      </c>
      <c r="M630">
        <v>0</v>
      </c>
      <c r="N630" s="14">
        <v>0</v>
      </c>
      <c r="O630">
        <v>100</v>
      </c>
      <c r="P630">
        <v>0</v>
      </c>
      <c r="Q630" s="8">
        <v>0</v>
      </c>
      <c r="R630" s="11" t="b">
        <f t="shared" si="10"/>
        <v>0</v>
      </c>
      <c r="S630">
        <v>0</v>
      </c>
      <c r="T630" t="s">
        <v>1266</v>
      </c>
      <c r="W630" s="14" t="s">
        <v>1320</v>
      </c>
      <c r="X630">
        <v>1</v>
      </c>
      <c r="Y630">
        <v>3</v>
      </c>
      <c r="AB630" t="s">
        <v>33</v>
      </c>
    </row>
    <row r="631" spans="1:30" ht="20.100000000000001" customHeight="1" x14ac:dyDescent="0.25">
      <c r="A631" t="s">
        <v>1313</v>
      </c>
      <c r="B631" s="14">
        <v>144</v>
      </c>
      <c r="C631" s="14">
        <f>VLOOKUP(A631,SGI!$A$1:$B$219,2,FALSE)</f>
        <v>4882.05</v>
      </c>
      <c r="D631" s="14">
        <v>26222</v>
      </c>
      <c r="F631">
        <v>820</v>
      </c>
      <c r="G631" t="s">
        <v>27</v>
      </c>
      <c r="H631" t="s">
        <v>1093</v>
      </c>
      <c r="I631" s="14" t="s">
        <v>1321</v>
      </c>
      <c r="J631" t="s">
        <v>272</v>
      </c>
      <c r="K631" t="s">
        <v>77</v>
      </c>
      <c r="L631" s="14">
        <v>50</v>
      </c>
      <c r="M631" s="14">
        <v>100</v>
      </c>
      <c r="N631">
        <v>50</v>
      </c>
      <c r="O631">
        <v>50</v>
      </c>
      <c r="P631">
        <v>0</v>
      </c>
      <c r="Q631" s="8">
        <v>0</v>
      </c>
      <c r="R631" s="11" t="b">
        <f t="shared" si="10"/>
        <v>0</v>
      </c>
      <c r="S631">
        <v>0</v>
      </c>
      <c r="T631" t="s">
        <v>1317</v>
      </c>
      <c r="U631">
        <v>1</v>
      </c>
      <c r="V631">
        <v>3</v>
      </c>
      <c r="W631" t="s">
        <v>1318</v>
      </c>
      <c r="X631">
        <v>1</v>
      </c>
      <c r="Y631">
        <v>3</v>
      </c>
      <c r="AB631" t="s">
        <v>33</v>
      </c>
    </row>
    <row r="632" spans="1:30" ht="20.100000000000001" customHeight="1" x14ac:dyDescent="0.25">
      <c r="A632" t="s">
        <v>1322</v>
      </c>
      <c r="B632" s="14" t="e">
        <v>#N/A</v>
      </c>
      <c r="C632" s="14">
        <f>VLOOKUP(A632,SGI!$A$1:$B$219,2,FALSE)</f>
        <v>-30.58</v>
      </c>
      <c r="D632">
        <v>26712</v>
      </c>
      <c r="F632">
        <v>820</v>
      </c>
      <c r="G632" t="s">
        <v>27</v>
      </c>
      <c r="H632" t="s">
        <v>1093</v>
      </c>
      <c r="I632" s="14" t="s">
        <v>1323</v>
      </c>
      <c r="J632" t="s">
        <v>42</v>
      </c>
      <c r="K632" t="s">
        <v>32</v>
      </c>
      <c r="L632" s="14">
        <v>250</v>
      </c>
      <c r="M632">
        <v>120</v>
      </c>
      <c r="N632" s="14">
        <v>130</v>
      </c>
      <c r="O632">
        <v>200</v>
      </c>
      <c r="P632">
        <v>0</v>
      </c>
      <c r="Q632" s="8">
        <v>0</v>
      </c>
      <c r="R632" s="11" t="b">
        <f t="shared" si="10"/>
        <v>0</v>
      </c>
      <c r="S632">
        <v>0</v>
      </c>
      <c r="T632" t="s">
        <v>1324</v>
      </c>
      <c r="U632">
        <v>1</v>
      </c>
      <c r="V632">
        <v>3</v>
      </c>
      <c r="W632" t="s">
        <v>1325</v>
      </c>
      <c r="X632">
        <v>1</v>
      </c>
      <c r="Y632">
        <v>3</v>
      </c>
      <c r="AB632" t="s">
        <v>33</v>
      </c>
    </row>
    <row r="633" spans="1:30" ht="20.100000000000001" customHeight="1" x14ac:dyDescent="0.25">
      <c r="A633" t="s">
        <v>1322</v>
      </c>
      <c r="B633" s="14" t="e">
        <v>#N/A</v>
      </c>
      <c r="C633" s="14">
        <f>VLOOKUP(A633,SGI!$A$1:$B$219,2,FALSE)</f>
        <v>-30.58</v>
      </c>
      <c r="D633">
        <v>26724</v>
      </c>
      <c r="F633">
        <v>820</v>
      </c>
      <c r="G633" t="s">
        <v>27</v>
      </c>
      <c r="H633" t="s">
        <v>1093</v>
      </c>
      <c r="I633" s="14" t="s">
        <v>1326</v>
      </c>
      <c r="J633" t="s">
        <v>408</v>
      </c>
      <c r="K633" t="s">
        <v>32</v>
      </c>
      <c r="L633" s="14">
        <v>400</v>
      </c>
      <c r="M633">
        <v>115</v>
      </c>
      <c r="N633">
        <v>285</v>
      </c>
      <c r="O633">
        <v>400</v>
      </c>
      <c r="P633">
        <v>0</v>
      </c>
      <c r="Q633" s="8">
        <v>0</v>
      </c>
      <c r="R633" s="11" t="b">
        <f t="shared" si="10"/>
        <v>0</v>
      </c>
      <c r="S633">
        <v>0</v>
      </c>
      <c r="T633" t="s">
        <v>1327</v>
      </c>
      <c r="U633">
        <v>1</v>
      </c>
      <c r="V633">
        <v>3</v>
      </c>
      <c r="W633" t="s">
        <v>1320</v>
      </c>
      <c r="X633">
        <v>1</v>
      </c>
      <c r="Y633">
        <v>3</v>
      </c>
      <c r="AB633" t="s">
        <v>33</v>
      </c>
    </row>
    <row r="634" spans="1:30" ht="20.100000000000001" customHeight="1" x14ac:dyDescent="0.25">
      <c r="A634" t="s">
        <v>1322</v>
      </c>
      <c r="B634" s="14" t="e">
        <v>#N/A</v>
      </c>
      <c r="C634" s="14">
        <f>VLOOKUP(A634,SGI!$A$1:$B$219,2,FALSE)</f>
        <v>-30.58</v>
      </c>
      <c r="D634">
        <v>26730</v>
      </c>
      <c r="F634">
        <v>820</v>
      </c>
      <c r="G634" t="s">
        <v>27</v>
      </c>
      <c r="H634" t="s">
        <v>1093</v>
      </c>
      <c r="I634" s="14" t="s">
        <v>1328</v>
      </c>
      <c r="J634" t="s">
        <v>98</v>
      </c>
      <c r="K634" t="s">
        <v>32</v>
      </c>
      <c r="L634" s="14">
        <v>0</v>
      </c>
      <c r="M634">
        <v>200</v>
      </c>
      <c r="N634">
        <v>0</v>
      </c>
      <c r="O634">
        <v>0</v>
      </c>
      <c r="P634">
        <v>0</v>
      </c>
      <c r="Q634" s="8">
        <v>0</v>
      </c>
      <c r="R634" s="11" t="b">
        <f t="shared" si="10"/>
        <v>0</v>
      </c>
      <c r="S634">
        <v>0</v>
      </c>
      <c r="T634" t="s">
        <v>1266</v>
      </c>
      <c r="W634">
        <v>9</v>
      </c>
      <c r="AB634" t="s">
        <v>33</v>
      </c>
    </row>
    <row r="635" spans="1:30" ht="20.100000000000001" customHeight="1" x14ac:dyDescent="0.25">
      <c r="A635" t="s">
        <v>1329</v>
      </c>
      <c r="B635" s="14">
        <v>1854.6499999999999</v>
      </c>
      <c r="C635" s="14">
        <f>VLOOKUP(A635,SGI!$A$1:$B$219,2,FALSE)</f>
        <v>11798.28</v>
      </c>
      <c r="D635">
        <v>26733</v>
      </c>
      <c r="F635">
        <v>820</v>
      </c>
      <c r="G635" t="s">
        <v>27</v>
      </c>
      <c r="H635" t="s">
        <v>1093</v>
      </c>
      <c r="I635" s="19" t="s">
        <v>1330</v>
      </c>
      <c r="J635" t="s">
        <v>31</v>
      </c>
      <c r="K635" t="s">
        <v>32</v>
      </c>
      <c r="L635">
        <v>800</v>
      </c>
      <c r="M635">
        <v>220</v>
      </c>
      <c r="N635">
        <v>580</v>
      </c>
      <c r="O635">
        <v>800</v>
      </c>
      <c r="P635">
        <v>580</v>
      </c>
      <c r="Q635" s="8">
        <v>800</v>
      </c>
      <c r="R635" s="11" t="b">
        <f t="shared" si="10"/>
        <v>0</v>
      </c>
      <c r="S635">
        <v>0</v>
      </c>
      <c r="T635" t="s">
        <v>1266</v>
      </c>
      <c r="W635">
        <v>9</v>
      </c>
      <c r="AB635" t="s">
        <v>33</v>
      </c>
    </row>
    <row r="636" spans="1:30" ht="20.100000000000001" customHeight="1" x14ac:dyDescent="0.25">
      <c r="A636" t="s">
        <v>1329</v>
      </c>
      <c r="B636" s="14">
        <v>1854.6499999999999</v>
      </c>
      <c r="C636" s="14">
        <f>VLOOKUP(A636,SGI!$A$1:$B$219,2,FALSE)</f>
        <v>11798.28</v>
      </c>
      <c r="D636">
        <v>26734</v>
      </c>
      <c r="F636">
        <v>820</v>
      </c>
      <c r="G636" t="s">
        <v>27</v>
      </c>
      <c r="H636" t="s">
        <v>1093</v>
      </c>
      <c r="I636" s="19" t="s">
        <v>1331</v>
      </c>
      <c r="J636" t="s">
        <v>35</v>
      </c>
      <c r="K636" t="s">
        <v>32</v>
      </c>
      <c r="L636" s="14">
        <v>346.5</v>
      </c>
      <c r="M636" s="14">
        <v>0</v>
      </c>
      <c r="N636" s="14">
        <v>346.5</v>
      </c>
      <c r="O636">
        <v>346.5</v>
      </c>
      <c r="P636">
        <v>346.5</v>
      </c>
      <c r="Q636" s="8">
        <v>346.5</v>
      </c>
      <c r="R636" s="11" t="b">
        <f t="shared" si="10"/>
        <v>0</v>
      </c>
      <c r="S636">
        <v>0</v>
      </c>
      <c r="T636" t="s">
        <v>1266</v>
      </c>
      <c r="W636">
        <v>9</v>
      </c>
      <c r="AB636" t="s">
        <v>33</v>
      </c>
    </row>
    <row r="637" spans="1:30" ht="20.100000000000001" customHeight="1" x14ac:dyDescent="0.25">
      <c r="A637" t="s">
        <v>1329</v>
      </c>
      <c r="B637" s="14">
        <v>1854.6499999999999</v>
      </c>
      <c r="C637" s="14">
        <f>VLOOKUP(A637,SGI!$A$1:$B$219,2,FALSE)</f>
        <v>11798.28</v>
      </c>
      <c r="D637">
        <v>26764</v>
      </c>
      <c r="F637">
        <v>820</v>
      </c>
      <c r="G637" t="s">
        <v>27</v>
      </c>
      <c r="H637" t="s">
        <v>1093</v>
      </c>
      <c r="I637" s="19" t="s">
        <v>1332</v>
      </c>
      <c r="J637" t="s">
        <v>35</v>
      </c>
      <c r="K637" t="s">
        <v>77</v>
      </c>
      <c r="L637" s="14">
        <v>216</v>
      </c>
      <c r="M637" s="14">
        <v>0</v>
      </c>
      <c r="N637" s="14">
        <v>216</v>
      </c>
      <c r="O637">
        <v>216</v>
      </c>
      <c r="P637">
        <v>216</v>
      </c>
      <c r="Q637" s="8">
        <v>216</v>
      </c>
      <c r="R637" s="11" t="b">
        <f t="shared" si="10"/>
        <v>0</v>
      </c>
      <c r="S637">
        <v>0</v>
      </c>
      <c r="T637" t="s">
        <v>1266</v>
      </c>
      <c r="W637">
        <v>9</v>
      </c>
      <c r="AB637" t="s">
        <v>33</v>
      </c>
    </row>
    <row r="638" spans="1:30" ht="20.100000000000001" customHeight="1" x14ac:dyDescent="0.25">
      <c r="A638" t="s">
        <v>1329</v>
      </c>
      <c r="B638" s="14">
        <v>1854.6499999999999</v>
      </c>
      <c r="C638" s="14">
        <f>VLOOKUP(A638,SGI!$A$1:$B$219,2,FALSE)</f>
        <v>11798.28</v>
      </c>
      <c r="D638" s="14">
        <v>26765</v>
      </c>
      <c r="F638">
        <v>820</v>
      </c>
      <c r="G638" t="s">
        <v>27</v>
      </c>
      <c r="H638" t="s">
        <v>1093</v>
      </c>
      <c r="I638" s="19" t="s">
        <v>1333</v>
      </c>
      <c r="J638" t="s">
        <v>50</v>
      </c>
      <c r="K638" t="s">
        <v>32</v>
      </c>
      <c r="L638">
        <v>480</v>
      </c>
      <c r="M638">
        <v>143</v>
      </c>
      <c r="N638">
        <v>337</v>
      </c>
      <c r="O638">
        <v>480</v>
      </c>
      <c r="P638">
        <v>337</v>
      </c>
      <c r="Q638" s="8">
        <v>480</v>
      </c>
      <c r="R638" s="11" t="b">
        <f t="shared" si="10"/>
        <v>0</v>
      </c>
      <c r="S638">
        <v>0</v>
      </c>
      <c r="T638" t="s">
        <v>1266</v>
      </c>
      <c r="W638">
        <v>9</v>
      </c>
      <c r="AB638" t="s">
        <v>33</v>
      </c>
    </row>
    <row r="639" spans="1:30" ht="20.100000000000001" customHeight="1" x14ac:dyDescent="0.25">
      <c r="A639" t="s">
        <v>1329</v>
      </c>
      <c r="B639" s="14">
        <v>1854.6499999999999</v>
      </c>
      <c r="C639" s="14">
        <f>VLOOKUP(A639,SGI!$A$1:$B$219,2,FALSE)</f>
        <v>11798.28</v>
      </c>
      <c r="D639">
        <v>26767</v>
      </c>
      <c r="F639">
        <v>820</v>
      </c>
      <c r="G639" t="s">
        <v>27</v>
      </c>
      <c r="H639" t="s">
        <v>1093</v>
      </c>
      <c r="I639" s="19" t="s">
        <v>1334</v>
      </c>
      <c r="J639" t="s">
        <v>50</v>
      </c>
      <c r="K639" t="s">
        <v>77</v>
      </c>
      <c r="L639" s="14">
        <v>530</v>
      </c>
      <c r="M639">
        <v>0</v>
      </c>
      <c r="N639" s="14">
        <v>106</v>
      </c>
      <c r="O639">
        <v>530</v>
      </c>
      <c r="P639">
        <v>106</v>
      </c>
      <c r="Q639" s="8">
        <v>530</v>
      </c>
      <c r="R639" s="11" t="b">
        <f t="shared" si="10"/>
        <v>0</v>
      </c>
      <c r="S639">
        <v>0</v>
      </c>
      <c r="T639" t="s">
        <v>1266</v>
      </c>
      <c r="W639">
        <v>9</v>
      </c>
      <c r="AB639" t="s">
        <v>33</v>
      </c>
    </row>
    <row r="640" spans="1:30" ht="20.100000000000001" customHeight="1" x14ac:dyDescent="0.25">
      <c r="A640" t="s">
        <v>1329</v>
      </c>
      <c r="B640" s="14">
        <v>1854.6499999999999</v>
      </c>
      <c r="C640" s="14">
        <f>VLOOKUP(A640,SGI!$A$1:$B$219,2,FALSE)</f>
        <v>11798.28</v>
      </c>
      <c r="D640">
        <v>26793</v>
      </c>
      <c r="F640">
        <v>820</v>
      </c>
      <c r="G640" t="s">
        <v>27</v>
      </c>
      <c r="H640" t="s">
        <v>1093</v>
      </c>
      <c r="I640" s="19" t="s">
        <v>1335</v>
      </c>
      <c r="J640" t="s">
        <v>60</v>
      </c>
      <c r="K640" t="s">
        <v>32</v>
      </c>
      <c r="L640" s="20">
        <v>1450</v>
      </c>
      <c r="M640">
        <v>412.15</v>
      </c>
      <c r="N640" s="20">
        <v>1037.8499999999999</v>
      </c>
      <c r="O640">
        <v>1450</v>
      </c>
      <c r="P640">
        <v>1037.8499999999999</v>
      </c>
      <c r="Q640" s="8">
        <v>1450</v>
      </c>
      <c r="R640" s="11" t="b">
        <f t="shared" si="10"/>
        <v>0</v>
      </c>
      <c r="S640">
        <v>0</v>
      </c>
      <c r="T640" s="14" t="s">
        <v>1266</v>
      </c>
      <c r="W640">
        <v>9</v>
      </c>
      <c r="AB640" t="s">
        <v>33</v>
      </c>
    </row>
    <row r="641" spans="1:30" ht="20.100000000000001" customHeight="1" x14ac:dyDescent="0.25">
      <c r="A641" t="s">
        <v>1329</v>
      </c>
      <c r="B641" s="14">
        <v>1854.6499999999999</v>
      </c>
      <c r="C641" s="14">
        <f>VLOOKUP(A641,SGI!$A$1:$B$219,2,FALSE)</f>
        <v>11798.28</v>
      </c>
      <c r="D641">
        <v>26795</v>
      </c>
      <c r="F641">
        <v>820</v>
      </c>
      <c r="G641" t="s">
        <v>27</v>
      </c>
      <c r="H641" t="s">
        <v>1093</v>
      </c>
      <c r="I641" s="19" t="s">
        <v>1336</v>
      </c>
      <c r="J641" t="s">
        <v>60</v>
      </c>
      <c r="K641" t="s">
        <v>77</v>
      </c>
      <c r="L641" s="14">
        <v>140</v>
      </c>
      <c r="M641">
        <v>82.5</v>
      </c>
      <c r="N641" s="14">
        <v>57.5</v>
      </c>
      <c r="O641">
        <v>140</v>
      </c>
      <c r="P641">
        <v>57.5</v>
      </c>
      <c r="Q641" s="8">
        <v>140</v>
      </c>
      <c r="R641" s="11" t="b">
        <f t="shared" si="10"/>
        <v>0</v>
      </c>
      <c r="S641">
        <v>0</v>
      </c>
      <c r="T641" t="s">
        <v>1266</v>
      </c>
      <c r="W641" s="14">
        <v>9</v>
      </c>
      <c r="AB641" t="s">
        <v>33</v>
      </c>
    </row>
    <row r="642" spans="1:30" ht="20.100000000000001" customHeight="1" x14ac:dyDescent="0.25">
      <c r="A642" t="s">
        <v>1329</v>
      </c>
      <c r="B642" s="14">
        <v>1854.6499999999999</v>
      </c>
      <c r="C642" s="14">
        <f>VLOOKUP(A642,SGI!$A$1:$B$219,2,FALSE)</f>
        <v>11798.28</v>
      </c>
      <c r="D642">
        <v>26797</v>
      </c>
      <c r="F642">
        <v>820</v>
      </c>
      <c r="G642" t="s">
        <v>27</v>
      </c>
      <c r="H642" t="s">
        <v>1093</v>
      </c>
      <c r="I642" s="19" t="s">
        <v>1337</v>
      </c>
      <c r="J642" t="s">
        <v>37</v>
      </c>
      <c r="K642" t="s">
        <v>32</v>
      </c>
      <c r="L642" s="14">
        <v>315</v>
      </c>
      <c r="M642" s="14">
        <v>82.5</v>
      </c>
      <c r="N642">
        <v>232.5</v>
      </c>
      <c r="O642">
        <v>315</v>
      </c>
      <c r="P642">
        <v>232.5</v>
      </c>
      <c r="Q642" s="8">
        <v>315</v>
      </c>
      <c r="R642" s="11" t="b">
        <f t="shared" si="10"/>
        <v>0</v>
      </c>
      <c r="S642">
        <v>0</v>
      </c>
      <c r="T642" t="s">
        <v>1266</v>
      </c>
      <c r="W642">
        <v>9</v>
      </c>
      <c r="AB642" t="s">
        <v>33</v>
      </c>
    </row>
    <row r="643" spans="1:30" ht="20.100000000000001" customHeight="1" x14ac:dyDescent="0.25">
      <c r="A643" t="s">
        <v>1329</v>
      </c>
      <c r="B643" s="14">
        <v>1854.6499999999999</v>
      </c>
      <c r="C643" s="14">
        <f>VLOOKUP(A643,SGI!$A$1:$B$219,2,FALSE)</f>
        <v>11798.28</v>
      </c>
      <c r="D643">
        <v>26801</v>
      </c>
      <c r="F643">
        <v>820</v>
      </c>
      <c r="G643" t="s">
        <v>27</v>
      </c>
      <c r="H643" t="s">
        <v>1093</v>
      </c>
      <c r="I643" s="19" t="s">
        <v>1338</v>
      </c>
      <c r="J643" t="s">
        <v>37</v>
      </c>
      <c r="K643" t="s">
        <v>77</v>
      </c>
      <c r="L643">
        <v>200</v>
      </c>
      <c r="M643">
        <v>110</v>
      </c>
      <c r="N643">
        <v>90</v>
      </c>
      <c r="O643">
        <v>200</v>
      </c>
      <c r="P643">
        <v>90</v>
      </c>
      <c r="Q643" s="8">
        <v>200</v>
      </c>
      <c r="R643" s="11" t="b">
        <f t="shared" si="10"/>
        <v>0</v>
      </c>
      <c r="S643">
        <v>0</v>
      </c>
      <c r="T643" t="s">
        <v>1266</v>
      </c>
      <c r="W643">
        <v>9</v>
      </c>
      <c r="AB643" t="s">
        <v>33</v>
      </c>
    </row>
    <row r="644" spans="1:30" ht="20.100000000000001" customHeight="1" x14ac:dyDescent="0.25">
      <c r="A644" t="s">
        <v>1329</v>
      </c>
      <c r="B644" s="14">
        <v>1854.6499999999999</v>
      </c>
      <c r="C644" s="14">
        <f>VLOOKUP(A644,SGI!$A$1:$B$219,2,FALSE)</f>
        <v>11798.28</v>
      </c>
      <c r="D644">
        <v>26803</v>
      </c>
      <c r="F644">
        <v>820</v>
      </c>
      <c r="G644" t="s">
        <v>27</v>
      </c>
      <c r="H644" t="s">
        <v>1093</v>
      </c>
      <c r="I644" s="19" t="s">
        <v>1339</v>
      </c>
      <c r="J644" t="s">
        <v>45</v>
      </c>
      <c r="K644" t="s">
        <v>32</v>
      </c>
      <c r="L644">
        <v>612</v>
      </c>
      <c r="M644">
        <v>264</v>
      </c>
      <c r="N644">
        <v>348</v>
      </c>
      <c r="O644">
        <v>612</v>
      </c>
      <c r="P644">
        <v>348</v>
      </c>
      <c r="Q644" s="8">
        <v>612</v>
      </c>
      <c r="R644" s="11" t="b">
        <f t="shared" si="10"/>
        <v>0</v>
      </c>
      <c r="S644">
        <v>0</v>
      </c>
      <c r="T644" t="s">
        <v>1266</v>
      </c>
      <c r="W644">
        <v>9</v>
      </c>
      <c r="AB644" t="s">
        <v>33</v>
      </c>
    </row>
    <row r="645" spans="1:30" ht="20.100000000000001" customHeight="1" x14ac:dyDescent="0.25">
      <c r="A645" t="s">
        <v>1329</v>
      </c>
      <c r="B645" s="14">
        <v>1854.6499999999999</v>
      </c>
      <c r="C645" s="14">
        <f>VLOOKUP(A645,SGI!$A$1:$B$219,2,FALSE)</f>
        <v>11798.28</v>
      </c>
      <c r="D645">
        <v>26819</v>
      </c>
      <c r="F645">
        <v>820</v>
      </c>
      <c r="G645" t="s">
        <v>27</v>
      </c>
      <c r="H645" t="s">
        <v>1093</v>
      </c>
      <c r="I645" s="19" t="s">
        <v>1340</v>
      </c>
      <c r="J645" t="s">
        <v>31</v>
      </c>
      <c r="K645" t="s">
        <v>77</v>
      </c>
      <c r="L645" s="14">
        <v>100</v>
      </c>
      <c r="M645">
        <v>10</v>
      </c>
      <c r="N645" s="14">
        <v>90</v>
      </c>
      <c r="O645">
        <v>100</v>
      </c>
      <c r="P645">
        <v>90</v>
      </c>
      <c r="Q645" s="8">
        <v>100</v>
      </c>
      <c r="R645" s="11" t="b">
        <f t="shared" si="10"/>
        <v>0</v>
      </c>
      <c r="S645">
        <v>0</v>
      </c>
      <c r="T645" t="s">
        <v>1266</v>
      </c>
      <c r="W645">
        <v>9</v>
      </c>
      <c r="AB645" t="s">
        <v>33</v>
      </c>
    </row>
    <row r="646" spans="1:30" ht="20.100000000000001" customHeight="1" x14ac:dyDescent="0.25">
      <c r="A646" t="s">
        <v>1341</v>
      </c>
      <c r="B646" s="14">
        <v>444.9</v>
      </c>
      <c r="C646" s="14">
        <f>VLOOKUP(A646,SGI!$A$1:$B$219,2,FALSE)</f>
        <v>3831.61</v>
      </c>
      <c r="D646">
        <v>25658</v>
      </c>
      <c r="F646">
        <v>820</v>
      </c>
      <c r="G646" t="s">
        <v>27</v>
      </c>
      <c r="H646" t="s">
        <v>1093</v>
      </c>
      <c r="I646" s="14" t="s">
        <v>1342</v>
      </c>
      <c r="J646" t="s">
        <v>35</v>
      </c>
      <c r="K646" t="s">
        <v>51</v>
      </c>
      <c r="L646" s="14">
        <v>250</v>
      </c>
      <c r="M646">
        <v>0</v>
      </c>
      <c r="N646" s="14">
        <v>250</v>
      </c>
      <c r="O646">
        <v>250</v>
      </c>
      <c r="P646">
        <v>250</v>
      </c>
      <c r="Q646" s="8">
        <v>250</v>
      </c>
      <c r="R646" s="11" t="b">
        <f t="shared" si="10"/>
        <v>0</v>
      </c>
      <c r="S646">
        <v>0</v>
      </c>
      <c r="T646" t="s">
        <v>1343</v>
      </c>
      <c r="W646" t="s">
        <v>1344</v>
      </c>
      <c r="X646">
        <v>7</v>
      </c>
      <c r="Y646" t="s">
        <v>132</v>
      </c>
      <c r="Z646" t="s">
        <v>1345</v>
      </c>
      <c r="AC646" t="s">
        <v>1291</v>
      </c>
      <c r="AD646" t="s">
        <v>1346</v>
      </c>
    </row>
    <row r="647" spans="1:30" ht="20.100000000000001" customHeight="1" x14ac:dyDescent="0.25">
      <c r="A647" t="s">
        <v>1341</v>
      </c>
      <c r="B647" s="14">
        <v>444.9</v>
      </c>
      <c r="C647" s="14">
        <f>VLOOKUP(A647,SGI!$A$1:$B$219,2,FALSE)</f>
        <v>3831.61</v>
      </c>
      <c r="D647">
        <v>25660</v>
      </c>
      <c r="F647">
        <v>820</v>
      </c>
      <c r="G647" t="s">
        <v>27</v>
      </c>
      <c r="H647" t="s">
        <v>1093</v>
      </c>
      <c r="I647" s="14" t="s">
        <v>1347</v>
      </c>
      <c r="J647" t="s">
        <v>35</v>
      </c>
      <c r="K647" t="s">
        <v>77</v>
      </c>
      <c r="L647" s="14">
        <v>60</v>
      </c>
      <c r="M647" s="14">
        <v>0</v>
      </c>
      <c r="N647" s="14">
        <v>60</v>
      </c>
      <c r="O647">
        <v>60</v>
      </c>
      <c r="P647">
        <v>60</v>
      </c>
      <c r="Q647" s="8">
        <v>60</v>
      </c>
      <c r="R647" s="11" t="b">
        <f t="shared" si="10"/>
        <v>0</v>
      </c>
      <c r="S647">
        <v>0</v>
      </c>
      <c r="T647" t="s">
        <v>1343</v>
      </c>
      <c r="W647" t="s">
        <v>1290</v>
      </c>
      <c r="X647">
        <v>7</v>
      </c>
      <c r="Y647" t="s">
        <v>132</v>
      </c>
      <c r="Z647" t="s">
        <v>1348</v>
      </c>
      <c r="AC647" t="s">
        <v>1291</v>
      </c>
      <c r="AD647" t="s">
        <v>1349</v>
      </c>
    </row>
    <row r="648" spans="1:30" ht="20.100000000000001" customHeight="1" x14ac:dyDescent="0.25">
      <c r="A648" t="s">
        <v>1341</v>
      </c>
      <c r="B648" s="14">
        <v>444.9</v>
      </c>
      <c r="C648" s="14">
        <f>VLOOKUP(A648,SGI!$A$1:$B$219,2,FALSE)</f>
        <v>3831.61</v>
      </c>
      <c r="D648">
        <v>25661</v>
      </c>
      <c r="F648">
        <v>820</v>
      </c>
      <c r="G648" t="s">
        <v>27</v>
      </c>
      <c r="H648" t="s">
        <v>1093</v>
      </c>
      <c r="I648" s="14" t="s">
        <v>1350</v>
      </c>
      <c r="J648" t="s">
        <v>35</v>
      </c>
      <c r="K648" t="s">
        <v>32</v>
      </c>
      <c r="L648" s="14">
        <v>300</v>
      </c>
      <c r="M648" s="14">
        <v>0</v>
      </c>
      <c r="N648" s="14">
        <v>300</v>
      </c>
      <c r="O648">
        <v>45</v>
      </c>
      <c r="P648">
        <v>45</v>
      </c>
      <c r="Q648" s="8">
        <v>45</v>
      </c>
      <c r="R648" s="11" t="b">
        <f t="shared" si="10"/>
        <v>0</v>
      </c>
      <c r="S648">
        <v>0</v>
      </c>
      <c r="T648" t="s">
        <v>1351</v>
      </c>
      <c r="W648" t="s">
        <v>1352</v>
      </c>
      <c r="X648">
        <v>1</v>
      </c>
      <c r="Y648" t="s">
        <v>132</v>
      </c>
      <c r="AC648" t="s">
        <v>1291</v>
      </c>
      <c r="AD648" t="s">
        <v>1353</v>
      </c>
    </row>
    <row r="649" spans="1:30" ht="20.100000000000001" customHeight="1" x14ac:dyDescent="0.25">
      <c r="A649" t="s">
        <v>1341</v>
      </c>
      <c r="B649" s="14">
        <v>444.9</v>
      </c>
      <c r="C649" s="14">
        <f>VLOOKUP(A649,SGI!$A$1:$B$219,2,FALSE)</f>
        <v>3831.61</v>
      </c>
      <c r="D649">
        <v>25662</v>
      </c>
      <c r="F649">
        <v>820</v>
      </c>
      <c r="G649" t="s">
        <v>27</v>
      </c>
      <c r="H649" t="s">
        <v>1093</v>
      </c>
      <c r="I649" s="14" t="s">
        <v>1354</v>
      </c>
      <c r="J649" t="s">
        <v>98</v>
      </c>
      <c r="K649" t="s">
        <v>77</v>
      </c>
      <c r="L649" s="20">
        <v>1500</v>
      </c>
      <c r="M649" s="20">
        <v>1250</v>
      </c>
      <c r="N649" s="14">
        <v>300</v>
      </c>
      <c r="O649">
        <v>1500</v>
      </c>
      <c r="P649">
        <v>300</v>
      </c>
      <c r="Q649" s="8">
        <v>1500</v>
      </c>
      <c r="R649" s="11" t="b">
        <f t="shared" si="10"/>
        <v>0</v>
      </c>
      <c r="S649">
        <v>0</v>
      </c>
      <c r="T649" t="s">
        <v>1266</v>
      </c>
      <c r="W649" t="s">
        <v>1355</v>
      </c>
      <c r="X649">
        <v>7</v>
      </c>
      <c r="Y649">
        <v>5</v>
      </c>
      <c r="AC649" t="s">
        <v>1356</v>
      </c>
      <c r="AD649" t="s">
        <v>282</v>
      </c>
    </row>
    <row r="650" spans="1:30" ht="20.100000000000001" customHeight="1" x14ac:dyDescent="0.25">
      <c r="A650" t="s">
        <v>1357</v>
      </c>
      <c r="B650" s="14">
        <v>3089.77</v>
      </c>
      <c r="C650" s="14">
        <f>VLOOKUP(A650,SGI!$A$1:$B$219,2,FALSE)</f>
        <v>5619.829999999999</v>
      </c>
      <c r="D650">
        <v>27097</v>
      </c>
      <c r="F650">
        <v>820</v>
      </c>
      <c r="G650" t="s">
        <v>27</v>
      </c>
      <c r="H650" t="s">
        <v>1093</v>
      </c>
      <c r="I650" s="14" t="s">
        <v>1358</v>
      </c>
      <c r="J650" t="s">
        <v>288</v>
      </c>
      <c r="K650" t="s">
        <v>32</v>
      </c>
      <c r="L650">
        <v>397.7</v>
      </c>
      <c r="M650">
        <v>0</v>
      </c>
      <c r="N650">
        <v>397.7</v>
      </c>
      <c r="O650">
        <v>397.7</v>
      </c>
      <c r="P650">
        <v>397.7</v>
      </c>
      <c r="Q650" s="8">
        <v>397.7</v>
      </c>
      <c r="R650" s="11" t="b">
        <f t="shared" si="10"/>
        <v>0</v>
      </c>
      <c r="S650">
        <v>0</v>
      </c>
      <c r="T650" t="s">
        <v>1266</v>
      </c>
      <c r="W650">
        <v>9</v>
      </c>
      <c r="AB650" t="s">
        <v>33</v>
      </c>
    </row>
    <row r="651" spans="1:30" ht="20.100000000000001" customHeight="1" x14ac:dyDescent="0.25">
      <c r="A651" t="s">
        <v>1357</v>
      </c>
      <c r="B651" s="14">
        <v>3089.77</v>
      </c>
      <c r="C651" s="14">
        <f>VLOOKUP(A651,SGI!$A$1:$B$219,2,FALSE)</f>
        <v>5619.829999999999</v>
      </c>
      <c r="D651">
        <v>27099</v>
      </c>
      <c r="F651">
        <v>820</v>
      </c>
      <c r="G651" t="s">
        <v>27</v>
      </c>
      <c r="H651" t="s">
        <v>1093</v>
      </c>
      <c r="I651" s="14" t="s">
        <v>1359</v>
      </c>
      <c r="J651" t="s">
        <v>42</v>
      </c>
      <c r="K651" t="s">
        <v>32</v>
      </c>
      <c r="L651">
        <v>787.5</v>
      </c>
      <c r="M651">
        <v>330</v>
      </c>
      <c r="N651">
        <v>457.5</v>
      </c>
      <c r="O651">
        <v>787.5</v>
      </c>
      <c r="P651">
        <v>457.5</v>
      </c>
      <c r="Q651" s="8">
        <v>787.5</v>
      </c>
      <c r="R651" s="11" t="b">
        <f t="shared" si="10"/>
        <v>0</v>
      </c>
      <c r="S651">
        <v>0</v>
      </c>
      <c r="T651" t="s">
        <v>1266</v>
      </c>
      <c r="W651">
        <v>9</v>
      </c>
      <c r="AB651" t="s">
        <v>33</v>
      </c>
    </row>
    <row r="652" spans="1:30" ht="20.100000000000001" customHeight="1" x14ac:dyDescent="0.25">
      <c r="A652" t="s">
        <v>1357</v>
      </c>
      <c r="B652" s="14">
        <v>3089.77</v>
      </c>
      <c r="C652" s="14">
        <f>VLOOKUP(A652,SGI!$A$1:$B$219,2,FALSE)</f>
        <v>5619.829999999999</v>
      </c>
      <c r="D652">
        <v>27110</v>
      </c>
      <c r="F652">
        <v>820</v>
      </c>
      <c r="G652" t="s">
        <v>27</v>
      </c>
      <c r="H652" t="s">
        <v>1093</v>
      </c>
      <c r="I652" s="19" t="s">
        <v>1360</v>
      </c>
      <c r="J652" t="s">
        <v>42</v>
      </c>
      <c r="K652" t="s">
        <v>77</v>
      </c>
      <c r="L652">
        <v>495</v>
      </c>
      <c r="M652">
        <v>200</v>
      </c>
      <c r="N652">
        <v>295</v>
      </c>
      <c r="O652">
        <v>495</v>
      </c>
      <c r="P652">
        <v>295</v>
      </c>
      <c r="Q652" s="8">
        <v>495</v>
      </c>
      <c r="R652" s="11" t="b">
        <f t="shared" si="10"/>
        <v>0</v>
      </c>
      <c r="S652">
        <v>0</v>
      </c>
      <c r="T652" t="s">
        <v>1361</v>
      </c>
      <c r="W652">
        <v>9</v>
      </c>
      <c r="AB652" t="s">
        <v>33</v>
      </c>
    </row>
    <row r="653" spans="1:30" ht="20.100000000000001" customHeight="1" x14ac:dyDescent="0.25">
      <c r="A653" t="s">
        <v>1357</v>
      </c>
      <c r="B653" s="14">
        <v>3089.77</v>
      </c>
      <c r="C653" s="14">
        <f>VLOOKUP(A653,SGI!$A$1:$B$219,2,FALSE)</f>
        <v>5619.829999999999</v>
      </c>
      <c r="D653">
        <v>27113</v>
      </c>
      <c r="F653">
        <v>820</v>
      </c>
      <c r="G653" t="s">
        <v>27</v>
      </c>
      <c r="H653" t="s">
        <v>1093</v>
      </c>
      <c r="I653" s="19" t="s">
        <v>1362</v>
      </c>
      <c r="J653" t="s">
        <v>60</v>
      </c>
      <c r="K653" t="s">
        <v>32</v>
      </c>
      <c r="L653" s="20">
        <v>1189</v>
      </c>
      <c r="M653">
        <v>527</v>
      </c>
      <c r="N653">
        <v>662</v>
      </c>
      <c r="O653">
        <v>1189</v>
      </c>
      <c r="P653">
        <v>662</v>
      </c>
      <c r="Q653" s="8">
        <v>1189</v>
      </c>
      <c r="R653" s="11" t="b">
        <f t="shared" si="10"/>
        <v>0</v>
      </c>
      <c r="S653">
        <v>0</v>
      </c>
      <c r="T653" t="s">
        <v>1266</v>
      </c>
      <c r="W653">
        <v>9</v>
      </c>
      <c r="AB653" t="s">
        <v>33</v>
      </c>
    </row>
    <row r="654" spans="1:30" ht="20.100000000000001" customHeight="1" x14ac:dyDescent="0.25">
      <c r="A654" t="s">
        <v>1357</v>
      </c>
      <c r="B654" s="14">
        <v>3089.77</v>
      </c>
      <c r="C654" s="14">
        <f>VLOOKUP(A654,SGI!$A$1:$B$219,2,FALSE)</f>
        <v>5619.829999999999</v>
      </c>
      <c r="D654">
        <v>27127</v>
      </c>
      <c r="F654">
        <v>820</v>
      </c>
      <c r="G654" t="s">
        <v>27</v>
      </c>
      <c r="H654" t="s">
        <v>1093</v>
      </c>
      <c r="I654" s="14" t="s">
        <v>1363</v>
      </c>
      <c r="J654" t="s">
        <v>60</v>
      </c>
      <c r="K654" t="s">
        <v>77</v>
      </c>
      <c r="L654" s="20">
        <v>2592</v>
      </c>
      <c r="M654" s="20">
        <v>1110</v>
      </c>
      <c r="N654" s="20">
        <v>1492</v>
      </c>
      <c r="O654">
        <v>2592</v>
      </c>
      <c r="P654">
        <v>1492</v>
      </c>
      <c r="Q654" s="8">
        <v>2592</v>
      </c>
      <c r="R654" s="11" t="b">
        <f t="shared" si="10"/>
        <v>0</v>
      </c>
      <c r="S654">
        <v>0</v>
      </c>
      <c r="T654" t="s">
        <v>1266</v>
      </c>
      <c r="W654" s="14">
        <v>9</v>
      </c>
      <c r="AB654" t="s">
        <v>33</v>
      </c>
    </row>
    <row r="655" spans="1:30" ht="20.100000000000001" customHeight="1" x14ac:dyDescent="0.25">
      <c r="A655" t="s">
        <v>1357</v>
      </c>
      <c r="B655" s="14">
        <v>3089.77</v>
      </c>
      <c r="C655" s="14">
        <f>VLOOKUP(A655,SGI!$A$1:$B$219,2,FALSE)</f>
        <v>5619.829999999999</v>
      </c>
      <c r="D655">
        <v>27139</v>
      </c>
      <c r="F655">
        <v>820</v>
      </c>
      <c r="G655" t="s">
        <v>27</v>
      </c>
      <c r="H655" t="s">
        <v>1093</v>
      </c>
      <c r="I655" s="14" t="s">
        <v>1364</v>
      </c>
      <c r="J655" t="s">
        <v>350</v>
      </c>
      <c r="K655" t="s">
        <v>32</v>
      </c>
      <c r="L655" s="20">
        <v>2740</v>
      </c>
      <c r="M655" s="20">
        <v>1200</v>
      </c>
      <c r="N655" s="20">
        <v>1540</v>
      </c>
      <c r="O655">
        <v>2740</v>
      </c>
      <c r="P655">
        <v>1540</v>
      </c>
      <c r="Q655" s="8">
        <v>2740</v>
      </c>
      <c r="R655" s="11" t="b">
        <f t="shared" ref="R655:R718" si="11">AND(P655&gt;0,Q655=0,J655&lt;&gt;"Printing Costs",J655&lt;&gt;"Publicity")</f>
        <v>0</v>
      </c>
      <c r="S655">
        <v>0</v>
      </c>
      <c r="T655" t="s">
        <v>1266</v>
      </c>
      <c r="W655">
        <v>9</v>
      </c>
      <c r="Y655" s="14"/>
      <c r="AB655" t="s">
        <v>33</v>
      </c>
    </row>
    <row r="656" spans="1:30" ht="20.100000000000001" customHeight="1" x14ac:dyDescent="0.25">
      <c r="A656" t="s">
        <v>1357</v>
      </c>
      <c r="B656" s="14">
        <v>3089.77</v>
      </c>
      <c r="C656" s="14">
        <f>VLOOKUP(A656,SGI!$A$1:$B$219,2,FALSE)</f>
        <v>5619.829999999999</v>
      </c>
      <c r="D656">
        <v>27140</v>
      </c>
      <c r="F656">
        <v>820</v>
      </c>
      <c r="G656" t="s">
        <v>27</v>
      </c>
      <c r="H656" t="s">
        <v>1093</v>
      </c>
      <c r="I656" s="19" t="s">
        <v>1365</v>
      </c>
      <c r="J656" t="s">
        <v>37</v>
      </c>
      <c r="K656" t="s">
        <v>32</v>
      </c>
      <c r="L656" s="20">
        <v>2430</v>
      </c>
      <c r="M656" s="20">
        <v>1145</v>
      </c>
      <c r="N656" s="20">
        <v>1285</v>
      </c>
      <c r="O656">
        <v>2430</v>
      </c>
      <c r="P656">
        <v>1285</v>
      </c>
      <c r="Q656" s="8">
        <v>2430</v>
      </c>
      <c r="R656" s="11" t="b">
        <f t="shared" si="11"/>
        <v>0</v>
      </c>
      <c r="S656">
        <v>0</v>
      </c>
      <c r="T656" t="s">
        <v>1266</v>
      </c>
      <c r="W656">
        <v>9</v>
      </c>
      <c r="AB656" t="s">
        <v>33</v>
      </c>
    </row>
    <row r="657" spans="1:30" ht="20.100000000000001" customHeight="1" x14ac:dyDescent="0.25">
      <c r="A657" t="s">
        <v>1366</v>
      </c>
      <c r="B657" s="14">
        <v>0</v>
      </c>
      <c r="C657" s="14">
        <f>VLOOKUP(A657,SGI!$A$1:$B$219,2,FALSE)</f>
        <v>772.83</v>
      </c>
      <c r="D657" s="4">
        <v>23617</v>
      </c>
      <c r="E657" s="4" t="s">
        <v>2540</v>
      </c>
      <c r="F657">
        <v>820</v>
      </c>
      <c r="G657" t="s">
        <v>27</v>
      </c>
      <c r="H657" t="s">
        <v>1093</v>
      </c>
      <c r="I657" s="19" t="s">
        <v>1367</v>
      </c>
      <c r="J657" t="s">
        <v>35</v>
      </c>
      <c r="K657" t="s">
        <v>77</v>
      </c>
      <c r="L657">
        <v>30</v>
      </c>
      <c r="M657">
        <v>0</v>
      </c>
      <c r="N657">
        <v>30</v>
      </c>
      <c r="O657">
        <v>30</v>
      </c>
      <c r="P657">
        <v>30</v>
      </c>
      <c r="Q657" s="8">
        <v>0</v>
      </c>
      <c r="R657" s="11" t="b">
        <f t="shared" si="11"/>
        <v>0</v>
      </c>
      <c r="S657">
        <v>0</v>
      </c>
      <c r="T657" t="s">
        <v>1343</v>
      </c>
      <c r="W657" t="s">
        <v>1290</v>
      </c>
      <c r="X657">
        <v>7</v>
      </c>
      <c r="Y657" t="s">
        <v>132</v>
      </c>
      <c r="AC657" t="s">
        <v>1291</v>
      </c>
    </row>
    <row r="658" spans="1:30" ht="20.100000000000001" customHeight="1" x14ac:dyDescent="0.25">
      <c r="A658" t="s">
        <v>1366</v>
      </c>
      <c r="B658" s="14">
        <v>0</v>
      </c>
      <c r="C658" s="14">
        <f>VLOOKUP(A658,SGI!$A$1:$B$219,2,FALSE)</f>
        <v>772.83</v>
      </c>
      <c r="D658" s="4">
        <v>23620</v>
      </c>
      <c r="E658" s="4" t="s">
        <v>2540</v>
      </c>
      <c r="F658">
        <v>820</v>
      </c>
      <c r="G658" t="s">
        <v>27</v>
      </c>
      <c r="H658" t="s">
        <v>1093</v>
      </c>
      <c r="I658" s="14" t="s">
        <v>1369</v>
      </c>
      <c r="J658" t="s">
        <v>35</v>
      </c>
      <c r="K658" t="s">
        <v>51</v>
      </c>
      <c r="L658">
        <v>60</v>
      </c>
      <c r="M658">
        <v>0</v>
      </c>
      <c r="N658">
        <v>60</v>
      </c>
      <c r="O658">
        <v>60</v>
      </c>
      <c r="P658">
        <v>60</v>
      </c>
      <c r="Q658" s="8">
        <v>0</v>
      </c>
      <c r="R658" s="11" t="b">
        <f t="shared" si="11"/>
        <v>0</v>
      </c>
      <c r="S658">
        <v>0</v>
      </c>
      <c r="T658" t="s">
        <v>1343</v>
      </c>
      <c r="W658" t="s">
        <v>1290</v>
      </c>
      <c r="X658">
        <v>7</v>
      </c>
      <c r="Y658" t="s">
        <v>132</v>
      </c>
      <c r="AC658" t="s">
        <v>1291</v>
      </c>
    </row>
    <row r="659" spans="1:30" ht="20.100000000000001" customHeight="1" x14ac:dyDescent="0.25">
      <c r="A659" t="s">
        <v>1366</v>
      </c>
      <c r="B659" s="14">
        <v>0</v>
      </c>
      <c r="C659" s="14">
        <f>VLOOKUP(A659,SGI!$A$1:$B$219,2,FALSE)</f>
        <v>772.83</v>
      </c>
      <c r="D659" s="4">
        <v>23630</v>
      </c>
      <c r="E659" s="4" t="s">
        <v>2540</v>
      </c>
      <c r="F659">
        <v>820</v>
      </c>
      <c r="G659" t="s">
        <v>27</v>
      </c>
      <c r="H659" t="s">
        <v>1093</v>
      </c>
      <c r="I659" s="14" t="s">
        <v>1374</v>
      </c>
      <c r="J659" t="s">
        <v>35</v>
      </c>
      <c r="K659" t="s">
        <v>403</v>
      </c>
      <c r="L659" s="14">
        <v>30</v>
      </c>
      <c r="M659">
        <v>0</v>
      </c>
      <c r="N659" s="14">
        <v>30</v>
      </c>
      <c r="O659">
        <v>30</v>
      </c>
      <c r="P659">
        <v>30</v>
      </c>
      <c r="Q659" s="8">
        <v>0</v>
      </c>
      <c r="R659" s="11" t="b">
        <f t="shared" si="11"/>
        <v>0</v>
      </c>
      <c r="S659">
        <v>0</v>
      </c>
      <c r="T659" t="s">
        <v>1266</v>
      </c>
      <c r="W659" t="s">
        <v>1375</v>
      </c>
      <c r="X659">
        <v>2</v>
      </c>
      <c r="Y659" t="s">
        <v>1376</v>
      </c>
      <c r="AB659" t="s">
        <v>63</v>
      </c>
      <c r="AC659" t="s">
        <v>1109</v>
      </c>
      <c r="AD659" t="s">
        <v>1377</v>
      </c>
    </row>
    <row r="660" spans="1:30" ht="20.100000000000001" customHeight="1" x14ac:dyDescent="0.25">
      <c r="A660" t="s">
        <v>1366</v>
      </c>
      <c r="B660" s="14">
        <v>0</v>
      </c>
      <c r="C660" s="14">
        <f>VLOOKUP(A660,SGI!$A$1:$B$219,2,FALSE)</f>
        <v>772.83</v>
      </c>
      <c r="D660">
        <v>23619</v>
      </c>
      <c r="F660">
        <v>820</v>
      </c>
      <c r="G660" t="s">
        <v>27</v>
      </c>
      <c r="H660" t="s">
        <v>1093</v>
      </c>
      <c r="I660" s="19" t="s">
        <v>1368</v>
      </c>
      <c r="J660" t="s">
        <v>71</v>
      </c>
      <c r="K660" t="s">
        <v>32</v>
      </c>
      <c r="L660">
        <v>50</v>
      </c>
      <c r="M660">
        <v>0</v>
      </c>
      <c r="N660">
        <v>50</v>
      </c>
      <c r="O660">
        <v>50</v>
      </c>
      <c r="P660">
        <v>50</v>
      </c>
      <c r="Q660" s="8">
        <v>50</v>
      </c>
      <c r="R660" s="11" t="b">
        <f t="shared" si="11"/>
        <v>0</v>
      </c>
      <c r="S660">
        <v>0</v>
      </c>
      <c r="T660" t="s">
        <v>1266</v>
      </c>
      <c r="W660">
        <v>9</v>
      </c>
      <c r="AB660" t="s">
        <v>33</v>
      </c>
    </row>
    <row r="661" spans="1:30" ht="20.100000000000001" customHeight="1" x14ac:dyDescent="0.25">
      <c r="A661" t="s">
        <v>1366</v>
      </c>
      <c r="B661" s="14">
        <v>0</v>
      </c>
      <c r="C661" s="14">
        <f>VLOOKUP(A661,SGI!$A$1:$B$219,2,FALSE)</f>
        <v>772.83</v>
      </c>
      <c r="D661">
        <v>23622</v>
      </c>
      <c r="F661">
        <v>820</v>
      </c>
      <c r="G661" t="s">
        <v>27</v>
      </c>
      <c r="H661" t="s">
        <v>1093</v>
      </c>
      <c r="I661" s="1" t="s">
        <v>1370</v>
      </c>
      <c r="J661" t="s">
        <v>71</v>
      </c>
      <c r="K661" t="s">
        <v>77</v>
      </c>
      <c r="L661" s="14">
        <v>0</v>
      </c>
      <c r="M661" s="14">
        <v>0</v>
      </c>
      <c r="N661">
        <v>0</v>
      </c>
      <c r="O661" s="14">
        <v>0</v>
      </c>
      <c r="P661">
        <v>0</v>
      </c>
      <c r="Q661" s="8">
        <v>0</v>
      </c>
      <c r="R661" s="11" t="b">
        <f t="shared" si="11"/>
        <v>0</v>
      </c>
      <c r="S661">
        <v>0</v>
      </c>
      <c r="T661" t="s">
        <v>1266</v>
      </c>
      <c r="W661">
        <v>9</v>
      </c>
      <c r="AB661" t="s">
        <v>33</v>
      </c>
    </row>
    <row r="662" spans="1:30" ht="20.100000000000001" customHeight="1" x14ac:dyDescent="0.25">
      <c r="A662" t="s">
        <v>1366</v>
      </c>
      <c r="B662" s="14">
        <v>0</v>
      </c>
      <c r="C662" s="14">
        <f>VLOOKUP(A662,SGI!$A$1:$B$219,2,FALSE)</f>
        <v>772.83</v>
      </c>
      <c r="D662" s="4">
        <v>23625</v>
      </c>
      <c r="E662" s="4" t="s">
        <v>2540</v>
      </c>
      <c r="F662">
        <v>820</v>
      </c>
      <c r="G662" t="s">
        <v>27</v>
      </c>
      <c r="H662" t="s">
        <v>1093</v>
      </c>
      <c r="I662" s="14"/>
      <c r="J662" t="s">
        <v>288</v>
      </c>
      <c r="K662" t="s">
        <v>32</v>
      </c>
      <c r="L662" s="14">
        <v>0</v>
      </c>
      <c r="M662" s="14">
        <v>40</v>
      </c>
      <c r="N662">
        <v>0</v>
      </c>
      <c r="O662" s="14">
        <v>0</v>
      </c>
      <c r="P662">
        <v>0</v>
      </c>
      <c r="Q662" s="8">
        <v>0</v>
      </c>
      <c r="R662" s="11" t="b">
        <f t="shared" si="11"/>
        <v>0</v>
      </c>
      <c r="S662">
        <v>0</v>
      </c>
      <c r="T662" t="s">
        <v>1371</v>
      </c>
      <c r="W662" t="s">
        <v>1372</v>
      </c>
      <c r="X662">
        <v>7</v>
      </c>
      <c r="AC662" t="s">
        <v>1291</v>
      </c>
    </row>
    <row r="663" spans="1:30" ht="20.100000000000001" customHeight="1" x14ac:dyDescent="0.25">
      <c r="A663" t="s">
        <v>1366</v>
      </c>
      <c r="B663" s="14">
        <v>0</v>
      </c>
      <c r="C663" s="14">
        <f>VLOOKUP(A663,SGI!$A$1:$B$219,2,FALSE)</f>
        <v>772.83</v>
      </c>
      <c r="D663">
        <v>23626</v>
      </c>
      <c r="F663">
        <v>820</v>
      </c>
      <c r="G663" t="s">
        <v>27</v>
      </c>
      <c r="H663" t="s">
        <v>1093</v>
      </c>
      <c r="I663" s="19" t="s">
        <v>1373</v>
      </c>
      <c r="J663" t="s">
        <v>35</v>
      </c>
      <c r="K663" t="s">
        <v>32</v>
      </c>
      <c r="L663" s="14">
        <v>0</v>
      </c>
      <c r="M663" s="14">
        <v>0</v>
      </c>
      <c r="N663">
        <v>0</v>
      </c>
      <c r="O663" s="14">
        <v>0</v>
      </c>
      <c r="P663">
        <v>0</v>
      </c>
      <c r="Q663" s="8">
        <v>0</v>
      </c>
      <c r="R663" s="11" t="b">
        <f t="shared" si="11"/>
        <v>0</v>
      </c>
      <c r="S663">
        <v>0</v>
      </c>
      <c r="T663" t="s">
        <v>1343</v>
      </c>
      <c r="W663">
        <v>9</v>
      </c>
      <c r="AB663" t="s">
        <v>33</v>
      </c>
    </row>
    <row r="664" spans="1:30" ht="20.100000000000001" customHeight="1" x14ac:dyDescent="0.25">
      <c r="A664" t="s">
        <v>1378</v>
      </c>
      <c r="B664" s="14">
        <v>0</v>
      </c>
      <c r="C664" s="14">
        <f>VLOOKUP(A664,SGI!$A$1:$B$219,2,FALSE)</f>
        <v>129.97999999999999</v>
      </c>
      <c r="D664" s="11">
        <v>23637</v>
      </c>
      <c r="E664" s="11"/>
      <c r="F664">
        <v>820</v>
      </c>
      <c r="G664" t="s">
        <v>27</v>
      </c>
      <c r="H664" t="s">
        <v>1093</v>
      </c>
      <c r="I664" s="14" t="s">
        <v>1379</v>
      </c>
      <c r="J664" t="s">
        <v>45</v>
      </c>
      <c r="K664" t="s">
        <v>32</v>
      </c>
      <c r="L664" s="14">
        <v>60</v>
      </c>
      <c r="M664">
        <v>30</v>
      </c>
      <c r="N664" s="14">
        <v>30</v>
      </c>
      <c r="O664">
        <v>60</v>
      </c>
      <c r="P664">
        <v>30</v>
      </c>
      <c r="Q664" s="8">
        <v>60</v>
      </c>
      <c r="R664" s="11" t="b">
        <f t="shared" si="11"/>
        <v>0</v>
      </c>
      <c r="S664">
        <v>0</v>
      </c>
      <c r="T664" t="s">
        <v>1266</v>
      </c>
      <c r="W664" t="s">
        <v>1290</v>
      </c>
      <c r="X664">
        <v>7</v>
      </c>
      <c r="AB664" t="s">
        <v>63</v>
      </c>
      <c r="AC664" t="s">
        <v>1291</v>
      </c>
    </row>
    <row r="665" spans="1:30" ht="20.100000000000001" customHeight="1" x14ac:dyDescent="0.25">
      <c r="A665" t="s">
        <v>1378</v>
      </c>
      <c r="B665" s="14">
        <v>0</v>
      </c>
      <c r="C665" s="14">
        <f>VLOOKUP(A665,SGI!$A$1:$B$219,2,FALSE)</f>
        <v>129.97999999999999</v>
      </c>
      <c r="D665" s="11">
        <v>23638</v>
      </c>
      <c r="E665" s="11"/>
      <c r="F665">
        <v>820</v>
      </c>
      <c r="G665" t="s">
        <v>27</v>
      </c>
      <c r="H665" t="s">
        <v>1093</v>
      </c>
      <c r="I665" s="14" t="s">
        <v>1380</v>
      </c>
      <c r="J665" t="s">
        <v>408</v>
      </c>
      <c r="K665" t="s">
        <v>32</v>
      </c>
      <c r="L665" s="14">
        <v>60</v>
      </c>
      <c r="M665" s="14">
        <v>30</v>
      </c>
      <c r="N665">
        <v>30</v>
      </c>
      <c r="O665" s="14">
        <v>60</v>
      </c>
      <c r="P665">
        <v>30</v>
      </c>
      <c r="Q665" s="8">
        <v>60</v>
      </c>
      <c r="R665" s="11" t="b">
        <f t="shared" si="11"/>
        <v>0</v>
      </c>
      <c r="S665">
        <v>0</v>
      </c>
      <c r="T665" t="s">
        <v>1266</v>
      </c>
      <c r="W665" t="s">
        <v>1290</v>
      </c>
      <c r="AB665" t="s">
        <v>63</v>
      </c>
      <c r="AC665" t="s">
        <v>1291</v>
      </c>
    </row>
    <row r="666" spans="1:30" ht="20.100000000000001" customHeight="1" x14ac:dyDescent="0.25">
      <c r="A666" t="s">
        <v>1378</v>
      </c>
      <c r="B666" s="14">
        <v>0</v>
      </c>
      <c r="C666" s="14">
        <f>VLOOKUP(A666,SGI!$A$1:$B$219,2,FALSE)</f>
        <v>129.97999999999999</v>
      </c>
      <c r="D666" s="4">
        <v>26787</v>
      </c>
      <c r="E666" s="4" t="s">
        <v>2540</v>
      </c>
      <c r="F666">
        <v>820</v>
      </c>
      <c r="G666" t="s">
        <v>27</v>
      </c>
      <c r="H666" t="s">
        <v>1093</v>
      </c>
      <c r="I666" s="14" t="s">
        <v>1381</v>
      </c>
      <c r="J666" t="s">
        <v>35</v>
      </c>
      <c r="K666" t="s">
        <v>32</v>
      </c>
      <c r="L666" s="14">
        <v>15</v>
      </c>
      <c r="M666" s="14">
        <v>5</v>
      </c>
      <c r="N666" s="14">
        <v>10</v>
      </c>
      <c r="O666">
        <v>15</v>
      </c>
      <c r="P666">
        <v>10</v>
      </c>
      <c r="Q666" s="8">
        <v>0</v>
      </c>
      <c r="R666" s="11" t="b">
        <f t="shared" si="11"/>
        <v>0</v>
      </c>
      <c r="S666">
        <v>0</v>
      </c>
      <c r="T666" t="s">
        <v>1266</v>
      </c>
      <c r="W666" t="s">
        <v>1382</v>
      </c>
      <c r="X666" t="s">
        <v>891</v>
      </c>
      <c r="Y666" t="s">
        <v>1383</v>
      </c>
      <c r="AB666" t="s">
        <v>63</v>
      </c>
      <c r="AC666" t="s">
        <v>332</v>
      </c>
    </row>
    <row r="667" spans="1:30" ht="20.100000000000001" customHeight="1" x14ac:dyDescent="0.25">
      <c r="A667" t="s">
        <v>1384</v>
      </c>
      <c r="B667" s="14" t="e">
        <v>#N/A</v>
      </c>
      <c r="C667" s="14">
        <f>VLOOKUP(A667,SGI!$A$1:$B$219,2,FALSE)</f>
        <v>1137.17</v>
      </c>
      <c r="D667" s="11">
        <v>23444</v>
      </c>
      <c r="E667" s="11"/>
      <c r="F667">
        <v>820</v>
      </c>
      <c r="G667" t="s">
        <v>27</v>
      </c>
      <c r="H667" t="s">
        <v>1093</v>
      </c>
      <c r="I667" s="14" t="s">
        <v>1385</v>
      </c>
      <c r="J667" t="s">
        <v>50</v>
      </c>
      <c r="K667" t="s">
        <v>32</v>
      </c>
      <c r="L667" s="14">
        <v>65</v>
      </c>
      <c r="M667">
        <v>25</v>
      </c>
      <c r="N667" s="14">
        <v>40</v>
      </c>
      <c r="O667">
        <v>65</v>
      </c>
      <c r="P667">
        <v>40</v>
      </c>
      <c r="Q667" s="8">
        <v>65</v>
      </c>
      <c r="R667" s="11" t="b">
        <f t="shared" si="11"/>
        <v>0</v>
      </c>
      <c r="S667">
        <v>0</v>
      </c>
      <c r="T667" s="14" t="s">
        <v>1266</v>
      </c>
      <c r="W667">
        <v>9</v>
      </c>
      <c r="AB667" t="s">
        <v>33</v>
      </c>
    </row>
    <row r="668" spans="1:30" ht="20.100000000000001" customHeight="1" x14ac:dyDescent="0.25">
      <c r="A668" t="s">
        <v>1384</v>
      </c>
      <c r="B668" s="14" t="e">
        <v>#N/A</v>
      </c>
      <c r="C668" s="14">
        <f>VLOOKUP(A668,SGI!$A$1:$B$219,2,FALSE)</f>
        <v>1137.17</v>
      </c>
      <c r="D668">
        <v>23445</v>
      </c>
      <c r="F668">
        <v>820</v>
      </c>
      <c r="G668" t="s">
        <v>27</v>
      </c>
      <c r="H668" t="s">
        <v>1093</v>
      </c>
      <c r="I668" s="14" t="s">
        <v>1386</v>
      </c>
      <c r="J668" t="s">
        <v>50</v>
      </c>
      <c r="K668" t="s">
        <v>77</v>
      </c>
      <c r="L668" s="14">
        <v>150</v>
      </c>
      <c r="M668" s="14">
        <v>75</v>
      </c>
      <c r="N668">
        <v>75</v>
      </c>
      <c r="O668">
        <v>150</v>
      </c>
      <c r="P668">
        <v>75</v>
      </c>
      <c r="Q668" s="8">
        <v>150</v>
      </c>
      <c r="R668" s="11" t="b">
        <f t="shared" si="11"/>
        <v>0</v>
      </c>
      <c r="S668">
        <v>0</v>
      </c>
      <c r="T668" t="s">
        <v>1266</v>
      </c>
      <c r="W668">
        <v>9</v>
      </c>
      <c r="AB668" t="s">
        <v>33</v>
      </c>
    </row>
    <row r="669" spans="1:30" ht="20.100000000000001" customHeight="1" x14ac:dyDescent="0.25">
      <c r="A669" t="s">
        <v>1384</v>
      </c>
      <c r="B669" s="14" t="e">
        <v>#N/A</v>
      </c>
      <c r="C669" s="14">
        <f>VLOOKUP(A669,SGI!$A$1:$B$219,2,FALSE)</f>
        <v>1137.17</v>
      </c>
      <c r="D669">
        <v>23446</v>
      </c>
      <c r="F669">
        <v>820</v>
      </c>
      <c r="G669" t="s">
        <v>27</v>
      </c>
      <c r="H669" t="s">
        <v>1093</v>
      </c>
      <c r="I669" s="14" t="s">
        <v>1387</v>
      </c>
      <c r="J669" t="s">
        <v>50</v>
      </c>
      <c r="K669" t="s">
        <v>403</v>
      </c>
      <c r="L669" s="14">
        <v>80</v>
      </c>
      <c r="M669">
        <v>35</v>
      </c>
      <c r="N669" s="14">
        <v>45</v>
      </c>
      <c r="O669">
        <v>80</v>
      </c>
      <c r="P669">
        <v>45</v>
      </c>
      <c r="Q669" s="8">
        <v>80</v>
      </c>
      <c r="R669" s="11" t="b">
        <f t="shared" si="11"/>
        <v>0</v>
      </c>
      <c r="S669">
        <v>0</v>
      </c>
      <c r="T669" t="s">
        <v>1266</v>
      </c>
      <c r="W669">
        <v>9</v>
      </c>
      <c r="AB669" t="s">
        <v>33</v>
      </c>
    </row>
    <row r="670" spans="1:30" ht="20.100000000000001" customHeight="1" x14ac:dyDescent="0.25">
      <c r="A670" t="s">
        <v>1384</v>
      </c>
      <c r="B670" s="14" t="e">
        <v>#N/A</v>
      </c>
      <c r="C670" s="14">
        <f>VLOOKUP(A670,SGI!$A$1:$B$219,2,FALSE)</f>
        <v>1137.17</v>
      </c>
      <c r="D670">
        <v>23447</v>
      </c>
      <c r="F670">
        <v>820</v>
      </c>
      <c r="G670" t="s">
        <v>27</v>
      </c>
      <c r="H670" t="s">
        <v>1093</v>
      </c>
      <c r="I670" s="14" t="s">
        <v>1388</v>
      </c>
      <c r="J670" t="s">
        <v>50</v>
      </c>
      <c r="K670" t="s">
        <v>51</v>
      </c>
      <c r="L670" s="20">
        <v>1266</v>
      </c>
      <c r="M670" s="14">
        <v>600</v>
      </c>
      <c r="N670" s="14">
        <v>666</v>
      </c>
      <c r="O670">
        <v>1266</v>
      </c>
      <c r="P670">
        <v>666</v>
      </c>
      <c r="Q670" s="8">
        <v>1266</v>
      </c>
      <c r="R670" s="11" t="b">
        <f t="shared" si="11"/>
        <v>0</v>
      </c>
      <c r="S670">
        <v>0</v>
      </c>
      <c r="T670" t="s">
        <v>1389</v>
      </c>
      <c r="W670">
        <v>9</v>
      </c>
      <c r="AB670" t="s">
        <v>33</v>
      </c>
    </row>
    <row r="671" spans="1:30" ht="20.100000000000001" customHeight="1" x14ac:dyDescent="0.25">
      <c r="A671" t="s">
        <v>1384</v>
      </c>
      <c r="B671" s="14" t="e">
        <v>#N/A</v>
      </c>
      <c r="C671" s="14">
        <f>VLOOKUP(A671,SGI!$A$1:$B$219,2,FALSE)</f>
        <v>1137.17</v>
      </c>
      <c r="D671">
        <v>23450</v>
      </c>
      <c r="F671">
        <v>820</v>
      </c>
      <c r="G671" t="s">
        <v>27</v>
      </c>
      <c r="H671" t="s">
        <v>1093</v>
      </c>
      <c r="I671" s="14" t="s">
        <v>1390</v>
      </c>
      <c r="J671" t="s">
        <v>272</v>
      </c>
      <c r="K671" t="s">
        <v>32</v>
      </c>
      <c r="L671">
        <v>350</v>
      </c>
      <c r="M671">
        <v>300</v>
      </c>
      <c r="N671">
        <v>50</v>
      </c>
      <c r="O671">
        <v>350</v>
      </c>
      <c r="P671">
        <v>50</v>
      </c>
      <c r="Q671" s="8">
        <v>350</v>
      </c>
      <c r="R671" s="11" t="b">
        <f t="shared" si="11"/>
        <v>0</v>
      </c>
      <c r="S671">
        <v>0</v>
      </c>
      <c r="T671" t="s">
        <v>1391</v>
      </c>
      <c r="W671" t="s">
        <v>1392</v>
      </c>
      <c r="Y671">
        <v>5</v>
      </c>
      <c r="AB671" t="s">
        <v>63</v>
      </c>
      <c r="AC671" t="s">
        <v>1393</v>
      </c>
      <c r="AD671" t="s">
        <v>282</v>
      </c>
    </row>
    <row r="672" spans="1:30" ht="20.100000000000001" customHeight="1" x14ac:dyDescent="0.25">
      <c r="A672" t="s">
        <v>1384</v>
      </c>
      <c r="B672" s="14" t="e">
        <v>#N/A</v>
      </c>
      <c r="C672" s="14">
        <f>VLOOKUP(A672,SGI!$A$1:$B$219,2,FALSE)</f>
        <v>1137.17</v>
      </c>
      <c r="D672">
        <v>23451</v>
      </c>
      <c r="F672">
        <v>820</v>
      </c>
      <c r="G672" t="s">
        <v>27</v>
      </c>
      <c r="H672" t="s">
        <v>1093</v>
      </c>
      <c r="I672" s="14" t="s">
        <v>1394</v>
      </c>
      <c r="J672" t="s">
        <v>272</v>
      </c>
      <c r="K672" t="s">
        <v>77</v>
      </c>
      <c r="L672" s="14">
        <v>20</v>
      </c>
      <c r="M672">
        <v>0</v>
      </c>
      <c r="N672">
        <v>20</v>
      </c>
      <c r="O672">
        <v>20</v>
      </c>
      <c r="P672">
        <v>20</v>
      </c>
      <c r="Q672" s="8">
        <v>20</v>
      </c>
      <c r="R672" s="11" t="b">
        <f t="shared" si="11"/>
        <v>0</v>
      </c>
      <c r="S672">
        <v>0</v>
      </c>
      <c r="T672" s="14" t="s">
        <v>1395</v>
      </c>
      <c r="W672" t="s">
        <v>1396</v>
      </c>
      <c r="X672">
        <v>7</v>
      </c>
      <c r="Y672">
        <v>5</v>
      </c>
      <c r="AB672" t="s">
        <v>33</v>
      </c>
    </row>
    <row r="673" spans="1:30" ht="20.100000000000001" customHeight="1" x14ac:dyDescent="0.25">
      <c r="A673" t="s">
        <v>1384</v>
      </c>
      <c r="B673" s="14" t="e">
        <v>#N/A</v>
      </c>
      <c r="C673" s="14">
        <f>VLOOKUP(A673,SGI!$A$1:$B$219,2,FALSE)</f>
        <v>1137.17</v>
      </c>
      <c r="D673">
        <v>23452</v>
      </c>
      <c r="F673">
        <v>820</v>
      </c>
      <c r="G673" t="s">
        <v>27</v>
      </c>
      <c r="H673" t="s">
        <v>1093</v>
      </c>
      <c r="I673" t="s">
        <v>1397</v>
      </c>
      <c r="J673" t="s">
        <v>35</v>
      </c>
      <c r="K673" t="s">
        <v>32</v>
      </c>
      <c r="L673" s="14">
        <v>30</v>
      </c>
      <c r="M673" s="14">
        <v>0</v>
      </c>
      <c r="N673" s="14">
        <v>30</v>
      </c>
      <c r="O673">
        <v>21</v>
      </c>
      <c r="P673">
        <v>21</v>
      </c>
      <c r="Q673" s="8">
        <v>21</v>
      </c>
      <c r="R673" s="11" t="b">
        <f t="shared" si="11"/>
        <v>0</v>
      </c>
      <c r="S673">
        <v>0</v>
      </c>
      <c r="T673" t="s">
        <v>1398</v>
      </c>
      <c r="W673" t="s">
        <v>1268</v>
      </c>
      <c r="X673">
        <v>1</v>
      </c>
      <c r="Y673">
        <v>3</v>
      </c>
      <c r="AB673" t="s">
        <v>63</v>
      </c>
      <c r="AC673" t="s">
        <v>332</v>
      </c>
      <c r="AD673" t="s">
        <v>1399</v>
      </c>
    </row>
    <row r="674" spans="1:30" ht="20.100000000000001" customHeight="1" x14ac:dyDescent="0.25">
      <c r="A674" t="s">
        <v>1400</v>
      </c>
      <c r="B674" s="14" t="e">
        <v>#N/A</v>
      </c>
      <c r="C674" s="14" t="e">
        <f>VLOOKUP(A674,SGI!$A$1:$B$219,2,FALSE)</f>
        <v>#N/A</v>
      </c>
      <c r="D674">
        <v>23506</v>
      </c>
      <c r="F674">
        <v>820</v>
      </c>
      <c r="G674" t="s">
        <v>27</v>
      </c>
      <c r="H674" t="s">
        <v>1093</v>
      </c>
      <c r="I674" s="14" t="s">
        <v>1401</v>
      </c>
      <c r="J674" t="s">
        <v>56</v>
      </c>
      <c r="K674" t="s">
        <v>32</v>
      </c>
      <c r="L674" s="14">
        <v>70</v>
      </c>
      <c r="M674" s="14">
        <v>0</v>
      </c>
      <c r="N674" s="14">
        <v>70</v>
      </c>
      <c r="O674">
        <v>70</v>
      </c>
      <c r="P674">
        <v>0</v>
      </c>
      <c r="Q674" s="8">
        <v>0</v>
      </c>
      <c r="R674" s="11" t="b">
        <f t="shared" si="11"/>
        <v>0</v>
      </c>
      <c r="S674">
        <v>0</v>
      </c>
      <c r="T674" t="s">
        <v>1402</v>
      </c>
      <c r="U674">
        <v>1</v>
      </c>
      <c r="V674">
        <v>3</v>
      </c>
      <c r="W674" t="s">
        <v>1268</v>
      </c>
      <c r="X674">
        <v>1</v>
      </c>
      <c r="Y674">
        <v>3</v>
      </c>
      <c r="AB674" t="s">
        <v>63</v>
      </c>
      <c r="AC674" t="s">
        <v>332</v>
      </c>
      <c r="AD674" t="s">
        <v>33</v>
      </c>
    </row>
    <row r="675" spans="1:30" ht="20.100000000000001" customHeight="1" x14ac:dyDescent="0.25">
      <c r="A675" t="s">
        <v>1403</v>
      </c>
      <c r="B675" s="14">
        <v>0</v>
      </c>
      <c r="C675" s="14">
        <f>VLOOKUP(A675,SGI!$A$1:$B$219,2,FALSE)</f>
        <v>219.49</v>
      </c>
      <c r="D675">
        <v>26495</v>
      </c>
      <c r="F675">
        <v>820</v>
      </c>
      <c r="G675" t="s">
        <v>27</v>
      </c>
      <c r="H675" t="s">
        <v>1093</v>
      </c>
      <c r="I675" s="14" t="s">
        <v>1404</v>
      </c>
      <c r="J675" t="s">
        <v>35</v>
      </c>
      <c r="K675" t="s">
        <v>32</v>
      </c>
      <c r="L675" s="14">
        <v>45.9</v>
      </c>
      <c r="M675" s="14">
        <v>20</v>
      </c>
      <c r="N675" s="14">
        <v>25.9</v>
      </c>
      <c r="O675">
        <v>45.9</v>
      </c>
      <c r="P675">
        <v>25.9</v>
      </c>
      <c r="Q675" s="8">
        <v>45.9</v>
      </c>
      <c r="R675" s="11" t="b">
        <f t="shared" si="11"/>
        <v>0</v>
      </c>
      <c r="S675">
        <v>0</v>
      </c>
      <c r="T675" t="s">
        <v>1266</v>
      </c>
      <c r="W675" t="s">
        <v>1405</v>
      </c>
      <c r="X675">
        <v>7</v>
      </c>
      <c r="Y675">
        <v>5</v>
      </c>
      <c r="AB675" t="s">
        <v>63</v>
      </c>
      <c r="AC675" t="s">
        <v>332</v>
      </c>
      <c r="AD675" t="s">
        <v>1406</v>
      </c>
    </row>
    <row r="676" spans="1:30" ht="20.100000000000001" customHeight="1" x14ac:dyDescent="0.25">
      <c r="A676" t="s">
        <v>1403</v>
      </c>
      <c r="B676" s="14">
        <v>0</v>
      </c>
      <c r="C676" s="14">
        <f>VLOOKUP(A676,SGI!$A$1:$B$219,2,FALSE)</f>
        <v>219.49</v>
      </c>
      <c r="D676" s="14">
        <v>26496</v>
      </c>
      <c r="F676">
        <v>820</v>
      </c>
      <c r="G676" t="s">
        <v>27</v>
      </c>
      <c r="H676" t="s">
        <v>1093</v>
      </c>
      <c r="I676" s="14" t="s">
        <v>1407</v>
      </c>
      <c r="J676" t="s">
        <v>45</v>
      </c>
      <c r="K676" t="s">
        <v>32</v>
      </c>
      <c r="L676" s="14">
        <v>140</v>
      </c>
      <c r="M676" s="14">
        <v>0</v>
      </c>
      <c r="N676">
        <v>140</v>
      </c>
      <c r="O676">
        <v>140</v>
      </c>
      <c r="P676">
        <v>140</v>
      </c>
      <c r="Q676" s="8">
        <v>140</v>
      </c>
      <c r="R676" s="11" t="b">
        <f t="shared" si="11"/>
        <v>0</v>
      </c>
      <c r="S676">
        <v>0</v>
      </c>
      <c r="T676" t="s">
        <v>1266</v>
      </c>
      <c r="W676">
        <v>9</v>
      </c>
      <c r="AB676" t="s">
        <v>33</v>
      </c>
    </row>
    <row r="677" spans="1:30" ht="20.100000000000001" customHeight="1" x14ac:dyDescent="0.25">
      <c r="A677" t="s">
        <v>1403</v>
      </c>
      <c r="B677" s="14">
        <v>0</v>
      </c>
      <c r="C677" s="14">
        <f>VLOOKUP(A677,SGI!$A$1:$B$219,2,FALSE)</f>
        <v>219.49</v>
      </c>
      <c r="D677">
        <v>26498</v>
      </c>
      <c r="F677">
        <v>820</v>
      </c>
      <c r="G677" t="s">
        <v>27</v>
      </c>
      <c r="H677" t="s">
        <v>1093</v>
      </c>
      <c r="I677" s="14" t="s">
        <v>1408</v>
      </c>
      <c r="J677" t="s">
        <v>50</v>
      </c>
      <c r="K677" t="s">
        <v>32</v>
      </c>
      <c r="L677" s="20">
        <v>1000</v>
      </c>
      <c r="M677">
        <v>0</v>
      </c>
      <c r="N677" s="20">
        <v>1000</v>
      </c>
      <c r="O677">
        <v>1000</v>
      </c>
      <c r="P677">
        <v>1000</v>
      </c>
      <c r="Q677" s="8">
        <v>1000</v>
      </c>
      <c r="R677" s="11" t="b">
        <f t="shared" si="11"/>
        <v>0</v>
      </c>
      <c r="S677">
        <v>0</v>
      </c>
      <c r="T677" t="s">
        <v>1409</v>
      </c>
      <c r="W677" t="s">
        <v>1410</v>
      </c>
      <c r="X677">
        <v>7</v>
      </c>
      <c r="Y677">
        <v>5</v>
      </c>
      <c r="AC677" t="s">
        <v>311</v>
      </c>
      <c r="AD677" t="s">
        <v>282</v>
      </c>
    </row>
    <row r="678" spans="1:30" ht="20.100000000000001" customHeight="1" x14ac:dyDescent="0.25">
      <c r="A678" t="s">
        <v>1411</v>
      </c>
      <c r="B678" s="14">
        <v>150.32000000000002</v>
      </c>
      <c r="C678" s="14">
        <f>VLOOKUP(A678,SGI!$A$1:$B$219,2,FALSE)</f>
        <v>477.04</v>
      </c>
      <c r="D678" s="14">
        <v>27705</v>
      </c>
      <c r="F678">
        <v>820</v>
      </c>
      <c r="G678" t="s">
        <v>27</v>
      </c>
      <c r="H678" t="s">
        <v>1093</v>
      </c>
      <c r="I678" s="14" t="s">
        <v>1412</v>
      </c>
      <c r="J678" t="s">
        <v>71</v>
      </c>
      <c r="K678" t="s">
        <v>77</v>
      </c>
      <c r="L678" s="14">
        <v>120</v>
      </c>
      <c r="M678" s="14">
        <v>60</v>
      </c>
      <c r="N678" s="14">
        <v>60</v>
      </c>
      <c r="O678">
        <v>120</v>
      </c>
      <c r="P678">
        <v>60</v>
      </c>
      <c r="Q678" s="8">
        <v>120</v>
      </c>
      <c r="R678" s="11" t="b">
        <f t="shared" si="11"/>
        <v>0</v>
      </c>
      <c r="S678">
        <v>0</v>
      </c>
      <c r="T678" t="s">
        <v>1413</v>
      </c>
      <c r="U678" s="14"/>
      <c r="W678">
        <v>9</v>
      </c>
      <c r="AB678" t="s">
        <v>33</v>
      </c>
    </row>
    <row r="679" spans="1:30" ht="20.100000000000001" customHeight="1" x14ac:dyDescent="0.25">
      <c r="A679" t="s">
        <v>1411</v>
      </c>
      <c r="B679" s="14">
        <v>150.32000000000002</v>
      </c>
      <c r="C679" s="14">
        <f>VLOOKUP(A679,SGI!$A$1:$B$219,2,FALSE)</f>
        <v>477.04</v>
      </c>
      <c r="D679">
        <v>27710</v>
      </c>
      <c r="F679">
        <v>820</v>
      </c>
      <c r="G679" t="s">
        <v>27</v>
      </c>
      <c r="H679" t="s">
        <v>1093</v>
      </c>
      <c r="I679" s="14" t="s">
        <v>1414</v>
      </c>
      <c r="J679" t="s">
        <v>71</v>
      </c>
      <c r="K679" t="s">
        <v>32</v>
      </c>
      <c r="L679" s="14">
        <v>100</v>
      </c>
      <c r="M679">
        <v>0</v>
      </c>
      <c r="N679" s="14">
        <v>100</v>
      </c>
      <c r="O679">
        <v>100</v>
      </c>
      <c r="P679">
        <v>100</v>
      </c>
      <c r="Q679" s="8">
        <v>100</v>
      </c>
      <c r="R679" s="11" t="b">
        <f t="shared" si="11"/>
        <v>0</v>
      </c>
      <c r="S679">
        <v>0</v>
      </c>
      <c r="T679" t="s">
        <v>1266</v>
      </c>
      <c r="W679">
        <v>9</v>
      </c>
      <c r="AB679" t="s">
        <v>33</v>
      </c>
    </row>
    <row r="680" spans="1:30" ht="20.100000000000001" customHeight="1" x14ac:dyDescent="0.25">
      <c r="A680" t="s">
        <v>1411</v>
      </c>
      <c r="B680" s="14">
        <v>150.32000000000002</v>
      </c>
      <c r="C680" s="14">
        <f>VLOOKUP(A680,SGI!$A$1:$B$219,2,FALSE)</f>
        <v>477.04</v>
      </c>
      <c r="D680" s="14">
        <v>27721</v>
      </c>
      <c r="F680">
        <v>820</v>
      </c>
      <c r="G680" t="s">
        <v>27</v>
      </c>
      <c r="H680" t="s">
        <v>1093</v>
      </c>
      <c r="I680" s="14" t="s">
        <v>1415</v>
      </c>
      <c r="J680" t="s">
        <v>35</v>
      </c>
      <c r="K680" t="s">
        <v>77</v>
      </c>
      <c r="L680" s="14">
        <v>20</v>
      </c>
      <c r="M680" s="14">
        <v>0</v>
      </c>
      <c r="N680" s="14">
        <v>20</v>
      </c>
      <c r="O680">
        <v>20</v>
      </c>
      <c r="P680">
        <v>20</v>
      </c>
      <c r="Q680" s="8">
        <v>20</v>
      </c>
      <c r="R680" s="11" t="b">
        <f t="shared" si="11"/>
        <v>0</v>
      </c>
      <c r="S680">
        <v>0</v>
      </c>
      <c r="T680" t="s">
        <v>1416</v>
      </c>
      <c r="W680" t="s">
        <v>1375</v>
      </c>
      <c r="X680">
        <v>2</v>
      </c>
      <c r="Y680">
        <v>1</v>
      </c>
      <c r="AC680" t="s">
        <v>332</v>
      </c>
      <c r="AD680" t="s">
        <v>1417</v>
      </c>
    </row>
    <row r="681" spans="1:30" ht="20.100000000000001" customHeight="1" x14ac:dyDescent="0.25">
      <c r="A681" t="s">
        <v>1418</v>
      </c>
      <c r="B681" s="14">
        <v>0</v>
      </c>
      <c r="C681" s="14">
        <f>VLOOKUP(A681,SGI!$A$1:$B$219,2,FALSE)</f>
        <v>5505.08</v>
      </c>
      <c r="D681">
        <v>23453</v>
      </c>
      <c r="F681">
        <v>820</v>
      </c>
      <c r="G681" t="s">
        <v>27</v>
      </c>
      <c r="H681" t="s">
        <v>1093</v>
      </c>
      <c r="I681" s="14" t="s">
        <v>1419</v>
      </c>
      <c r="J681" t="s">
        <v>119</v>
      </c>
      <c r="K681" t="s">
        <v>32</v>
      </c>
      <c r="L681" s="14">
        <v>150</v>
      </c>
      <c r="M681" s="14">
        <v>75</v>
      </c>
      <c r="N681" s="14">
        <v>75</v>
      </c>
      <c r="O681">
        <v>75</v>
      </c>
      <c r="P681">
        <v>75</v>
      </c>
      <c r="Q681" s="8">
        <v>75</v>
      </c>
      <c r="R681" s="11" t="b">
        <f t="shared" si="11"/>
        <v>0</v>
      </c>
      <c r="S681">
        <v>0</v>
      </c>
      <c r="T681" t="s">
        <v>1420</v>
      </c>
      <c r="W681" t="s">
        <v>1392</v>
      </c>
      <c r="X681">
        <v>7</v>
      </c>
      <c r="Y681">
        <v>5</v>
      </c>
      <c r="AC681" t="s">
        <v>311</v>
      </c>
      <c r="AD681" t="s">
        <v>33</v>
      </c>
    </row>
    <row r="682" spans="1:30" ht="20.100000000000001" customHeight="1" x14ac:dyDescent="0.25">
      <c r="A682" t="s">
        <v>1418</v>
      </c>
      <c r="B682" s="14">
        <v>0</v>
      </c>
      <c r="C682" s="14">
        <f>VLOOKUP(A682,SGI!$A$1:$B$219,2,FALSE)</f>
        <v>5505.08</v>
      </c>
      <c r="D682" s="14">
        <v>24777</v>
      </c>
      <c r="F682">
        <v>820</v>
      </c>
      <c r="G682" t="s">
        <v>27</v>
      </c>
      <c r="H682" t="s">
        <v>1093</v>
      </c>
      <c r="I682" s="14" t="s">
        <v>1421</v>
      </c>
      <c r="J682" t="s">
        <v>60</v>
      </c>
      <c r="K682" t="s">
        <v>32</v>
      </c>
      <c r="L682" s="20">
        <v>1000</v>
      </c>
      <c r="M682">
        <v>500</v>
      </c>
      <c r="N682" s="14">
        <v>500</v>
      </c>
      <c r="O682">
        <v>1000</v>
      </c>
      <c r="P682">
        <v>0</v>
      </c>
      <c r="Q682" s="8">
        <v>0</v>
      </c>
      <c r="R682" s="11" t="b">
        <f t="shared" si="11"/>
        <v>0</v>
      </c>
      <c r="S682">
        <v>0</v>
      </c>
      <c r="T682" t="s">
        <v>1075</v>
      </c>
      <c r="W682" t="s">
        <v>1422</v>
      </c>
      <c r="X682">
        <v>1</v>
      </c>
      <c r="Y682">
        <v>3</v>
      </c>
      <c r="AC682" t="s">
        <v>311</v>
      </c>
      <c r="AD682" t="s">
        <v>33</v>
      </c>
    </row>
    <row r="683" spans="1:30" ht="20.100000000000001" customHeight="1" x14ac:dyDescent="0.25">
      <c r="A683" t="s">
        <v>1418</v>
      </c>
      <c r="B683" s="14">
        <v>0</v>
      </c>
      <c r="C683" s="14">
        <f>VLOOKUP(A683,SGI!$A$1:$B$219,2,FALSE)</f>
        <v>5505.08</v>
      </c>
      <c r="D683" s="14">
        <v>24778</v>
      </c>
      <c r="F683">
        <v>820</v>
      </c>
      <c r="G683" t="s">
        <v>27</v>
      </c>
      <c r="H683" t="s">
        <v>1093</v>
      </c>
      <c r="I683" s="14" t="s">
        <v>1423</v>
      </c>
      <c r="J683" t="s">
        <v>35</v>
      </c>
      <c r="K683" t="s">
        <v>32</v>
      </c>
      <c r="L683" s="20">
        <v>2700</v>
      </c>
      <c r="M683" s="20">
        <v>2200</v>
      </c>
      <c r="N683">
        <v>500</v>
      </c>
      <c r="O683">
        <v>2700</v>
      </c>
      <c r="P683">
        <v>500</v>
      </c>
      <c r="Q683" s="8">
        <v>2700</v>
      </c>
      <c r="R683" s="11" t="b">
        <f t="shared" si="11"/>
        <v>0</v>
      </c>
      <c r="S683">
        <v>0</v>
      </c>
      <c r="T683" t="s">
        <v>1420</v>
      </c>
      <c r="W683" t="s">
        <v>1290</v>
      </c>
      <c r="X683">
        <v>7</v>
      </c>
      <c r="Y683">
        <v>5</v>
      </c>
      <c r="AC683" t="s">
        <v>311</v>
      </c>
      <c r="AD683" t="s">
        <v>33</v>
      </c>
    </row>
    <row r="684" spans="1:30" ht="20.100000000000001" customHeight="1" x14ac:dyDescent="0.25">
      <c r="A684" t="s">
        <v>1424</v>
      </c>
      <c r="B684" s="14">
        <v>8433.2200000000012</v>
      </c>
      <c r="C684" s="14">
        <f>VLOOKUP(A684,SGI!$A$1:$B$219,2,FALSE)</f>
        <v>10571.65</v>
      </c>
      <c r="D684" s="14">
        <v>27214</v>
      </c>
      <c r="F684">
        <v>820</v>
      </c>
      <c r="G684" t="s">
        <v>27</v>
      </c>
      <c r="H684" t="s">
        <v>1093</v>
      </c>
      <c r="I684" s="19" t="s">
        <v>1425</v>
      </c>
      <c r="J684" t="s">
        <v>37</v>
      </c>
      <c r="K684" t="s">
        <v>32</v>
      </c>
      <c r="L684" s="20">
        <v>7290</v>
      </c>
      <c r="M684" s="20">
        <v>1940.4</v>
      </c>
      <c r="N684" s="20">
        <v>5349.6</v>
      </c>
      <c r="O684">
        <v>7290</v>
      </c>
      <c r="P684">
        <v>5349.6</v>
      </c>
      <c r="Q684" s="8">
        <v>7290</v>
      </c>
      <c r="R684" s="11" t="b">
        <f t="shared" si="11"/>
        <v>0</v>
      </c>
      <c r="S684">
        <v>0</v>
      </c>
      <c r="T684" t="s">
        <v>1426</v>
      </c>
      <c r="W684">
        <v>9</v>
      </c>
      <c r="AB684" t="s">
        <v>33</v>
      </c>
    </row>
    <row r="685" spans="1:30" ht="20.100000000000001" customHeight="1" x14ac:dyDescent="0.25">
      <c r="A685" t="s">
        <v>1424</v>
      </c>
      <c r="B685" s="14">
        <v>8433.2200000000012</v>
      </c>
      <c r="C685" s="14">
        <f>VLOOKUP(A685,SGI!$A$1:$B$219,2,FALSE)</f>
        <v>10571.65</v>
      </c>
      <c r="D685" s="14">
        <v>27216</v>
      </c>
      <c r="F685">
        <v>820</v>
      </c>
      <c r="G685" t="s">
        <v>27</v>
      </c>
      <c r="H685" t="s">
        <v>1093</v>
      </c>
      <c r="I685" s="19" t="s">
        <v>1427</v>
      </c>
      <c r="J685" t="s">
        <v>45</v>
      </c>
      <c r="K685" t="s">
        <v>32</v>
      </c>
      <c r="L685" s="20">
        <v>9107.84</v>
      </c>
      <c r="M685" s="20">
        <v>2424.2600000000002</v>
      </c>
      <c r="N685" s="20">
        <v>5814.91</v>
      </c>
      <c r="O685">
        <v>9107.84</v>
      </c>
      <c r="P685">
        <v>5814.91</v>
      </c>
      <c r="Q685" s="8">
        <v>9107.84</v>
      </c>
      <c r="R685" s="11" t="b">
        <f t="shared" si="11"/>
        <v>0</v>
      </c>
      <c r="S685">
        <v>0</v>
      </c>
      <c r="T685" t="s">
        <v>1266</v>
      </c>
      <c r="W685">
        <v>9</v>
      </c>
      <c r="AB685" t="s">
        <v>33</v>
      </c>
    </row>
    <row r="686" spans="1:30" ht="20.100000000000001" customHeight="1" x14ac:dyDescent="0.25">
      <c r="A686" t="s">
        <v>1424</v>
      </c>
      <c r="B686" s="14">
        <v>8433.2200000000012</v>
      </c>
      <c r="C686" s="14">
        <f>VLOOKUP(A686,SGI!$A$1:$B$219,2,FALSE)</f>
        <v>10571.65</v>
      </c>
      <c r="D686">
        <v>27221</v>
      </c>
      <c r="F686">
        <v>820</v>
      </c>
      <c r="G686" t="s">
        <v>27</v>
      </c>
      <c r="H686" t="s">
        <v>1093</v>
      </c>
      <c r="I686" s="19" t="s">
        <v>1428</v>
      </c>
      <c r="J686" t="s">
        <v>350</v>
      </c>
      <c r="K686" t="s">
        <v>32</v>
      </c>
      <c r="L686" s="14">
        <v>840</v>
      </c>
      <c r="M686" s="14">
        <v>223.58</v>
      </c>
      <c r="N686">
        <v>616.41999999999996</v>
      </c>
      <c r="O686">
        <v>840</v>
      </c>
      <c r="P686">
        <v>616.41999999999996</v>
      </c>
      <c r="Q686" s="8">
        <v>840</v>
      </c>
      <c r="R686" s="11" t="b">
        <f t="shared" si="11"/>
        <v>0</v>
      </c>
      <c r="S686">
        <v>0</v>
      </c>
      <c r="T686" t="s">
        <v>1266</v>
      </c>
      <c r="W686">
        <v>9</v>
      </c>
      <c r="AB686" t="s">
        <v>33</v>
      </c>
    </row>
    <row r="687" spans="1:30" ht="20.100000000000001" customHeight="1" x14ac:dyDescent="0.25">
      <c r="A687" t="s">
        <v>1424</v>
      </c>
      <c r="B687" s="14">
        <v>8433.2200000000012</v>
      </c>
      <c r="C687" s="14">
        <f>VLOOKUP(A687,SGI!$A$1:$B$219,2,FALSE)</f>
        <v>10571.65</v>
      </c>
      <c r="D687">
        <v>27222</v>
      </c>
      <c r="F687">
        <v>820</v>
      </c>
      <c r="G687" t="s">
        <v>27</v>
      </c>
      <c r="H687" t="s">
        <v>1093</v>
      </c>
      <c r="I687" s="14" t="s">
        <v>1429</v>
      </c>
      <c r="J687" t="s">
        <v>288</v>
      </c>
      <c r="K687" t="s">
        <v>32</v>
      </c>
      <c r="L687" s="14">
        <v>536.62</v>
      </c>
      <c r="M687">
        <v>142.83000000000001</v>
      </c>
      <c r="N687" s="14">
        <v>393.79</v>
      </c>
      <c r="O687">
        <v>536.62</v>
      </c>
      <c r="P687">
        <v>393.79</v>
      </c>
      <c r="Q687" s="8">
        <v>536.62</v>
      </c>
      <c r="R687" s="11" t="b">
        <f t="shared" si="11"/>
        <v>0</v>
      </c>
      <c r="S687">
        <v>0</v>
      </c>
      <c r="T687" t="s">
        <v>1266</v>
      </c>
      <c r="W687">
        <v>9</v>
      </c>
      <c r="AB687" t="s">
        <v>33</v>
      </c>
    </row>
    <row r="688" spans="1:30" ht="20.100000000000001" customHeight="1" x14ac:dyDescent="0.25">
      <c r="A688" t="s">
        <v>1424</v>
      </c>
      <c r="B688" s="14">
        <v>8433.2200000000012</v>
      </c>
      <c r="C688" s="14">
        <f>VLOOKUP(A688,SGI!$A$1:$B$219,2,FALSE)</f>
        <v>10571.65</v>
      </c>
      <c r="D688">
        <v>27225</v>
      </c>
      <c r="F688">
        <v>820</v>
      </c>
      <c r="G688" t="s">
        <v>27</v>
      </c>
      <c r="H688" t="s">
        <v>1093</v>
      </c>
      <c r="I688" s="19" t="s">
        <v>1430</v>
      </c>
      <c r="J688" t="s">
        <v>42</v>
      </c>
      <c r="K688" t="s">
        <v>32</v>
      </c>
      <c r="L688" s="14">
        <v>546</v>
      </c>
      <c r="M688">
        <v>145.33000000000001</v>
      </c>
      <c r="N688">
        <v>400.67</v>
      </c>
      <c r="O688">
        <v>546</v>
      </c>
      <c r="P688">
        <v>400.67</v>
      </c>
      <c r="Q688" s="8">
        <v>546</v>
      </c>
      <c r="R688" s="11" t="b">
        <f t="shared" si="11"/>
        <v>0</v>
      </c>
      <c r="S688">
        <v>0</v>
      </c>
      <c r="T688" t="s">
        <v>1266</v>
      </c>
      <c r="W688">
        <v>9</v>
      </c>
      <c r="AB688" t="s">
        <v>33</v>
      </c>
    </row>
    <row r="689" spans="1:28" ht="20.100000000000001" customHeight="1" x14ac:dyDescent="0.25">
      <c r="A689" t="s">
        <v>1424</v>
      </c>
      <c r="B689" s="14">
        <v>8433.2200000000012</v>
      </c>
      <c r="C689" s="14">
        <f>VLOOKUP(A689,SGI!$A$1:$B$219,2,FALSE)</f>
        <v>10571.65</v>
      </c>
      <c r="D689">
        <v>27232</v>
      </c>
      <c r="F689">
        <v>820</v>
      </c>
      <c r="G689" t="s">
        <v>27</v>
      </c>
      <c r="H689" t="s">
        <v>1093</v>
      </c>
      <c r="I689" s="19" t="s">
        <v>1431</v>
      </c>
      <c r="J689" t="s">
        <v>50</v>
      </c>
      <c r="K689" t="s">
        <v>32</v>
      </c>
      <c r="L689" s="20">
        <v>1398.9</v>
      </c>
      <c r="M689">
        <v>372.35</v>
      </c>
      <c r="N689" s="14">
        <v>826.55</v>
      </c>
      <c r="O689">
        <v>1398.9</v>
      </c>
      <c r="P689">
        <v>826.55</v>
      </c>
      <c r="Q689" s="8">
        <v>1398.9</v>
      </c>
      <c r="R689" s="11" t="b">
        <f t="shared" si="11"/>
        <v>0</v>
      </c>
      <c r="S689">
        <v>0</v>
      </c>
      <c r="T689" t="s">
        <v>1266</v>
      </c>
      <c r="W689">
        <v>9</v>
      </c>
      <c r="AB689" t="s">
        <v>33</v>
      </c>
    </row>
    <row r="690" spans="1:28" ht="20.100000000000001" customHeight="1" x14ac:dyDescent="0.25">
      <c r="A690" t="s">
        <v>1432</v>
      </c>
      <c r="B690" s="14" t="e">
        <v>#N/A</v>
      </c>
      <c r="C690" s="14">
        <f>VLOOKUP(A690,SGI!$A$1:$B$219,2,FALSE)</f>
        <v>170.6</v>
      </c>
      <c r="D690">
        <v>23572</v>
      </c>
      <c r="F690">
        <v>820</v>
      </c>
      <c r="G690" t="s">
        <v>27</v>
      </c>
      <c r="H690" t="s">
        <v>1093</v>
      </c>
      <c r="I690" s="14" t="s">
        <v>1433</v>
      </c>
      <c r="J690" t="s">
        <v>35</v>
      </c>
      <c r="K690" t="s">
        <v>32</v>
      </c>
      <c r="L690">
        <v>36</v>
      </c>
      <c r="M690">
        <v>0</v>
      </c>
      <c r="N690">
        <v>36</v>
      </c>
      <c r="O690">
        <v>36</v>
      </c>
      <c r="P690">
        <v>36</v>
      </c>
      <c r="Q690" s="8">
        <v>36</v>
      </c>
      <c r="R690" s="11" t="b">
        <f t="shared" si="11"/>
        <v>0</v>
      </c>
      <c r="S690">
        <v>0</v>
      </c>
      <c r="T690" t="s">
        <v>1266</v>
      </c>
      <c r="W690">
        <v>9</v>
      </c>
      <c r="AB690" t="s">
        <v>33</v>
      </c>
    </row>
    <row r="691" spans="1:28" ht="20.100000000000001" customHeight="1" x14ac:dyDescent="0.25">
      <c r="A691" t="s">
        <v>1432</v>
      </c>
      <c r="B691" s="14" t="e">
        <v>#N/A</v>
      </c>
      <c r="C691" s="14">
        <f>VLOOKUP(A691,SGI!$A$1:$B$219,2,FALSE)</f>
        <v>170.6</v>
      </c>
      <c r="D691">
        <v>23573</v>
      </c>
      <c r="F691">
        <v>820</v>
      </c>
      <c r="G691" t="s">
        <v>27</v>
      </c>
      <c r="H691" t="s">
        <v>1093</v>
      </c>
      <c r="I691" t="s">
        <v>1434</v>
      </c>
      <c r="J691" t="s">
        <v>71</v>
      </c>
      <c r="K691" t="s">
        <v>32</v>
      </c>
      <c r="L691" s="14">
        <v>60</v>
      </c>
      <c r="M691" s="14">
        <v>20</v>
      </c>
      <c r="N691" s="14">
        <v>40</v>
      </c>
      <c r="O691">
        <v>60</v>
      </c>
      <c r="P691">
        <v>40</v>
      </c>
      <c r="Q691" s="8">
        <v>60</v>
      </c>
      <c r="R691" s="11" t="b">
        <f t="shared" si="11"/>
        <v>0</v>
      </c>
      <c r="S691">
        <v>0</v>
      </c>
      <c r="T691" t="s">
        <v>1266</v>
      </c>
      <c r="W691">
        <v>9</v>
      </c>
      <c r="AB691" t="s">
        <v>33</v>
      </c>
    </row>
    <row r="692" spans="1:28" ht="20.100000000000001" customHeight="1" x14ac:dyDescent="0.25">
      <c r="A692" t="s">
        <v>1435</v>
      </c>
      <c r="B692" s="14">
        <v>62.6</v>
      </c>
      <c r="C692" s="14">
        <f>VLOOKUP(A692,SGI!$A$1:$B$219,2,FALSE)</f>
        <v>4156.93</v>
      </c>
      <c r="D692" s="4">
        <v>27775</v>
      </c>
      <c r="E692" s="4" t="s">
        <v>2540</v>
      </c>
      <c r="F692">
        <v>820</v>
      </c>
      <c r="G692" t="s">
        <v>27</v>
      </c>
      <c r="H692" t="s">
        <v>1093</v>
      </c>
      <c r="I692" s="19" t="s">
        <v>1436</v>
      </c>
      <c r="J692" t="s">
        <v>272</v>
      </c>
      <c r="K692" t="s">
        <v>77</v>
      </c>
      <c r="L692" s="14">
        <v>160</v>
      </c>
      <c r="M692" s="14">
        <v>0</v>
      </c>
      <c r="N692" s="14">
        <v>160</v>
      </c>
      <c r="O692">
        <v>160</v>
      </c>
      <c r="P692">
        <v>160</v>
      </c>
      <c r="Q692" s="8">
        <v>0</v>
      </c>
      <c r="R692" s="11" t="b">
        <f t="shared" si="11"/>
        <v>1</v>
      </c>
      <c r="S692">
        <v>0</v>
      </c>
      <c r="T692" t="s">
        <v>1437</v>
      </c>
      <c r="W692" t="s">
        <v>1375</v>
      </c>
      <c r="X692">
        <v>2</v>
      </c>
      <c r="Y692">
        <v>1</v>
      </c>
      <c r="Z692" t="s">
        <v>1438</v>
      </c>
    </row>
    <row r="693" spans="1:28" ht="20.100000000000001" customHeight="1" x14ac:dyDescent="0.25">
      <c r="A693" t="s">
        <v>1435</v>
      </c>
      <c r="B693" s="14">
        <v>62.6</v>
      </c>
      <c r="C693" s="14">
        <f>VLOOKUP(A693,SGI!$A$1:$B$219,2,FALSE)</f>
        <v>4156.93</v>
      </c>
      <c r="D693" s="14">
        <v>27776</v>
      </c>
      <c r="F693">
        <v>820</v>
      </c>
      <c r="G693" t="s">
        <v>27</v>
      </c>
      <c r="H693" t="s">
        <v>1093</v>
      </c>
      <c r="I693" s="14" t="s">
        <v>1439</v>
      </c>
      <c r="J693" t="s">
        <v>119</v>
      </c>
      <c r="K693" t="s">
        <v>32</v>
      </c>
      <c r="L693" s="14">
        <v>135</v>
      </c>
      <c r="M693" s="14">
        <v>0</v>
      </c>
      <c r="N693">
        <v>135</v>
      </c>
      <c r="O693" s="14">
        <v>135</v>
      </c>
      <c r="P693">
        <v>135</v>
      </c>
      <c r="Q693" s="8">
        <v>135</v>
      </c>
      <c r="R693" s="11" t="b">
        <f t="shared" si="11"/>
        <v>0</v>
      </c>
      <c r="S693">
        <v>0</v>
      </c>
      <c r="T693" t="s">
        <v>1440</v>
      </c>
      <c r="W693">
        <v>9</v>
      </c>
    </row>
    <row r="694" spans="1:28" ht="20.100000000000001" customHeight="1" x14ac:dyDescent="0.25">
      <c r="A694" t="s">
        <v>1435</v>
      </c>
      <c r="B694" s="14">
        <v>62.6</v>
      </c>
      <c r="C694" s="14">
        <f>VLOOKUP(A694,SGI!$A$1:$B$219,2,FALSE)</f>
        <v>4156.93</v>
      </c>
      <c r="D694" s="14">
        <v>27781</v>
      </c>
      <c r="F694">
        <v>820</v>
      </c>
      <c r="G694" t="s">
        <v>27</v>
      </c>
      <c r="H694" t="s">
        <v>1093</v>
      </c>
      <c r="I694" s="14" t="s">
        <v>1441</v>
      </c>
      <c r="J694" t="s">
        <v>408</v>
      </c>
      <c r="K694" t="s">
        <v>51</v>
      </c>
      <c r="L694" s="14">
        <v>50</v>
      </c>
      <c r="M694">
        <v>0</v>
      </c>
      <c r="N694" s="14">
        <v>50</v>
      </c>
      <c r="O694">
        <v>50</v>
      </c>
      <c r="P694">
        <v>0</v>
      </c>
      <c r="R694" s="11" t="b">
        <f t="shared" si="11"/>
        <v>0</v>
      </c>
      <c r="S694">
        <v>0</v>
      </c>
      <c r="T694" t="s">
        <v>1442</v>
      </c>
      <c r="U694">
        <v>1</v>
      </c>
      <c r="V694">
        <v>3</v>
      </c>
      <c r="W694" t="s">
        <v>1320</v>
      </c>
      <c r="X694">
        <v>1</v>
      </c>
      <c r="Y694">
        <v>3</v>
      </c>
      <c r="AB694" t="s">
        <v>33</v>
      </c>
    </row>
    <row r="695" spans="1:28" ht="20.100000000000001" customHeight="1" x14ac:dyDescent="0.25">
      <c r="A695" t="s">
        <v>1443</v>
      </c>
      <c r="B695" s="14">
        <v>220.73999999999998</v>
      </c>
      <c r="C695" s="14">
        <f>VLOOKUP(A695,SGI!$A$1:$B$219,2,FALSE)</f>
        <v>375.42</v>
      </c>
      <c r="D695">
        <v>24707</v>
      </c>
      <c r="F695">
        <v>820</v>
      </c>
      <c r="G695" t="s">
        <v>27</v>
      </c>
      <c r="H695" t="s">
        <v>1093</v>
      </c>
      <c r="I695" t="s">
        <v>1444</v>
      </c>
      <c r="J695" t="s">
        <v>60</v>
      </c>
      <c r="K695" t="s">
        <v>32</v>
      </c>
      <c r="L695">
        <v>60</v>
      </c>
      <c r="M695">
        <v>0</v>
      </c>
      <c r="N695">
        <v>60</v>
      </c>
      <c r="O695">
        <v>60</v>
      </c>
      <c r="P695">
        <v>60</v>
      </c>
      <c r="Q695" s="8">
        <v>60</v>
      </c>
      <c r="R695" s="11" t="b">
        <f t="shared" si="11"/>
        <v>0</v>
      </c>
      <c r="S695">
        <v>0</v>
      </c>
      <c r="T695" s="14" t="s">
        <v>1266</v>
      </c>
      <c r="W695" s="14">
        <v>9</v>
      </c>
      <c r="AB695" t="s">
        <v>33</v>
      </c>
    </row>
    <row r="696" spans="1:28" ht="20.100000000000001" customHeight="1" x14ac:dyDescent="0.25">
      <c r="A696" t="s">
        <v>1443</v>
      </c>
      <c r="B696" s="14">
        <v>220.73999999999998</v>
      </c>
      <c r="C696" s="14">
        <f>VLOOKUP(A696,SGI!$A$1:$B$219,2,FALSE)</f>
        <v>375.42</v>
      </c>
      <c r="D696">
        <v>24708</v>
      </c>
      <c r="F696">
        <v>820</v>
      </c>
      <c r="G696" t="s">
        <v>27</v>
      </c>
      <c r="H696" t="s">
        <v>1093</v>
      </c>
      <c r="I696" t="s">
        <v>1445</v>
      </c>
      <c r="J696" t="s">
        <v>50</v>
      </c>
      <c r="K696" t="s">
        <v>32</v>
      </c>
      <c r="L696" s="14">
        <v>356.99</v>
      </c>
      <c r="M696">
        <v>156.99</v>
      </c>
      <c r="N696" s="14">
        <v>200</v>
      </c>
      <c r="O696">
        <v>356.99</v>
      </c>
      <c r="P696">
        <v>200</v>
      </c>
      <c r="Q696" s="8">
        <v>356.99</v>
      </c>
      <c r="R696" s="11" t="b">
        <f t="shared" si="11"/>
        <v>0</v>
      </c>
      <c r="S696">
        <v>0</v>
      </c>
      <c r="T696" t="s">
        <v>1266</v>
      </c>
      <c r="W696">
        <v>9</v>
      </c>
      <c r="AB696" t="s">
        <v>33</v>
      </c>
    </row>
    <row r="697" spans="1:28" ht="20.100000000000001" customHeight="1" x14ac:dyDescent="0.25">
      <c r="A697" t="s">
        <v>1443</v>
      </c>
      <c r="B697" s="14">
        <v>220.73999999999998</v>
      </c>
      <c r="C697" s="14">
        <f>VLOOKUP(A697,SGI!$A$1:$B$219,2,FALSE)</f>
        <v>375.42</v>
      </c>
      <c r="D697">
        <v>24710</v>
      </c>
      <c r="F697">
        <v>820</v>
      </c>
      <c r="G697" t="s">
        <v>27</v>
      </c>
      <c r="H697" t="s">
        <v>1093</v>
      </c>
      <c r="I697" s="14" t="s">
        <v>1446</v>
      </c>
      <c r="J697" t="s">
        <v>45</v>
      </c>
      <c r="K697" t="s">
        <v>32</v>
      </c>
      <c r="L697" s="14">
        <v>246.4</v>
      </c>
      <c r="M697" s="14">
        <v>123.2</v>
      </c>
      <c r="N697" s="14">
        <v>123.2</v>
      </c>
      <c r="O697">
        <v>246.4</v>
      </c>
      <c r="P697">
        <v>123.2</v>
      </c>
      <c r="Q697" s="8">
        <v>246.4</v>
      </c>
      <c r="R697" s="11" t="b">
        <f t="shared" si="11"/>
        <v>0</v>
      </c>
      <c r="S697">
        <v>0</v>
      </c>
      <c r="T697" t="s">
        <v>1266</v>
      </c>
      <c r="W697">
        <v>9</v>
      </c>
      <c r="AB697" t="s">
        <v>33</v>
      </c>
    </row>
    <row r="698" spans="1:28" ht="20.100000000000001" customHeight="1" x14ac:dyDescent="0.25">
      <c r="A698" t="s">
        <v>1447</v>
      </c>
      <c r="B698" s="14" t="e">
        <v>#N/A</v>
      </c>
      <c r="C698" s="14" t="e">
        <f>VLOOKUP(A698,SGI!$A$1:$B$219,2,FALSE)</f>
        <v>#N/A</v>
      </c>
      <c r="D698">
        <v>26961</v>
      </c>
      <c r="F698">
        <v>820</v>
      </c>
      <c r="G698" t="s">
        <v>27</v>
      </c>
      <c r="H698" t="s">
        <v>1093</v>
      </c>
      <c r="I698" s="19" t="s">
        <v>1448</v>
      </c>
      <c r="J698" t="s">
        <v>408</v>
      </c>
      <c r="K698" t="s">
        <v>32</v>
      </c>
      <c r="L698" s="20">
        <v>7500</v>
      </c>
      <c r="M698" s="20">
        <v>7500</v>
      </c>
      <c r="N698" s="14">
        <v>0</v>
      </c>
      <c r="O698" s="20">
        <v>7500</v>
      </c>
      <c r="P698">
        <v>0</v>
      </c>
      <c r="Q698" s="7"/>
      <c r="R698" s="11" t="b">
        <f t="shared" si="11"/>
        <v>0</v>
      </c>
      <c r="S698">
        <v>0</v>
      </c>
      <c r="T698" t="s">
        <v>1266</v>
      </c>
      <c r="W698" t="s">
        <v>1449</v>
      </c>
      <c r="AB698" t="s">
        <v>33</v>
      </c>
    </row>
    <row r="699" spans="1:28" ht="20.100000000000001" customHeight="1" x14ac:dyDescent="0.25">
      <c r="A699" t="s">
        <v>1447</v>
      </c>
      <c r="B699" s="14" t="e">
        <v>#N/A</v>
      </c>
      <c r="C699" s="14" t="e">
        <f>VLOOKUP(A699,SGI!$A$1:$B$219,2,FALSE)</f>
        <v>#N/A</v>
      </c>
      <c r="D699">
        <v>26970</v>
      </c>
      <c r="F699">
        <v>820</v>
      </c>
      <c r="G699" t="s">
        <v>27</v>
      </c>
      <c r="H699" t="s">
        <v>1093</v>
      </c>
      <c r="I699" t="s">
        <v>1450</v>
      </c>
      <c r="J699" t="s">
        <v>50</v>
      </c>
      <c r="K699" t="s">
        <v>77</v>
      </c>
      <c r="L699" s="20">
        <v>1500</v>
      </c>
      <c r="M699" s="20">
        <v>1500</v>
      </c>
      <c r="N699">
        <v>0</v>
      </c>
      <c r="O699" s="20">
        <v>1500</v>
      </c>
      <c r="P699">
        <v>0</v>
      </c>
      <c r="Q699" s="7"/>
      <c r="R699" s="11" t="b">
        <f t="shared" si="11"/>
        <v>0</v>
      </c>
      <c r="S699">
        <v>0</v>
      </c>
      <c r="T699" t="s">
        <v>1266</v>
      </c>
      <c r="W699" s="14">
        <v>9</v>
      </c>
      <c r="AB699" t="s">
        <v>33</v>
      </c>
    </row>
    <row r="700" spans="1:28" ht="20.100000000000001" customHeight="1" x14ac:dyDescent="0.25">
      <c r="A700" t="s">
        <v>1447</v>
      </c>
      <c r="B700" s="14" t="e">
        <v>#N/A</v>
      </c>
      <c r="C700" s="14" t="e">
        <f>VLOOKUP(A700,SGI!$A$1:$B$219,2,FALSE)</f>
        <v>#N/A</v>
      </c>
      <c r="D700">
        <v>26971</v>
      </c>
      <c r="F700">
        <v>820</v>
      </c>
      <c r="G700" t="s">
        <v>27</v>
      </c>
      <c r="H700" t="s">
        <v>1093</v>
      </c>
      <c r="I700" s="14" t="s">
        <v>1451</v>
      </c>
      <c r="J700" t="s">
        <v>119</v>
      </c>
      <c r="K700" t="s">
        <v>77</v>
      </c>
      <c r="L700" s="20">
        <v>3000</v>
      </c>
      <c r="M700" s="20">
        <v>3000</v>
      </c>
      <c r="N700">
        <v>0</v>
      </c>
      <c r="O700" s="20">
        <v>3000</v>
      </c>
      <c r="P700">
        <v>0</v>
      </c>
      <c r="Q700" s="7"/>
      <c r="R700" s="11" t="b">
        <f t="shared" si="11"/>
        <v>0</v>
      </c>
      <c r="S700">
        <v>0</v>
      </c>
      <c r="T700" t="s">
        <v>1266</v>
      </c>
      <c r="W700">
        <v>9</v>
      </c>
      <c r="AB700" t="s">
        <v>33</v>
      </c>
    </row>
    <row r="701" spans="1:28" ht="20.100000000000001" customHeight="1" x14ac:dyDescent="0.25">
      <c r="A701" t="s">
        <v>1447</v>
      </c>
      <c r="B701" s="14" t="e">
        <v>#N/A</v>
      </c>
      <c r="C701" s="14" t="e">
        <f>VLOOKUP(A701,SGI!$A$1:$B$219,2,FALSE)</f>
        <v>#N/A</v>
      </c>
      <c r="D701">
        <v>26972</v>
      </c>
      <c r="F701">
        <v>820</v>
      </c>
      <c r="G701" t="s">
        <v>27</v>
      </c>
      <c r="H701" t="s">
        <v>1093</v>
      </c>
      <c r="I701" s="19" t="s">
        <v>1452</v>
      </c>
      <c r="J701" t="s">
        <v>60</v>
      </c>
      <c r="K701" t="s">
        <v>32</v>
      </c>
      <c r="L701" s="14">
        <v>350</v>
      </c>
      <c r="M701">
        <v>350</v>
      </c>
      <c r="N701">
        <v>0</v>
      </c>
      <c r="O701">
        <v>350</v>
      </c>
      <c r="P701">
        <v>0</v>
      </c>
      <c r="R701" s="11" t="b">
        <f t="shared" si="11"/>
        <v>0</v>
      </c>
      <c r="S701">
        <v>0</v>
      </c>
      <c r="T701" t="s">
        <v>1266</v>
      </c>
      <c r="W701" s="14">
        <v>9</v>
      </c>
      <c r="AB701" t="s">
        <v>33</v>
      </c>
    </row>
    <row r="702" spans="1:28" ht="20.100000000000001" customHeight="1" x14ac:dyDescent="0.25">
      <c r="A702" t="s">
        <v>1447</v>
      </c>
      <c r="B702" s="14" t="e">
        <v>#N/A</v>
      </c>
      <c r="C702" s="14" t="e">
        <f>VLOOKUP(A702,SGI!$A$1:$B$219,2,FALSE)</f>
        <v>#N/A</v>
      </c>
      <c r="D702">
        <v>26973</v>
      </c>
      <c r="F702">
        <v>820</v>
      </c>
      <c r="G702" t="s">
        <v>27</v>
      </c>
      <c r="H702" t="s">
        <v>1093</v>
      </c>
      <c r="I702" s="14" t="s">
        <v>1453</v>
      </c>
      <c r="J702" t="s">
        <v>35</v>
      </c>
      <c r="K702" t="s">
        <v>77</v>
      </c>
      <c r="L702" s="20">
        <v>2300</v>
      </c>
      <c r="M702" s="20">
        <v>2300</v>
      </c>
      <c r="N702">
        <v>0</v>
      </c>
      <c r="O702" s="20">
        <v>2300</v>
      </c>
      <c r="P702">
        <v>0</v>
      </c>
      <c r="Q702" s="7"/>
      <c r="R702" s="11" t="b">
        <f t="shared" si="11"/>
        <v>0</v>
      </c>
      <c r="S702">
        <v>0</v>
      </c>
      <c r="T702" t="s">
        <v>1266</v>
      </c>
      <c r="W702">
        <v>9</v>
      </c>
      <c r="AB702" t="s">
        <v>33</v>
      </c>
    </row>
    <row r="703" spans="1:28" ht="20.100000000000001" customHeight="1" x14ac:dyDescent="0.25">
      <c r="A703" t="s">
        <v>1447</v>
      </c>
      <c r="B703" s="14" t="e">
        <v>#N/A</v>
      </c>
      <c r="C703" s="14" t="e">
        <f>VLOOKUP(A703,SGI!$A$1:$B$219,2,FALSE)</f>
        <v>#N/A</v>
      </c>
      <c r="D703">
        <v>26974</v>
      </c>
      <c r="F703">
        <v>820</v>
      </c>
      <c r="G703" t="s">
        <v>27</v>
      </c>
      <c r="H703" t="s">
        <v>1093</v>
      </c>
      <c r="I703" s="14" t="s">
        <v>1454</v>
      </c>
      <c r="J703" t="s">
        <v>45</v>
      </c>
      <c r="K703" t="s">
        <v>51</v>
      </c>
      <c r="L703" s="14">
        <v>300</v>
      </c>
      <c r="M703" s="14">
        <v>300</v>
      </c>
      <c r="N703" s="14">
        <v>0</v>
      </c>
      <c r="O703">
        <v>300</v>
      </c>
      <c r="P703">
        <v>0</v>
      </c>
      <c r="R703" s="11" t="b">
        <f t="shared" si="11"/>
        <v>0</v>
      </c>
      <c r="S703">
        <v>0</v>
      </c>
      <c r="T703" t="s">
        <v>1266</v>
      </c>
      <c r="W703">
        <v>9</v>
      </c>
      <c r="AB703" t="s">
        <v>33</v>
      </c>
    </row>
    <row r="704" spans="1:28" ht="20.100000000000001" customHeight="1" x14ac:dyDescent="0.25">
      <c r="A704" t="s">
        <v>1455</v>
      </c>
      <c r="B704" s="14">
        <v>166.02</v>
      </c>
      <c r="C704" s="14">
        <f>VLOOKUP(A704,SGI!$A$1:$B$219,2,FALSE)</f>
        <v>544.84</v>
      </c>
      <c r="D704">
        <v>25392</v>
      </c>
      <c r="F704">
        <v>820</v>
      </c>
      <c r="G704" t="s">
        <v>27</v>
      </c>
      <c r="H704" t="s">
        <v>1093</v>
      </c>
      <c r="I704" s="19" t="s">
        <v>1456</v>
      </c>
      <c r="J704" t="s">
        <v>45</v>
      </c>
      <c r="K704" t="s">
        <v>32</v>
      </c>
      <c r="L704" s="14">
        <v>220</v>
      </c>
      <c r="M704" s="14">
        <v>0</v>
      </c>
      <c r="N704" s="14">
        <v>220</v>
      </c>
      <c r="O704">
        <v>220</v>
      </c>
      <c r="P704">
        <v>220</v>
      </c>
      <c r="Q704" s="8">
        <v>220</v>
      </c>
      <c r="R704" s="11" t="b">
        <f t="shared" si="11"/>
        <v>0</v>
      </c>
      <c r="S704">
        <v>0</v>
      </c>
      <c r="T704">
        <v>9</v>
      </c>
      <c r="W704">
        <v>9</v>
      </c>
      <c r="AB704" t="s">
        <v>33</v>
      </c>
    </row>
    <row r="705" spans="1:30" ht="20.100000000000001" customHeight="1" x14ac:dyDescent="0.25">
      <c r="A705" t="s">
        <v>1455</v>
      </c>
      <c r="B705" s="14">
        <v>166.02</v>
      </c>
      <c r="C705" s="14">
        <f>VLOOKUP(A705,SGI!$A$1:$B$219,2,FALSE)</f>
        <v>544.84</v>
      </c>
      <c r="D705">
        <v>25396</v>
      </c>
      <c r="F705">
        <v>820</v>
      </c>
      <c r="G705" t="s">
        <v>27</v>
      </c>
      <c r="H705" t="s">
        <v>1093</v>
      </c>
      <c r="I705" s="14" t="s">
        <v>1457</v>
      </c>
      <c r="J705" t="s">
        <v>119</v>
      </c>
      <c r="K705" t="s">
        <v>32</v>
      </c>
      <c r="L705">
        <v>20</v>
      </c>
      <c r="M705">
        <v>0</v>
      </c>
      <c r="N705">
        <v>20</v>
      </c>
      <c r="O705">
        <v>0</v>
      </c>
      <c r="P705">
        <v>0</v>
      </c>
      <c r="Q705" s="8">
        <v>0</v>
      </c>
      <c r="R705" s="11" t="b">
        <f t="shared" si="11"/>
        <v>0</v>
      </c>
      <c r="S705">
        <v>0</v>
      </c>
      <c r="T705" t="s">
        <v>1458</v>
      </c>
      <c r="U705">
        <v>1</v>
      </c>
      <c r="V705">
        <v>1</v>
      </c>
      <c r="W705">
        <v>9</v>
      </c>
      <c r="Y705">
        <v>1</v>
      </c>
      <c r="AA705" t="s">
        <v>33</v>
      </c>
      <c r="AB705" t="s">
        <v>33</v>
      </c>
    </row>
    <row r="706" spans="1:30" ht="20.100000000000001" customHeight="1" x14ac:dyDescent="0.25">
      <c r="A706" t="s">
        <v>1455</v>
      </c>
      <c r="B706" s="14">
        <v>166.02</v>
      </c>
      <c r="C706" s="14">
        <f>VLOOKUP(A706,SGI!$A$1:$B$219,2,FALSE)</f>
        <v>544.84</v>
      </c>
      <c r="D706">
        <v>25399</v>
      </c>
      <c r="F706">
        <v>820</v>
      </c>
      <c r="G706" t="s">
        <v>27</v>
      </c>
      <c r="H706" t="s">
        <v>1093</v>
      </c>
      <c r="I706" s="14" t="s">
        <v>1459</v>
      </c>
      <c r="J706" t="s">
        <v>50</v>
      </c>
      <c r="K706" t="s">
        <v>32</v>
      </c>
      <c r="L706">
        <v>50</v>
      </c>
      <c r="M706">
        <v>0</v>
      </c>
      <c r="N706">
        <v>50</v>
      </c>
      <c r="O706">
        <v>50</v>
      </c>
      <c r="P706">
        <v>50</v>
      </c>
      <c r="Q706" s="8">
        <v>50</v>
      </c>
      <c r="R706" s="11" t="b">
        <f t="shared" si="11"/>
        <v>0</v>
      </c>
      <c r="S706">
        <v>0</v>
      </c>
      <c r="T706">
        <v>9</v>
      </c>
      <c r="W706">
        <v>9</v>
      </c>
      <c r="AB706" t="s">
        <v>33</v>
      </c>
    </row>
    <row r="707" spans="1:30" ht="20.100000000000001" customHeight="1" x14ac:dyDescent="0.25">
      <c r="A707" t="s">
        <v>1455</v>
      </c>
      <c r="B707" s="14">
        <v>166.02</v>
      </c>
      <c r="C707" s="14">
        <f>VLOOKUP(A707,SGI!$A$1:$B$219,2,FALSE)</f>
        <v>544.84</v>
      </c>
      <c r="D707">
        <v>25401</v>
      </c>
      <c r="F707">
        <v>820</v>
      </c>
      <c r="G707" t="s">
        <v>27</v>
      </c>
      <c r="H707" t="s">
        <v>1093</v>
      </c>
      <c r="I707" s="14" t="s">
        <v>1460</v>
      </c>
      <c r="J707" t="s">
        <v>35</v>
      </c>
      <c r="K707" t="s">
        <v>32</v>
      </c>
      <c r="L707">
        <v>36.5</v>
      </c>
      <c r="M707">
        <v>0</v>
      </c>
      <c r="N707">
        <v>36.5</v>
      </c>
      <c r="O707">
        <v>0</v>
      </c>
      <c r="P707">
        <v>0</v>
      </c>
      <c r="Q707" s="8">
        <v>0</v>
      </c>
      <c r="R707" s="11" t="b">
        <f t="shared" si="11"/>
        <v>0</v>
      </c>
      <c r="S707">
        <v>0</v>
      </c>
      <c r="T707" t="s">
        <v>1461</v>
      </c>
      <c r="U707">
        <v>1</v>
      </c>
      <c r="V707">
        <v>3</v>
      </c>
      <c r="W707">
        <v>8</v>
      </c>
      <c r="X707">
        <v>3</v>
      </c>
      <c r="AB707" t="s">
        <v>33</v>
      </c>
    </row>
    <row r="708" spans="1:30" ht="20.100000000000001" customHeight="1" x14ac:dyDescent="0.25">
      <c r="A708" t="s">
        <v>1455</v>
      </c>
      <c r="B708" s="14">
        <v>166.02</v>
      </c>
      <c r="C708" s="14">
        <f>VLOOKUP(A708,SGI!$A$1:$B$219,2,FALSE)</f>
        <v>544.84</v>
      </c>
      <c r="D708">
        <v>25407</v>
      </c>
      <c r="F708">
        <v>820</v>
      </c>
      <c r="G708" t="s">
        <v>27</v>
      </c>
      <c r="H708" t="s">
        <v>1093</v>
      </c>
      <c r="I708" s="14" t="s">
        <v>1462</v>
      </c>
      <c r="J708" t="s">
        <v>50</v>
      </c>
      <c r="K708" t="s">
        <v>77</v>
      </c>
      <c r="L708" s="14">
        <v>134.4</v>
      </c>
      <c r="M708">
        <v>67.2</v>
      </c>
      <c r="N708">
        <v>67.2</v>
      </c>
      <c r="O708">
        <v>134.4</v>
      </c>
      <c r="P708">
        <v>67.2</v>
      </c>
      <c r="Q708" s="8">
        <v>134.4</v>
      </c>
      <c r="R708" s="11" t="b">
        <f t="shared" si="11"/>
        <v>0</v>
      </c>
      <c r="S708">
        <v>0</v>
      </c>
      <c r="T708" t="s">
        <v>1463</v>
      </c>
      <c r="W708" t="s">
        <v>1464</v>
      </c>
      <c r="X708" t="s">
        <v>891</v>
      </c>
      <c r="Y708" t="s">
        <v>1383</v>
      </c>
      <c r="Z708" t="s">
        <v>1465</v>
      </c>
      <c r="AB708" t="s">
        <v>63</v>
      </c>
      <c r="AC708" t="s">
        <v>831</v>
      </c>
      <c r="AD708" t="s">
        <v>33</v>
      </c>
    </row>
    <row r="709" spans="1:30" ht="20.100000000000001" customHeight="1" x14ac:dyDescent="0.25">
      <c r="A709" t="s">
        <v>1466</v>
      </c>
      <c r="B709" s="14">
        <v>477.58000000000004</v>
      </c>
      <c r="C709" s="14">
        <f>VLOOKUP(A709,SGI!$A$1:$B$219,2,FALSE)</f>
        <v>2071.34</v>
      </c>
      <c r="D709">
        <v>26824</v>
      </c>
      <c r="F709">
        <v>820</v>
      </c>
      <c r="G709" t="s">
        <v>27</v>
      </c>
      <c r="H709" t="s">
        <v>1093</v>
      </c>
      <c r="I709" s="14" t="s">
        <v>1467</v>
      </c>
      <c r="J709" t="s">
        <v>60</v>
      </c>
      <c r="K709" t="s">
        <v>32</v>
      </c>
      <c r="L709" s="14">
        <v>900</v>
      </c>
      <c r="M709">
        <v>600</v>
      </c>
      <c r="N709">
        <v>300</v>
      </c>
      <c r="O709">
        <v>900</v>
      </c>
      <c r="P709">
        <v>300</v>
      </c>
      <c r="Q709" s="8">
        <v>900</v>
      </c>
      <c r="R709" s="11" t="b">
        <f t="shared" si="11"/>
        <v>0</v>
      </c>
      <c r="S709">
        <v>0</v>
      </c>
      <c r="T709">
        <v>9</v>
      </c>
      <c r="W709">
        <v>9</v>
      </c>
      <c r="AB709" t="s">
        <v>33</v>
      </c>
    </row>
    <row r="710" spans="1:30" ht="20.100000000000001" customHeight="1" x14ac:dyDescent="0.25">
      <c r="A710" t="s">
        <v>1466</v>
      </c>
      <c r="B710" s="14">
        <v>477.58000000000004</v>
      </c>
      <c r="C710" s="14">
        <f>VLOOKUP(A710,SGI!$A$1:$B$219,2,FALSE)</f>
        <v>2071.34</v>
      </c>
      <c r="D710">
        <v>26826</v>
      </c>
      <c r="F710">
        <v>820</v>
      </c>
      <c r="G710" t="s">
        <v>27</v>
      </c>
      <c r="H710" t="s">
        <v>1093</v>
      </c>
      <c r="I710" s="14" t="s">
        <v>1468</v>
      </c>
      <c r="J710" t="s">
        <v>60</v>
      </c>
      <c r="K710" t="s">
        <v>77</v>
      </c>
      <c r="L710" s="14">
        <v>300</v>
      </c>
      <c r="M710">
        <v>200</v>
      </c>
      <c r="N710" s="14">
        <v>100</v>
      </c>
      <c r="O710">
        <v>300</v>
      </c>
      <c r="P710">
        <v>100</v>
      </c>
      <c r="Q710" s="8">
        <v>300</v>
      </c>
      <c r="R710" s="11" t="b">
        <f t="shared" si="11"/>
        <v>0</v>
      </c>
      <c r="S710">
        <v>0</v>
      </c>
      <c r="T710">
        <v>9</v>
      </c>
      <c r="W710">
        <v>9</v>
      </c>
      <c r="AB710" t="s">
        <v>33</v>
      </c>
    </row>
    <row r="711" spans="1:30" ht="20.100000000000001" customHeight="1" x14ac:dyDescent="0.25">
      <c r="A711" t="s">
        <v>1466</v>
      </c>
      <c r="B711" s="14">
        <v>477.58000000000004</v>
      </c>
      <c r="C711" s="14">
        <f>VLOOKUP(A711,SGI!$A$1:$B$219,2,FALSE)</f>
        <v>2071.34</v>
      </c>
      <c r="D711" s="14">
        <v>26831</v>
      </c>
      <c r="F711">
        <v>820</v>
      </c>
      <c r="G711" t="s">
        <v>27</v>
      </c>
      <c r="H711" t="s">
        <v>1093</v>
      </c>
      <c r="I711" s="14" t="s">
        <v>1469</v>
      </c>
      <c r="J711" t="s">
        <v>50</v>
      </c>
      <c r="K711" t="s">
        <v>32</v>
      </c>
      <c r="L711" s="14">
        <v>252</v>
      </c>
      <c r="M711">
        <v>100</v>
      </c>
      <c r="N711" s="14">
        <v>152</v>
      </c>
      <c r="O711">
        <v>252</v>
      </c>
      <c r="P711">
        <v>152</v>
      </c>
      <c r="Q711" s="8">
        <v>252</v>
      </c>
      <c r="R711" s="11" t="b">
        <f t="shared" si="11"/>
        <v>0</v>
      </c>
      <c r="S711">
        <v>0</v>
      </c>
      <c r="T711">
        <v>9</v>
      </c>
      <c r="W711">
        <v>9</v>
      </c>
      <c r="AB711" t="s">
        <v>33</v>
      </c>
    </row>
    <row r="712" spans="1:30" ht="20.100000000000001" customHeight="1" x14ac:dyDescent="0.25">
      <c r="A712" t="s">
        <v>1466</v>
      </c>
      <c r="B712" s="14">
        <v>477.58000000000004</v>
      </c>
      <c r="C712" s="14">
        <f>VLOOKUP(A712,SGI!$A$1:$B$219,2,FALSE)</f>
        <v>2071.34</v>
      </c>
      <c r="D712">
        <v>26867</v>
      </c>
      <c r="F712">
        <v>820</v>
      </c>
      <c r="G712" t="s">
        <v>27</v>
      </c>
      <c r="H712" t="s">
        <v>1093</v>
      </c>
      <c r="I712" s="14" t="s">
        <v>1470</v>
      </c>
      <c r="J712" t="s">
        <v>288</v>
      </c>
      <c r="K712" t="s">
        <v>32</v>
      </c>
      <c r="L712">
        <v>150</v>
      </c>
      <c r="M712">
        <v>0</v>
      </c>
      <c r="N712">
        <v>150</v>
      </c>
      <c r="O712">
        <v>150</v>
      </c>
      <c r="P712">
        <v>150</v>
      </c>
      <c r="Q712" s="8">
        <v>150</v>
      </c>
      <c r="R712" s="11" t="b">
        <f t="shared" si="11"/>
        <v>0</v>
      </c>
      <c r="S712">
        <v>0</v>
      </c>
      <c r="T712">
        <v>9</v>
      </c>
      <c r="W712">
        <v>9</v>
      </c>
      <c r="AB712" t="s">
        <v>33</v>
      </c>
    </row>
    <row r="713" spans="1:30" ht="20.100000000000001" customHeight="1" x14ac:dyDescent="0.25">
      <c r="A713" t="s">
        <v>1471</v>
      </c>
      <c r="B713" s="14">
        <v>0</v>
      </c>
      <c r="C713" s="14">
        <f>VLOOKUP(A713,SGI!$A$1:$B$219,2,FALSE)</f>
        <v>14365</v>
      </c>
      <c r="D713">
        <v>23665</v>
      </c>
      <c r="F713">
        <v>820</v>
      </c>
      <c r="G713" t="s">
        <v>27</v>
      </c>
      <c r="H713" t="s">
        <v>1093</v>
      </c>
      <c r="I713" s="14" t="s">
        <v>1472</v>
      </c>
      <c r="J713" t="s">
        <v>98</v>
      </c>
      <c r="K713" t="s">
        <v>32</v>
      </c>
      <c r="L713" s="20">
        <v>1925</v>
      </c>
      <c r="M713" s="20">
        <v>1925</v>
      </c>
      <c r="N713">
        <v>0</v>
      </c>
      <c r="O713">
        <v>1925</v>
      </c>
      <c r="P713">
        <v>0</v>
      </c>
      <c r="Q713" s="8">
        <v>0</v>
      </c>
      <c r="R713" s="11" t="b">
        <f t="shared" si="11"/>
        <v>0</v>
      </c>
      <c r="S713">
        <v>0</v>
      </c>
      <c r="T713">
        <v>8</v>
      </c>
      <c r="W713">
        <v>8</v>
      </c>
      <c r="AB713" t="s">
        <v>33</v>
      </c>
    </row>
    <row r="714" spans="1:30" ht="20.100000000000001" customHeight="1" x14ac:dyDescent="0.25">
      <c r="A714" t="s">
        <v>1471</v>
      </c>
      <c r="B714" s="14">
        <v>0</v>
      </c>
      <c r="C714" s="14">
        <f>VLOOKUP(A714,SGI!$A$1:$B$219,2,FALSE)</f>
        <v>14365</v>
      </c>
      <c r="D714">
        <v>23667</v>
      </c>
      <c r="F714">
        <v>820</v>
      </c>
      <c r="G714" t="s">
        <v>27</v>
      </c>
      <c r="H714" t="s">
        <v>1093</v>
      </c>
      <c r="I714" s="14" t="s">
        <v>1473</v>
      </c>
      <c r="J714" t="s">
        <v>98</v>
      </c>
      <c r="K714" t="s">
        <v>51</v>
      </c>
      <c r="L714" s="14">
        <v>700</v>
      </c>
      <c r="M714">
        <v>700</v>
      </c>
      <c r="N714" s="14">
        <v>0</v>
      </c>
      <c r="O714" s="14">
        <v>700</v>
      </c>
      <c r="P714">
        <v>0</v>
      </c>
      <c r="Q714" s="8">
        <v>0</v>
      </c>
      <c r="R714" s="11" t="b">
        <f t="shared" si="11"/>
        <v>0</v>
      </c>
      <c r="S714">
        <v>0</v>
      </c>
      <c r="T714">
        <v>9</v>
      </c>
      <c r="W714">
        <v>8</v>
      </c>
      <c r="AB714" t="s">
        <v>33</v>
      </c>
    </row>
    <row r="715" spans="1:30" ht="20.100000000000001" customHeight="1" x14ac:dyDescent="0.25">
      <c r="A715" t="s">
        <v>1471</v>
      </c>
      <c r="B715" s="14">
        <v>0</v>
      </c>
      <c r="C715" s="14">
        <f>VLOOKUP(A715,SGI!$A$1:$B$219,2,FALSE)</f>
        <v>14365</v>
      </c>
      <c r="D715">
        <v>23671</v>
      </c>
      <c r="F715">
        <v>820</v>
      </c>
      <c r="G715" t="s">
        <v>27</v>
      </c>
      <c r="H715" t="s">
        <v>1093</v>
      </c>
      <c r="I715" s="14" t="s">
        <v>1474</v>
      </c>
      <c r="J715" t="s">
        <v>50</v>
      </c>
      <c r="K715" t="s">
        <v>77</v>
      </c>
      <c r="L715">
        <v>261.49</v>
      </c>
      <c r="M715">
        <v>261.49</v>
      </c>
      <c r="N715">
        <v>0</v>
      </c>
      <c r="O715">
        <v>261.49</v>
      </c>
      <c r="P715">
        <v>0</v>
      </c>
      <c r="Q715" s="8">
        <v>0</v>
      </c>
      <c r="R715" s="11" t="b">
        <f t="shared" si="11"/>
        <v>0</v>
      </c>
      <c r="S715">
        <v>0</v>
      </c>
      <c r="T715">
        <v>9</v>
      </c>
      <c r="W715">
        <v>8</v>
      </c>
      <c r="AB715" t="s">
        <v>33</v>
      </c>
    </row>
    <row r="716" spans="1:30" ht="20.100000000000001" customHeight="1" x14ac:dyDescent="0.25">
      <c r="A716" t="s">
        <v>1471</v>
      </c>
      <c r="B716" s="14">
        <v>0</v>
      </c>
      <c r="C716" s="14">
        <f>VLOOKUP(A716,SGI!$A$1:$B$219,2,FALSE)</f>
        <v>14365</v>
      </c>
      <c r="D716">
        <v>23674</v>
      </c>
      <c r="F716">
        <v>820</v>
      </c>
      <c r="G716" t="s">
        <v>27</v>
      </c>
      <c r="H716" t="s">
        <v>1093</v>
      </c>
      <c r="I716" s="14" t="s">
        <v>1475</v>
      </c>
      <c r="J716" t="s">
        <v>35</v>
      </c>
      <c r="K716" t="s">
        <v>32</v>
      </c>
      <c r="L716">
        <v>150</v>
      </c>
      <c r="M716">
        <v>150</v>
      </c>
      <c r="N716">
        <v>0</v>
      </c>
      <c r="O716">
        <v>150</v>
      </c>
      <c r="P716">
        <v>0</v>
      </c>
      <c r="Q716" s="8">
        <v>0</v>
      </c>
      <c r="R716" s="11" t="b">
        <f t="shared" si="11"/>
        <v>0</v>
      </c>
      <c r="S716">
        <v>0</v>
      </c>
      <c r="T716">
        <v>9</v>
      </c>
      <c r="W716">
        <v>8</v>
      </c>
      <c r="AB716" t="s">
        <v>33</v>
      </c>
    </row>
    <row r="717" spans="1:30" ht="20.100000000000001" customHeight="1" x14ac:dyDescent="0.25">
      <c r="A717" t="s">
        <v>1476</v>
      </c>
      <c r="B717" s="14">
        <v>1546.1000000000001</v>
      </c>
      <c r="C717" s="14" t="e">
        <f>VLOOKUP(A717,SGI!$A$1:$B$219,2,FALSE)</f>
        <v>#N/A</v>
      </c>
      <c r="D717">
        <v>25893</v>
      </c>
      <c r="F717">
        <v>820</v>
      </c>
      <c r="G717" t="s">
        <v>27</v>
      </c>
      <c r="H717" t="s">
        <v>1093</v>
      </c>
      <c r="I717" s="14" t="s">
        <v>1484</v>
      </c>
      <c r="J717" t="s">
        <v>56</v>
      </c>
      <c r="K717" t="s">
        <v>32</v>
      </c>
      <c r="L717" s="14">
        <v>20</v>
      </c>
      <c r="M717" s="14">
        <v>0</v>
      </c>
      <c r="N717">
        <v>20</v>
      </c>
      <c r="O717" s="14">
        <v>20</v>
      </c>
      <c r="P717">
        <v>20</v>
      </c>
      <c r="Q717" s="8">
        <v>0</v>
      </c>
      <c r="R717" s="11" t="b">
        <f t="shared" si="11"/>
        <v>0</v>
      </c>
      <c r="S717">
        <v>0</v>
      </c>
      <c r="T717">
        <v>9</v>
      </c>
      <c r="W717" t="s">
        <v>1268</v>
      </c>
      <c r="AA717" t="s">
        <v>33</v>
      </c>
    </row>
    <row r="718" spans="1:30" ht="20.100000000000001" customHeight="1" x14ac:dyDescent="0.25">
      <c r="A718" t="s">
        <v>1476</v>
      </c>
      <c r="B718" s="14">
        <v>1546.1000000000001</v>
      </c>
      <c r="C718" s="14" t="e">
        <f>VLOOKUP(A718,SGI!$A$1:$B$219,2,FALSE)</f>
        <v>#N/A</v>
      </c>
      <c r="D718">
        <v>25565</v>
      </c>
      <c r="F718">
        <v>820</v>
      </c>
      <c r="G718" t="s">
        <v>27</v>
      </c>
      <c r="H718" t="s">
        <v>1093</v>
      </c>
      <c r="I718" s="14" t="s">
        <v>1477</v>
      </c>
      <c r="J718" t="s">
        <v>60</v>
      </c>
      <c r="K718" t="s">
        <v>32</v>
      </c>
      <c r="L718" s="20">
        <v>2904</v>
      </c>
      <c r="M718" s="14">
        <v>0</v>
      </c>
      <c r="N718" s="20">
        <v>2904</v>
      </c>
      <c r="O718" s="14">
        <v>2904</v>
      </c>
      <c r="P718">
        <v>2904</v>
      </c>
      <c r="Q718" s="8">
        <v>2904</v>
      </c>
      <c r="R718" s="11" t="b">
        <f t="shared" si="11"/>
        <v>0</v>
      </c>
      <c r="S718">
        <v>0</v>
      </c>
      <c r="T718">
        <v>9</v>
      </c>
      <c r="W718">
        <v>9</v>
      </c>
      <c r="AB718" t="s">
        <v>33</v>
      </c>
    </row>
    <row r="719" spans="1:30" ht="20.100000000000001" customHeight="1" x14ac:dyDescent="0.25">
      <c r="A719" t="s">
        <v>1476</v>
      </c>
      <c r="B719" s="14">
        <v>1546.1000000000001</v>
      </c>
      <c r="C719" s="14" t="e">
        <f>VLOOKUP(A719,SGI!$A$1:$B$219,2,FALSE)</f>
        <v>#N/A</v>
      </c>
      <c r="D719">
        <v>25571</v>
      </c>
      <c r="F719">
        <v>820</v>
      </c>
      <c r="G719" t="s">
        <v>27</v>
      </c>
      <c r="H719" t="s">
        <v>1093</v>
      </c>
      <c r="I719" s="14" t="s">
        <v>1478</v>
      </c>
      <c r="J719" t="s">
        <v>288</v>
      </c>
      <c r="K719" t="s">
        <v>32</v>
      </c>
      <c r="L719" s="14">
        <v>180</v>
      </c>
      <c r="M719" s="14">
        <v>0</v>
      </c>
      <c r="N719">
        <v>180</v>
      </c>
      <c r="O719" s="14">
        <v>180</v>
      </c>
      <c r="P719">
        <v>180</v>
      </c>
      <c r="Q719" s="8">
        <v>180</v>
      </c>
      <c r="R719" s="11" t="b">
        <f t="shared" ref="R719:R782" si="12">AND(P719&gt;0,Q719=0,J719&lt;&gt;"Printing Costs",J719&lt;&gt;"Publicity")</f>
        <v>0</v>
      </c>
      <c r="S719">
        <v>0</v>
      </c>
      <c r="T719">
        <v>9</v>
      </c>
      <c r="W719">
        <v>9</v>
      </c>
      <c r="AB719" t="s">
        <v>33</v>
      </c>
      <c r="AD719" s="14"/>
    </row>
    <row r="720" spans="1:30" ht="20.100000000000001" customHeight="1" x14ac:dyDescent="0.25">
      <c r="A720" t="s">
        <v>1476</v>
      </c>
      <c r="B720" s="14">
        <v>1546.1000000000001</v>
      </c>
      <c r="C720" s="14" t="e">
        <f>VLOOKUP(A720,SGI!$A$1:$B$219,2,FALSE)</f>
        <v>#N/A</v>
      </c>
      <c r="D720">
        <v>25575</v>
      </c>
      <c r="F720">
        <v>820</v>
      </c>
      <c r="G720" t="s">
        <v>27</v>
      </c>
      <c r="H720" t="s">
        <v>1093</v>
      </c>
      <c r="I720" s="14" t="s">
        <v>1479</v>
      </c>
      <c r="J720" t="s">
        <v>37</v>
      </c>
      <c r="K720" t="s">
        <v>32</v>
      </c>
      <c r="L720" s="20">
        <v>1320</v>
      </c>
      <c r="M720">
        <v>0</v>
      </c>
      <c r="N720" s="20">
        <v>1320</v>
      </c>
      <c r="O720">
        <v>1320</v>
      </c>
      <c r="P720">
        <v>1320</v>
      </c>
      <c r="Q720" s="8">
        <v>1320</v>
      </c>
      <c r="R720" s="11" t="b">
        <f t="shared" si="12"/>
        <v>0</v>
      </c>
      <c r="S720">
        <v>0</v>
      </c>
      <c r="T720">
        <v>9</v>
      </c>
      <c r="W720">
        <v>9</v>
      </c>
      <c r="AB720" t="s">
        <v>33</v>
      </c>
    </row>
    <row r="721" spans="1:30" ht="20.100000000000001" customHeight="1" x14ac:dyDescent="0.25">
      <c r="A721" t="s">
        <v>1476</v>
      </c>
      <c r="B721" s="14">
        <v>1546.1000000000001</v>
      </c>
      <c r="C721" s="14" t="e">
        <f>VLOOKUP(A721,SGI!$A$1:$B$219,2,FALSE)</f>
        <v>#N/A</v>
      </c>
      <c r="D721">
        <v>25579</v>
      </c>
      <c r="F721">
        <v>820</v>
      </c>
      <c r="G721" t="s">
        <v>27</v>
      </c>
      <c r="H721" t="s">
        <v>1093</v>
      </c>
      <c r="I721" s="14" t="s">
        <v>1480</v>
      </c>
      <c r="J721" t="s">
        <v>60</v>
      </c>
      <c r="K721" t="s">
        <v>77</v>
      </c>
      <c r="L721" s="14">
        <v>924</v>
      </c>
      <c r="M721" s="14">
        <v>0</v>
      </c>
      <c r="N721">
        <v>924</v>
      </c>
      <c r="O721" s="14">
        <v>924</v>
      </c>
      <c r="P721">
        <v>924</v>
      </c>
      <c r="Q721" s="8">
        <v>924</v>
      </c>
      <c r="R721" s="11" t="b">
        <f t="shared" si="12"/>
        <v>0</v>
      </c>
      <c r="S721">
        <v>0</v>
      </c>
      <c r="T721">
        <v>9</v>
      </c>
      <c r="W721" s="14">
        <v>9</v>
      </c>
      <c r="AB721" t="s">
        <v>33</v>
      </c>
    </row>
    <row r="722" spans="1:30" ht="20.100000000000001" customHeight="1" x14ac:dyDescent="0.25">
      <c r="A722" t="s">
        <v>1476</v>
      </c>
      <c r="B722" s="14">
        <v>1546.1000000000001</v>
      </c>
      <c r="C722" s="14" t="e">
        <f>VLOOKUP(A722,SGI!$A$1:$B$219,2,FALSE)</f>
        <v>#N/A</v>
      </c>
      <c r="D722">
        <v>25586</v>
      </c>
      <c r="F722">
        <v>820</v>
      </c>
      <c r="G722" t="s">
        <v>27</v>
      </c>
      <c r="H722" t="s">
        <v>1093</v>
      </c>
      <c r="I722" s="14" t="s">
        <v>1481</v>
      </c>
      <c r="J722" t="s">
        <v>50</v>
      </c>
      <c r="K722" t="s">
        <v>32</v>
      </c>
      <c r="L722">
        <v>300</v>
      </c>
      <c r="M722">
        <v>0</v>
      </c>
      <c r="N722">
        <v>300</v>
      </c>
      <c r="O722">
        <v>300</v>
      </c>
      <c r="P722">
        <v>300</v>
      </c>
      <c r="Q722" s="8">
        <v>300</v>
      </c>
      <c r="R722" s="11" t="b">
        <f t="shared" si="12"/>
        <v>0</v>
      </c>
      <c r="S722">
        <v>0</v>
      </c>
      <c r="T722">
        <v>9</v>
      </c>
      <c r="W722">
        <v>9</v>
      </c>
      <c r="AB722" t="s">
        <v>33</v>
      </c>
    </row>
    <row r="723" spans="1:30" ht="20.100000000000001" customHeight="1" x14ac:dyDescent="0.25">
      <c r="A723" t="s">
        <v>1476</v>
      </c>
      <c r="B723" s="14">
        <v>1546.1000000000001</v>
      </c>
      <c r="C723" s="14" t="e">
        <f>VLOOKUP(A723,SGI!$A$1:$B$219,2,FALSE)</f>
        <v>#N/A</v>
      </c>
      <c r="D723">
        <v>25589</v>
      </c>
      <c r="F723">
        <v>820</v>
      </c>
      <c r="G723" t="s">
        <v>27</v>
      </c>
      <c r="H723" t="s">
        <v>1093</v>
      </c>
      <c r="I723" s="14" t="s">
        <v>1482</v>
      </c>
      <c r="J723" t="s">
        <v>50</v>
      </c>
      <c r="K723" t="s">
        <v>77</v>
      </c>
      <c r="L723" s="14">
        <v>525</v>
      </c>
      <c r="M723" s="14">
        <v>300</v>
      </c>
      <c r="N723">
        <v>225</v>
      </c>
      <c r="O723">
        <v>525</v>
      </c>
      <c r="P723">
        <v>225</v>
      </c>
      <c r="Q723" s="8">
        <v>525</v>
      </c>
      <c r="R723" s="11" t="b">
        <f t="shared" si="12"/>
        <v>0</v>
      </c>
      <c r="S723">
        <v>0</v>
      </c>
      <c r="T723">
        <v>9</v>
      </c>
      <c r="W723">
        <v>9</v>
      </c>
      <c r="AB723" t="s">
        <v>33</v>
      </c>
    </row>
    <row r="724" spans="1:30" ht="20.100000000000001" customHeight="1" x14ac:dyDescent="0.25">
      <c r="A724" t="s">
        <v>1476</v>
      </c>
      <c r="B724" s="14">
        <v>1546.1000000000001</v>
      </c>
      <c r="C724" s="14" t="e">
        <f>VLOOKUP(A724,SGI!$A$1:$B$219,2,FALSE)</f>
        <v>#N/A</v>
      </c>
      <c r="D724">
        <v>25590</v>
      </c>
      <c r="F724">
        <v>820</v>
      </c>
      <c r="G724" t="s">
        <v>27</v>
      </c>
      <c r="H724" t="s">
        <v>1093</v>
      </c>
      <c r="I724" s="14" t="s">
        <v>1483</v>
      </c>
      <c r="J724" t="s">
        <v>350</v>
      </c>
      <c r="K724" t="s">
        <v>32</v>
      </c>
      <c r="L724">
        <v>60</v>
      </c>
      <c r="M724">
        <v>0</v>
      </c>
      <c r="N724">
        <v>60</v>
      </c>
      <c r="O724">
        <v>60</v>
      </c>
      <c r="P724">
        <v>60</v>
      </c>
      <c r="Q724" s="8">
        <v>60</v>
      </c>
      <c r="R724" s="11" t="b">
        <f t="shared" si="12"/>
        <v>0</v>
      </c>
      <c r="S724">
        <v>0</v>
      </c>
      <c r="T724">
        <v>9</v>
      </c>
      <c r="W724">
        <v>9</v>
      </c>
      <c r="AB724" t="s">
        <v>33</v>
      </c>
    </row>
    <row r="725" spans="1:30" ht="20.100000000000001" customHeight="1" x14ac:dyDescent="0.25">
      <c r="A725" t="s">
        <v>1476</v>
      </c>
      <c r="B725" s="14">
        <v>1546.1000000000001</v>
      </c>
      <c r="C725" s="14" t="e">
        <f>VLOOKUP(A725,SGI!$A$1:$B$219,2,FALSE)</f>
        <v>#N/A</v>
      </c>
      <c r="D725">
        <v>25899</v>
      </c>
      <c r="F725">
        <v>820</v>
      </c>
      <c r="G725" t="s">
        <v>27</v>
      </c>
      <c r="H725" t="s">
        <v>1093</v>
      </c>
      <c r="I725" t="s">
        <v>1485</v>
      </c>
      <c r="J725" t="s">
        <v>50</v>
      </c>
      <c r="K725" t="s">
        <v>51</v>
      </c>
      <c r="L725">
        <v>100</v>
      </c>
      <c r="M725">
        <v>0</v>
      </c>
      <c r="N725">
        <v>100</v>
      </c>
      <c r="O725">
        <v>100</v>
      </c>
      <c r="P725">
        <v>100</v>
      </c>
      <c r="Q725" s="8">
        <v>100</v>
      </c>
      <c r="R725" s="11" t="b">
        <f t="shared" si="12"/>
        <v>0</v>
      </c>
      <c r="S725">
        <v>0</v>
      </c>
      <c r="T725">
        <v>9</v>
      </c>
      <c r="W725">
        <v>9</v>
      </c>
      <c r="AB725" t="s">
        <v>33</v>
      </c>
    </row>
    <row r="726" spans="1:30" ht="20.100000000000001" customHeight="1" x14ac:dyDescent="0.25">
      <c r="A726" t="s">
        <v>1486</v>
      </c>
      <c r="B726" s="14">
        <v>868.59000000000015</v>
      </c>
      <c r="C726" s="14">
        <f>VLOOKUP(A726,SGI!$A$1:$B$219,2,FALSE)</f>
        <v>13501.74</v>
      </c>
      <c r="D726" s="4">
        <v>24724</v>
      </c>
      <c r="E726" s="4" t="s">
        <v>2540</v>
      </c>
      <c r="F726">
        <v>820</v>
      </c>
      <c r="G726" t="s">
        <v>27</v>
      </c>
      <c r="H726" t="s">
        <v>1093</v>
      </c>
      <c r="I726" s="19" t="s">
        <v>1487</v>
      </c>
      <c r="J726" t="s">
        <v>50</v>
      </c>
      <c r="K726" t="s">
        <v>32</v>
      </c>
      <c r="L726" s="14">
        <v>598.79999999999995</v>
      </c>
      <c r="M726">
        <v>298.8</v>
      </c>
      <c r="N726">
        <v>300</v>
      </c>
      <c r="O726">
        <v>598.79999999999995</v>
      </c>
      <c r="P726">
        <v>300</v>
      </c>
      <c r="Q726" s="8">
        <v>0</v>
      </c>
      <c r="R726" s="11" t="b">
        <f t="shared" si="12"/>
        <v>1</v>
      </c>
      <c r="S726">
        <v>0</v>
      </c>
      <c r="T726">
        <v>9</v>
      </c>
      <c r="W726" t="s">
        <v>1488</v>
      </c>
      <c r="X726">
        <v>7</v>
      </c>
      <c r="Y726">
        <v>6</v>
      </c>
      <c r="AB726" t="s">
        <v>63</v>
      </c>
      <c r="AC726" t="s">
        <v>1489</v>
      </c>
      <c r="AD726" t="s">
        <v>1490</v>
      </c>
    </row>
    <row r="727" spans="1:30" ht="20.100000000000001" customHeight="1" x14ac:dyDescent="0.25">
      <c r="A727" t="s">
        <v>1486</v>
      </c>
      <c r="B727" s="14">
        <v>868.59000000000015</v>
      </c>
      <c r="C727" s="14">
        <f>VLOOKUP(A727,SGI!$A$1:$B$219,2,FALSE)</f>
        <v>13501.74</v>
      </c>
      <c r="D727">
        <v>24725</v>
      </c>
      <c r="F727">
        <v>820</v>
      </c>
      <c r="G727" t="s">
        <v>27</v>
      </c>
      <c r="H727" t="s">
        <v>1093</v>
      </c>
      <c r="I727" s="19" t="s">
        <v>1491</v>
      </c>
      <c r="J727" t="s">
        <v>119</v>
      </c>
      <c r="K727" t="s">
        <v>77</v>
      </c>
      <c r="L727" s="14">
        <v>175</v>
      </c>
      <c r="M727">
        <v>100</v>
      </c>
      <c r="N727">
        <v>75</v>
      </c>
      <c r="O727">
        <v>175</v>
      </c>
      <c r="P727">
        <v>75</v>
      </c>
      <c r="Q727" s="8">
        <v>175</v>
      </c>
      <c r="R727" s="11" t="b">
        <f t="shared" si="12"/>
        <v>0</v>
      </c>
      <c r="S727">
        <v>0</v>
      </c>
      <c r="T727">
        <v>9</v>
      </c>
      <c r="W727">
        <v>9</v>
      </c>
      <c r="AB727" t="s">
        <v>33</v>
      </c>
    </row>
    <row r="728" spans="1:30" ht="20.100000000000001" customHeight="1" x14ac:dyDescent="0.25">
      <c r="A728" t="s">
        <v>1492</v>
      </c>
      <c r="B728" s="14">
        <v>6423.65</v>
      </c>
      <c r="C728" s="14">
        <f>VLOOKUP(A728,SGI!$A$1:$B$219,2,FALSE)</f>
        <v>2780.34</v>
      </c>
      <c r="D728" s="4">
        <v>26108</v>
      </c>
      <c r="E728" s="4" t="s">
        <v>2540</v>
      </c>
      <c r="F728">
        <v>820</v>
      </c>
      <c r="G728" t="s">
        <v>27</v>
      </c>
      <c r="H728" t="s">
        <v>1093</v>
      </c>
      <c r="I728" s="14" t="s">
        <v>1497</v>
      </c>
      <c r="J728" t="s">
        <v>60</v>
      </c>
      <c r="K728" t="s">
        <v>32</v>
      </c>
      <c r="L728" s="20">
        <v>5655</v>
      </c>
      <c r="M728" s="14">
        <v>500</v>
      </c>
      <c r="N728" s="20">
        <v>5155</v>
      </c>
      <c r="O728">
        <v>5655</v>
      </c>
      <c r="P728">
        <v>5155</v>
      </c>
      <c r="Q728" s="8">
        <v>0</v>
      </c>
      <c r="R728" s="11" t="b">
        <f t="shared" si="12"/>
        <v>1</v>
      </c>
      <c r="S728">
        <v>0</v>
      </c>
      <c r="T728" t="s">
        <v>1498</v>
      </c>
      <c r="W728">
        <v>9</v>
      </c>
      <c r="AB728" t="s">
        <v>33</v>
      </c>
    </row>
    <row r="729" spans="1:30" ht="20.100000000000001" customHeight="1" x14ac:dyDescent="0.25">
      <c r="A729" t="s">
        <v>1492</v>
      </c>
      <c r="B729" s="14">
        <v>6423.65</v>
      </c>
      <c r="C729" s="14">
        <f>VLOOKUP(A729,SGI!$A$1:$B$219,2,FALSE)</f>
        <v>2780.34</v>
      </c>
      <c r="D729" s="4">
        <v>26113</v>
      </c>
      <c r="E729" s="4" t="s">
        <v>2540</v>
      </c>
      <c r="F729">
        <v>820</v>
      </c>
      <c r="G729" t="s">
        <v>27</v>
      </c>
      <c r="H729" t="s">
        <v>1093</v>
      </c>
      <c r="I729" s="19" t="s">
        <v>1500</v>
      </c>
      <c r="J729" t="s">
        <v>408</v>
      </c>
      <c r="K729" t="s">
        <v>32</v>
      </c>
      <c r="L729" s="14">
        <v>300</v>
      </c>
      <c r="M729" s="14">
        <v>120</v>
      </c>
      <c r="N729" s="14">
        <v>180</v>
      </c>
      <c r="O729">
        <v>300</v>
      </c>
      <c r="P729">
        <v>180</v>
      </c>
      <c r="Q729" s="8">
        <v>0</v>
      </c>
      <c r="R729" s="11" t="b">
        <f t="shared" si="12"/>
        <v>1</v>
      </c>
      <c r="S729">
        <v>0</v>
      </c>
      <c r="T729" t="s">
        <v>1501</v>
      </c>
      <c r="W729" s="14" t="s">
        <v>1502</v>
      </c>
      <c r="AB729" t="s">
        <v>33</v>
      </c>
    </row>
    <row r="730" spans="1:30" ht="20.100000000000001" customHeight="1" x14ac:dyDescent="0.25">
      <c r="A730" t="s">
        <v>1492</v>
      </c>
      <c r="B730" s="14">
        <v>6423.65</v>
      </c>
      <c r="C730" s="14">
        <f>VLOOKUP(A730,SGI!$A$1:$B$219,2,FALSE)</f>
        <v>2780.34</v>
      </c>
      <c r="D730">
        <v>26096</v>
      </c>
      <c r="F730">
        <v>820</v>
      </c>
      <c r="G730" t="s">
        <v>27</v>
      </c>
      <c r="H730" t="s">
        <v>1093</v>
      </c>
      <c r="I730" s="14" t="s">
        <v>1493</v>
      </c>
      <c r="J730" t="s">
        <v>37</v>
      </c>
      <c r="K730" t="s">
        <v>32</v>
      </c>
      <c r="L730" s="20">
        <v>3000</v>
      </c>
      <c r="M730" s="14">
        <v>750</v>
      </c>
      <c r="N730" s="20">
        <v>2250</v>
      </c>
      <c r="O730">
        <v>3000</v>
      </c>
      <c r="P730">
        <v>2250</v>
      </c>
      <c r="Q730" s="8">
        <v>3000</v>
      </c>
      <c r="R730" s="11" t="b">
        <f t="shared" si="12"/>
        <v>0</v>
      </c>
      <c r="S730">
        <v>0</v>
      </c>
      <c r="T730">
        <v>9</v>
      </c>
      <c r="W730">
        <v>9</v>
      </c>
      <c r="AB730" t="s">
        <v>33</v>
      </c>
    </row>
    <row r="731" spans="1:30" ht="20.100000000000001" customHeight="1" x14ac:dyDescent="0.25">
      <c r="A731" t="s">
        <v>1492</v>
      </c>
      <c r="B731" s="14">
        <v>6423.65</v>
      </c>
      <c r="C731" s="14">
        <f>VLOOKUP(A731,SGI!$A$1:$B$219,2,FALSE)</f>
        <v>2780.34</v>
      </c>
      <c r="D731" s="14">
        <v>26102</v>
      </c>
      <c r="F731">
        <v>820</v>
      </c>
      <c r="G731" t="s">
        <v>27</v>
      </c>
      <c r="H731" t="s">
        <v>1093</v>
      </c>
      <c r="I731" s="19" t="s">
        <v>1494</v>
      </c>
      <c r="J731" t="s">
        <v>42</v>
      </c>
      <c r="K731" t="s">
        <v>32</v>
      </c>
      <c r="L731">
        <v>768</v>
      </c>
      <c r="M731">
        <v>100</v>
      </c>
      <c r="N731">
        <v>668</v>
      </c>
      <c r="O731">
        <v>768</v>
      </c>
      <c r="P731">
        <v>668</v>
      </c>
      <c r="Q731" s="8">
        <v>768</v>
      </c>
      <c r="R731" s="11" t="b">
        <f t="shared" si="12"/>
        <v>0</v>
      </c>
      <c r="S731">
        <v>0</v>
      </c>
      <c r="T731">
        <v>9</v>
      </c>
      <c r="W731">
        <v>9</v>
      </c>
      <c r="AB731" t="s">
        <v>33</v>
      </c>
    </row>
    <row r="732" spans="1:30" ht="20.100000000000001" customHeight="1" x14ac:dyDescent="0.25">
      <c r="A732" t="s">
        <v>1492</v>
      </c>
      <c r="B732" s="14">
        <v>6423.65</v>
      </c>
      <c r="C732" s="14">
        <f>VLOOKUP(A732,SGI!$A$1:$B$219,2,FALSE)</f>
        <v>2780.34</v>
      </c>
      <c r="D732" s="14">
        <v>26103</v>
      </c>
      <c r="F732">
        <v>820</v>
      </c>
      <c r="G732" t="s">
        <v>27</v>
      </c>
      <c r="H732" t="s">
        <v>1093</v>
      </c>
      <c r="I732" s="14" t="s">
        <v>1495</v>
      </c>
      <c r="J732" t="s">
        <v>288</v>
      </c>
      <c r="K732" t="s">
        <v>32</v>
      </c>
      <c r="L732" s="14">
        <v>397</v>
      </c>
      <c r="M732" s="14">
        <v>0</v>
      </c>
      <c r="N732">
        <v>397</v>
      </c>
      <c r="O732">
        <v>397</v>
      </c>
      <c r="P732">
        <v>397</v>
      </c>
      <c r="Q732" s="8">
        <v>397</v>
      </c>
      <c r="R732" s="11" t="b">
        <f t="shared" si="12"/>
        <v>0</v>
      </c>
      <c r="S732">
        <v>0</v>
      </c>
      <c r="T732">
        <v>9</v>
      </c>
      <c r="W732" s="14">
        <v>9</v>
      </c>
      <c r="AB732" t="s">
        <v>33</v>
      </c>
    </row>
    <row r="733" spans="1:30" ht="20.100000000000001" customHeight="1" x14ac:dyDescent="0.25">
      <c r="A733" t="s">
        <v>1492</v>
      </c>
      <c r="B733" s="14">
        <v>6423.65</v>
      </c>
      <c r="C733" s="14">
        <f>VLOOKUP(A733,SGI!$A$1:$B$219,2,FALSE)</f>
        <v>2780.34</v>
      </c>
      <c r="D733" s="14">
        <v>26106</v>
      </c>
      <c r="F733">
        <v>820</v>
      </c>
      <c r="G733" t="s">
        <v>27</v>
      </c>
      <c r="H733" t="s">
        <v>1093</v>
      </c>
      <c r="I733" s="14" t="s">
        <v>1496</v>
      </c>
      <c r="J733" t="s">
        <v>350</v>
      </c>
      <c r="K733" t="s">
        <v>32</v>
      </c>
      <c r="L733" s="20">
        <v>1840</v>
      </c>
      <c r="M733">
        <v>600</v>
      </c>
      <c r="N733" s="20">
        <v>1240</v>
      </c>
      <c r="O733">
        <v>1840</v>
      </c>
      <c r="P733">
        <v>1240</v>
      </c>
      <c r="Q733" s="8">
        <v>1840</v>
      </c>
      <c r="R733" s="11" t="b">
        <f t="shared" si="12"/>
        <v>0</v>
      </c>
      <c r="S733">
        <v>0</v>
      </c>
      <c r="T733">
        <v>9</v>
      </c>
      <c r="W733">
        <v>9</v>
      </c>
      <c r="AB733" t="s">
        <v>33</v>
      </c>
    </row>
    <row r="734" spans="1:30" ht="20.100000000000001" customHeight="1" x14ac:dyDescent="0.25">
      <c r="A734" t="s">
        <v>1492</v>
      </c>
      <c r="B734" s="14">
        <v>6423.65</v>
      </c>
      <c r="C734" s="14">
        <f>VLOOKUP(A734,SGI!$A$1:$B$219,2,FALSE)</f>
        <v>2780.34</v>
      </c>
      <c r="D734" s="14">
        <v>26110</v>
      </c>
      <c r="F734">
        <v>820</v>
      </c>
      <c r="G734" t="s">
        <v>27</v>
      </c>
      <c r="H734" t="s">
        <v>1093</v>
      </c>
      <c r="I734" s="19" t="s">
        <v>1499</v>
      </c>
      <c r="J734" t="s">
        <v>45</v>
      </c>
      <c r="K734" t="s">
        <v>32</v>
      </c>
      <c r="L734" s="20">
        <v>1134</v>
      </c>
      <c r="M734" s="14">
        <v>290</v>
      </c>
      <c r="N734">
        <v>844</v>
      </c>
      <c r="O734">
        <v>0</v>
      </c>
      <c r="P734">
        <v>0</v>
      </c>
      <c r="Q734" s="7">
        <v>1134</v>
      </c>
      <c r="R734" s="11" t="b">
        <f t="shared" si="12"/>
        <v>0</v>
      </c>
      <c r="S734">
        <v>0</v>
      </c>
      <c r="W734" s="14">
        <v>9</v>
      </c>
      <c r="AB734" t="s">
        <v>33</v>
      </c>
    </row>
    <row r="735" spans="1:30" ht="20.100000000000001" customHeight="1" x14ac:dyDescent="0.25">
      <c r="A735" t="s">
        <v>1492</v>
      </c>
      <c r="B735" s="14">
        <v>6423.65</v>
      </c>
      <c r="C735" s="14">
        <f>VLOOKUP(A735,SGI!$A$1:$B$219,2,FALSE)</f>
        <v>2780.34</v>
      </c>
      <c r="D735" s="14">
        <v>26115</v>
      </c>
      <c r="F735">
        <v>820</v>
      </c>
      <c r="G735" t="s">
        <v>27</v>
      </c>
      <c r="H735" t="s">
        <v>1093</v>
      </c>
      <c r="I735" s="19" t="s">
        <v>1503</v>
      </c>
      <c r="J735" t="s">
        <v>50</v>
      </c>
      <c r="K735" t="s">
        <v>32</v>
      </c>
      <c r="L735">
        <v>880</v>
      </c>
      <c r="M735">
        <v>100</v>
      </c>
      <c r="N735">
        <v>780</v>
      </c>
      <c r="O735">
        <v>880</v>
      </c>
      <c r="P735">
        <v>780</v>
      </c>
      <c r="Q735" s="8">
        <v>880</v>
      </c>
      <c r="R735" s="11" t="b">
        <f t="shared" si="12"/>
        <v>0</v>
      </c>
      <c r="S735">
        <v>0</v>
      </c>
      <c r="T735">
        <v>9</v>
      </c>
      <c r="W735" s="14">
        <v>9</v>
      </c>
      <c r="AB735" t="s">
        <v>33</v>
      </c>
    </row>
    <row r="736" spans="1:30" ht="20.100000000000001" customHeight="1" x14ac:dyDescent="0.25">
      <c r="A736" t="s">
        <v>1492</v>
      </c>
      <c r="B736" s="14">
        <v>6423.65</v>
      </c>
      <c r="C736" s="14">
        <f>VLOOKUP(A736,SGI!$A$1:$B$219,2,FALSE)</f>
        <v>2780.34</v>
      </c>
      <c r="D736" s="14">
        <v>26118</v>
      </c>
      <c r="F736">
        <v>820</v>
      </c>
      <c r="G736" t="s">
        <v>27</v>
      </c>
      <c r="H736" t="s">
        <v>1093</v>
      </c>
      <c r="I736" s="14" t="s">
        <v>1504</v>
      </c>
      <c r="J736" t="s">
        <v>50</v>
      </c>
      <c r="K736" t="s">
        <v>51</v>
      </c>
      <c r="L736" s="14">
        <v>14</v>
      </c>
      <c r="M736" s="14">
        <v>0</v>
      </c>
      <c r="N736" s="14">
        <v>14</v>
      </c>
      <c r="O736">
        <v>14</v>
      </c>
      <c r="P736">
        <v>14</v>
      </c>
      <c r="Q736" s="8">
        <v>14</v>
      </c>
      <c r="R736" s="11" t="b">
        <f t="shared" si="12"/>
        <v>0</v>
      </c>
      <c r="S736">
        <v>0</v>
      </c>
      <c r="T736">
        <v>9</v>
      </c>
      <c r="W736">
        <v>9</v>
      </c>
      <c r="AB736" t="s">
        <v>33</v>
      </c>
    </row>
    <row r="737" spans="1:31" ht="20.100000000000001" customHeight="1" x14ac:dyDescent="0.25">
      <c r="A737" t="s">
        <v>1492</v>
      </c>
      <c r="B737" s="14">
        <v>6423.65</v>
      </c>
      <c r="C737" s="14">
        <f>VLOOKUP(A737,SGI!$A$1:$B$219,2,FALSE)</f>
        <v>2780.34</v>
      </c>
      <c r="D737" s="14">
        <v>26122</v>
      </c>
      <c r="F737">
        <v>820</v>
      </c>
      <c r="G737" t="s">
        <v>27</v>
      </c>
      <c r="H737" t="s">
        <v>1093</v>
      </c>
      <c r="I737" s="14" t="s">
        <v>1505</v>
      </c>
      <c r="J737" t="s">
        <v>50</v>
      </c>
      <c r="K737" t="s">
        <v>77</v>
      </c>
      <c r="L737" s="14">
        <v>188</v>
      </c>
      <c r="M737" s="14">
        <v>68</v>
      </c>
      <c r="N737" s="14">
        <v>120</v>
      </c>
      <c r="O737">
        <v>188</v>
      </c>
      <c r="P737">
        <v>120</v>
      </c>
      <c r="Q737" s="8">
        <v>188</v>
      </c>
      <c r="R737" s="11" t="b">
        <f t="shared" si="12"/>
        <v>0</v>
      </c>
      <c r="S737">
        <v>0</v>
      </c>
      <c r="T737">
        <v>9</v>
      </c>
      <c r="W737">
        <v>9</v>
      </c>
      <c r="AB737" t="s">
        <v>33</v>
      </c>
    </row>
    <row r="738" spans="1:31" ht="20.100000000000001" customHeight="1" x14ac:dyDescent="0.25">
      <c r="A738" t="s">
        <v>1506</v>
      </c>
      <c r="B738" s="14">
        <v>751.27</v>
      </c>
      <c r="C738" s="14">
        <f>VLOOKUP(A738,SGI!$A$1:$B$219,2,FALSE)</f>
        <v>1224.6199999999999</v>
      </c>
      <c r="D738" s="14">
        <v>24742</v>
      </c>
      <c r="F738">
        <v>820</v>
      </c>
      <c r="G738" t="s">
        <v>27</v>
      </c>
      <c r="H738" t="s">
        <v>1093</v>
      </c>
      <c r="I738" s="19" t="s">
        <v>1507</v>
      </c>
      <c r="J738" t="s">
        <v>37</v>
      </c>
      <c r="K738" t="s">
        <v>32</v>
      </c>
      <c r="L738" s="20">
        <v>2250</v>
      </c>
      <c r="M738" s="20">
        <v>1050</v>
      </c>
      <c r="N738" s="20">
        <v>1200</v>
      </c>
      <c r="O738">
        <v>2250</v>
      </c>
      <c r="P738">
        <v>1200</v>
      </c>
      <c r="Q738" s="8">
        <v>2250</v>
      </c>
      <c r="R738" s="11" t="b">
        <f t="shared" si="12"/>
        <v>0</v>
      </c>
      <c r="S738">
        <v>0</v>
      </c>
      <c r="W738">
        <v>9</v>
      </c>
      <c r="AB738" t="s">
        <v>33</v>
      </c>
    </row>
    <row r="739" spans="1:31" ht="20.100000000000001" customHeight="1" x14ac:dyDescent="0.25">
      <c r="A739" t="s">
        <v>2267</v>
      </c>
      <c r="B739" s="14">
        <v>240.6</v>
      </c>
      <c r="C739" s="14" t="e">
        <f>VLOOKUP(A739,SGI!$A$1:$B$219,2,FALSE)</f>
        <v>#N/A</v>
      </c>
      <c r="D739" s="14">
        <v>27020</v>
      </c>
      <c r="F739">
        <v>870</v>
      </c>
      <c r="G739" t="s">
        <v>27</v>
      </c>
      <c r="H739" t="s">
        <v>2266</v>
      </c>
      <c r="I739" s="14" t="s">
        <v>2268</v>
      </c>
      <c r="J739" t="s">
        <v>272</v>
      </c>
      <c r="K739" t="s">
        <v>32</v>
      </c>
      <c r="L739">
        <v>500</v>
      </c>
      <c r="M739">
        <v>0</v>
      </c>
      <c r="N739">
        <v>500</v>
      </c>
      <c r="O739">
        <v>500</v>
      </c>
      <c r="P739">
        <v>500</v>
      </c>
      <c r="Q739" s="8">
        <v>500</v>
      </c>
      <c r="R739" s="11" t="b">
        <f t="shared" si="12"/>
        <v>0</v>
      </c>
      <c r="S739">
        <v>0</v>
      </c>
      <c r="AB739" t="s">
        <v>33</v>
      </c>
      <c r="AE739" t="s">
        <v>33</v>
      </c>
    </row>
    <row r="740" spans="1:31" ht="20.100000000000001" customHeight="1" x14ac:dyDescent="0.25">
      <c r="A740" t="s">
        <v>2267</v>
      </c>
      <c r="B740" s="14">
        <v>240.6</v>
      </c>
      <c r="C740" s="14" t="e">
        <f>VLOOKUP(A740,SGI!$A$1:$B$219,2,FALSE)</f>
        <v>#N/A</v>
      </c>
      <c r="D740" s="14">
        <v>27024</v>
      </c>
      <c r="F740">
        <v>870</v>
      </c>
      <c r="G740" t="s">
        <v>27</v>
      </c>
      <c r="H740" t="s">
        <v>2266</v>
      </c>
      <c r="I740" s="14" t="s">
        <v>2269</v>
      </c>
      <c r="J740" t="s">
        <v>45</v>
      </c>
      <c r="K740" t="s">
        <v>32</v>
      </c>
      <c r="L740">
        <v>150</v>
      </c>
      <c r="M740">
        <v>0</v>
      </c>
      <c r="N740">
        <v>150</v>
      </c>
      <c r="O740">
        <v>150</v>
      </c>
      <c r="P740">
        <v>150</v>
      </c>
      <c r="Q740" s="8">
        <v>150</v>
      </c>
      <c r="R740" s="11" t="b">
        <f t="shared" si="12"/>
        <v>0</v>
      </c>
      <c r="S740">
        <v>0</v>
      </c>
      <c r="AB740" t="s">
        <v>33</v>
      </c>
      <c r="AE740" t="s">
        <v>33</v>
      </c>
    </row>
    <row r="741" spans="1:31" ht="20.100000000000001" customHeight="1" x14ac:dyDescent="0.25">
      <c r="A741" t="s">
        <v>2267</v>
      </c>
      <c r="B741" s="14">
        <v>240.6</v>
      </c>
      <c r="C741" s="14" t="e">
        <f>VLOOKUP(A741,SGI!$A$1:$B$219,2,FALSE)</f>
        <v>#N/A</v>
      </c>
      <c r="D741">
        <v>27027</v>
      </c>
      <c r="F741">
        <v>870</v>
      </c>
      <c r="G741" t="s">
        <v>27</v>
      </c>
      <c r="H741" t="s">
        <v>2266</v>
      </c>
      <c r="I741" s="14" t="s">
        <v>2270</v>
      </c>
      <c r="J741" t="s">
        <v>954</v>
      </c>
      <c r="K741" t="s">
        <v>32</v>
      </c>
      <c r="L741" s="14">
        <v>400</v>
      </c>
      <c r="M741" s="14">
        <v>0</v>
      </c>
      <c r="N741">
        <v>400</v>
      </c>
      <c r="O741">
        <v>400</v>
      </c>
      <c r="P741">
        <v>400</v>
      </c>
      <c r="Q741" s="8">
        <v>400</v>
      </c>
      <c r="R741" s="11" t="b">
        <f t="shared" si="12"/>
        <v>0</v>
      </c>
      <c r="S741">
        <v>0</v>
      </c>
      <c r="AB741" t="s">
        <v>33</v>
      </c>
      <c r="AE741" t="s">
        <v>33</v>
      </c>
    </row>
    <row r="742" spans="1:31" ht="20.100000000000001" customHeight="1" x14ac:dyDescent="0.25">
      <c r="A742" t="s">
        <v>2267</v>
      </c>
      <c r="B742" s="14">
        <v>240.6</v>
      </c>
      <c r="C742" s="14" t="e">
        <f>VLOOKUP(A742,SGI!$A$1:$B$219,2,FALSE)</f>
        <v>#N/A</v>
      </c>
      <c r="D742">
        <v>27059</v>
      </c>
      <c r="F742">
        <v>870</v>
      </c>
      <c r="G742" t="s">
        <v>27</v>
      </c>
      <c r="H742" t="s">
        <v>2266</v>
      </c>
      <c r="I742" s="14" t="s">
        <v>2271</v>
      </c>
      <c r="J742" t="s">
        <v>35</v>
      </c>
      <c r="K742" t="s">
        <v>32</v>
      </c>
      <c r="L742" s="14">
        <v>100</v>
      </c>
      <c r="M742" s="14">
        <v>0</v>
      </c>
      <c r="N742" s="14">
        <v>100</v>
      </c>
      <c r="O742">
        <v>100</v>
      </c>
      <c r="P742">
        <v>100</v>
      </c>
      <c r="Q742" s="8">
        <v>100</v>
      </c>
      <c r="R742" s="11" t="b">
        <f t="shared" si="12"/>
        <v>0</v>
      </c>
      <c r="S742">
        <v>0</v>
      </c>
      <c r="AB742" t="s">
        <v>33</v>
      </c>
      <c r="AE742" t="s">
        <v>33</v>
      </c>
    </row>
    <row r="743" spans="1:31" ht="20.100000000000001" customHeight="1" x14ac:dyDescent="0.25">
      <c r="A743" t="s">
        <v>262</v>
      </c>
      <c r="B743" s="14">
        <v>917.56000000000006</v>
      </c>
      <c r="C743" s="14" t="e">
        <f>VLOOKUP(A743,SGI!$A$1:$B$219,2,FALSE)</f>
        <v>#N/A</v>
      </c>
      <c r="D743">
        <v>24875</v>
      </c>
      <c r="F743">
        <v>814</v>
      </c>
      <c r="G743" t="s">
        <v>27</v>
      </c>
      <c r="H743" t="s">
        <v>261</v>
      </c>
      <c r="I743" s="19" t="s">
        <v>263</v>
      </c>
      <c r="J743" t="s">
        <v>119</v>
      </c>
      <c r="K743" t="s">
        <v>32</v>
      </c>
      <c r="L743">
        <v>620</v>
      </c>
      <c r="M743">
        <v>0</v>
      </c>
      <c r="N743">
        <v>620</v>
      </c>
      <c r="O743">
        <v>620</v>
      </c>
      <c r="P743">
        <v>620</v>
      </c>
      <c r="Q743" s="8">
        <v>620</v>
      </c>
      <c r="R743" s="11" t="b">
        <f t="shared" si="12"/>
        <v>0</v>
      </c>
      <c r="S743">
        <v>0</v>
      </c>
      <c r="W743" s="14"/>
    </row>
    <row r="744" spans="1:31" ht="20.100000000000001" customHeight="1" x14ac:dyDescent="0.25">
      <c r="A744" t="s">
        <v>262</v>
      </c>
      <c r="B744" s="14">
        <v>917.56000000000006</v>
      </c>
      <c r="C744" s="14" t="e">
        <f>VLOOKUP(A744,SGI!$A$1:$B$219,2,FALSE)</f>
        <v>#N/A</v>
      </c>
      <c r="D744">
        <v>24874</v>
      </c>
      <c r="F744">
        <v>814</v>
      </c>
      <c r="G744" t="s">
        <v>27</v>
      </c>
      <c r="H744" t="s">
        <v>261</v>
      </c>
      <c r="I744" s="19" t="s">
        <v>264</v>
      </c>
      <c r="J744" t="s">
        <v>50</v>
      </c>
      <c r="K744" t="s">
        <v>32</v>
      </c>
      <c r="L744" s="20">
        <v>2500</v>
      </c>
      <c r="M744">
        <v>600</v>
      </c>
      <c r="N744" s="20">
        <v>1900</v>
      </c>
      <c r="O744" s="20">
        <v>2000</v>
      </c>
      <c r="P744" s="20">
        <v>1400</v>
      </c>
      <c r="Q744" s="7">
        <v>2000</v>
      </c>
      <c r="R744" s="11" t="b">
        <f t="shared" si="12"/>
        <v>0</v>
      </c>
      <c r="S744">
        <v>0</v>
      </c>
      <c r="T744" t="s">
        <v>265</v>
      </c>
      <c r="W744" t="s">
        <v>266</v>
      </c>
      <c r="X744">
        <v>7</v>
      </c>
      <c r="Y744" s="14">
        <v>4</v>
      </c>
      <c r="Z744" t="s">
        <v>267</v>
      </c>
      <c r="AB744" t="s">
        <v>268</v>
      </c>
      <c r="AC744" t="s">
        <v>269</v>
      </c>
      <c r="AE744" t="s">
        <v>33</v>
      </c>
    </row>
    <row r="745" spans="1:31" ht="20.100000000000001" customHeight="1" x14ac:dyDescent="0.25">
      <c r="A745" t="s">
        <v>270</v>
      </c>
      <c r="B745" s="14">
        <v>933.24</v>
      </c>
      <c r="C745" s="14">
        <f>VLOOKUP(A745,SGI!$A$1:$B$219,2,FALSE)</f>
        <v>1676.72</v>
      </c>
      <c r="D745" s="14">
        <v>25486</v>
      </c>
      <c r="F745">
        <v>814</v>
      </c>
      <c r="G745" t="s">
        <v>27</v>
      </c>
      <c r="H745" t="s">
        <v>261</v>
      </c>
      <c r="I745" s="14" t="s">
        <v>277</v>
      </c>
      <c r="J745" t="s">
        <v>56</v>
      </c>
      <c r="K745" t="s">
        <v>32</v>
      </c>
      <c r="L745">
        <v>300</v>
      </c>
      <c r="M745">
        <v>0</v>
      </c>
      <c r="N745">
        <v>300</v>
      </c>
      <c r="O745">
        <v>300</v>
      </c>
      <c r="P745">
        <v>300</v>
      </c>
      <c r="Q745" s="8">
        <v>0</v>
      </c>
      <c r="R745" s="11" t="b">
        <f t="shared" si="12"/>
        <v>0</v>
      </c>
      <c r="S745">
        <v>0</v>
      </c>
      <c r="T745" t="s">
        <v>56</v>
      </c>
      <c r="W745" t="s">
        <v>56</v>
      </c>
      <c r="X745">
        <v>1</v>
      </c>
      <c r="Y745">
        <v>3</v>
      </c>
      <c r="AB745" t="s">
        <v>63</v>
      </c>
      <c r="AC745" t="s">
        <v>278</v>
      </c>
      <c r="AE745" t="s">
        <v>83</v>
      </c>
    </row>
    <row r="746" spans="1:31" ht="20.100000000000001" customHeight="1" x14ac:dyDescent="0.25">
      <c r="A746" t="s">
        <v>270</v>
      </c>
      <c r="B746" s="14">
        <v>933.24</v>
      </c>
      <c r="C746" s="14">
        <f>VLOOKUP(A746,SGI!$A$1:$B$219,2,FALSE)</f>
        <v>1676.72</v>
      </c>
      <c r="D746">
        <v>25477</v>
      </c>
      <c r="F746">
        <v>814</v>
      </c>
      <c r="G746" t="s">
        <v>27</v>
      </c>
      <c r="H746" t="s">
        <v>261</v>
      </c>
      <c r="I746" s="14" t="s">
        <v>271</v>
      </c>
      <c r="J746" t="s">
        <v>272</v>
      </c>
      <c r="K746" t="s">
        <v>32</v>
      </c>
      <c r="L746">
        <v>256</v>
      </c>
      <c r="M746">
        <v>0</v>
      </c>
      <c r="N746">
        <v>100</v>
      </c>
      <c r="O746">
        <v>256</v>
      </c>
      <c r="P746">
        <v>100</v>
      </c>
      <c r="Q746" s="8">
        <v>256</v>
      </c>
      <c r="R746" s="11" t="b">
        <f t="shared" si="12"/>
        <v>0</v>
      </c>
      <c r="S746">
        <v>0</v>
      </c>
      <c r="T746" s="19" t="s">
        <v>273</v>
      </c>
      <c r="U746">
        <v>8</v>
      </c>
      <c r="W746" t="s">
        <v>274</v>
      </c>
      <c r="X746">
        <v>1</v>
      </c>
      <c r="Y746">
        <v>3</v>
      </c>
      <c r="AB746" t="s">
        <v>63</v>
      </c>
      <c r="AC746" t="s">
        <v>275</v>
      </c>
      <c r="AE746" t="s">
        <v>276</v>
      </c>
    </row>
    <row r="747" spans="1:31" ht="20.100000000000001" customHeight="1" x14ac:dyDescent="0.25">
      <c r="A747" t="s">
        <v>270</v>
      </c>
      <c r="B747" s="14">
        <v>933.24</v>
      </c>
      <c r="C747" s="14">
        <f>VLOOKUP(A747,SGI!$A$1:$B$219,2,FALSE)</f>
        <v>1676.72</v>
      </c>
      <c r="D747">
        <v>25479</v>
      </c>
      <c r="F747">
        <v>814</v>
      </c>
      <c r="G747" t="s">
        <v>27</v>
      </c>
      <c r="H747" t="s">
        <v>261</v>
      </c>
      <c r="I747" s="14" t="s">
        <v>279</v>
      </c>
      <c r="J747" t="s">
        <v>35</v>
      </c>
      <c r="K747" t="s">
        <v>32</v>
      </c>
      <c r="L747" s="20">
        <v>2000</v>
      </c>
      <c r="M747">
        <v>0</v>
      </c>
      <c r="N747" s="20">
        <v>1100</v>
      </c>
      <c r="O747" s="20">
        <v>2000</v>
      </c>
      <c r="P747" s="20">
        <v>1100</v>
      </c>
      <c r="Q747" s="7">
        <v>2000</v>
      </c>
      <c r="R747" s="11" t="b">
        <f t="shared" si="12"/>
        <v>0</v>
      </c>
      <c r="S747">
        <v>0</v>
      </c>
      <c r="T747" t="s">
        <v>280</v>
      </c>
      <c r="W747" t="s">
        <v>281</v>
      </c>
      <c r="X747">
        <v>3</v>
      </c>
      <c r="Y747">
        <v>5</v>
      </c>
      <c r="AA747" t="s">
        <v>282</v>
      </c>
      <c r="AB747" t="s">
        <v>33</v>
      </c>
    </row>
    <row r="748" spans="1:31" ht="20.100000000000001" customHeight="1" x14ac:dyDescent="0.25">
      <c r="A748" t="s">
        <v>283</v>
      </c>
      <c r="B748" s="14">
        <v>275.89</v>
      </c>
      <c r="C748" s="14">
        <f>VLOOKUP(A748,SGI!$A$1:$B$219,2,FALSE)</f>
        <v>3491.86</v>
      </c>
      <c r="D748">
        <v>24872</v>
      </c>
      <c r="F748">
        <v>814</v>
      </c>
      <c r="G748" t="s">
        <v>27</v>
      </c>
      <c r="H748" t="s">
        <v>261</v>
      </c>
      <c r="I748" s="14" t="s">
        <v>284</v>
      </c>
      <c r="J748" t="s">
        <v>35</v>
      </c>
      <c r="K748" t="s">
        <v>32</v>
      </c>
      <c r="L748">
        <v>30</v>
      </c>
      <c r="M748">
        <v>0</v>
      </c>
      <c r="N748">
        <v>30</v>
      </c>
      <c r="O748">
        <v>10</v>
      </c>
      <c r="P748">
        <v>10</v>
      </c>
      <c r="Q748" s="8">
        <v>10</v>
      </c>
      <c r="R748" s="11" t="b">
        <f t="shared" si="12"/>
        <v>0</v>
      </c>
      <c r="S748">
        <v>0</v>
      </c>
      <c r="T748" t="s">
        <v>285</v>
      </c>
      <c r="V748">
        <v>4</v>
      </c>
      <c r="W748" t="s">
        <v>286</v>
      </c>
      <c r="X748">
        <v>7</v>
      </c>
      <c r="Y748" t="s">
        <v>39</v>
      </c>
      <c r="AB748" t="s">
        <v>33</v>
      </c>
    </row>
    <row r="749" spans="1:31" ht="20.100000000000001" customHeight="1" x14ac:dyDescent="0.25">
      <c r="A749" t="s">
        <v>283</v>
      </c>
      <c r="B749" s="14">
        <v>275.89</v>
      </c>
      <c r="C749" s="14">
        <f>VLOOKUP(A749,SGI!$A$1:$B$219,2,FALSE)</f>
        <v>3491.86</v>
      </c>
      <c r="D749">
        <v>23436</v>
      </c>
      <c r="F749">
        <v>814</v>
      </c>
      <c r="G749" t="s">
        <v>27</v>
      </c>
      <c r="H749" t="s">
        <v>261</v>
      </c>
      <c r="I749" s="19" t="s">
        <v>287</v>
      </c>
      <c r="J749" t="s">
        <v>288</v>
      </c>
      <c r="K749" t="s">
        <v>77</v>
      </c>
      <c r="L749" s="14">
        <v>96</v>
      </c>
      <c r="M749">
        <v>0</v>
      </c>
      <c r="N749">
        <v>96</v>
      </c>
      <c r="O749">
        <v>96</v>
      </c>
      <c r="P749">
        <v>96</v>
      </c>
      <c r="Q749" s="8">
        <v>96</v>
      </c>
      <c r="R749" s="11" t="b">
        <f t="shared" si="12"/>
        <v>0</v>
      </c>
      <c r="S749">
        <v>0</v>
      </c>
      <c r="AB749" t="s">
        <v>33</v>
      </c>
    </row>
    <row r="750" spans="1:31" ht="20.100000000000001" customHeight="1" x14ac:dyDescent="0.25">
      <c r="A750" t="s">
        <v>283</v>
      </c>
      <c r="B750" s="14">
        <v>275.89</v>
      </c>
      <c r="C750" s="14">
        <f>VLOOKUP(A750,SGI!$A$1:$B$219,2,FALSE)</f>
        <v>3491.86</v>
      </c>
      <c r="D750">
        <v>23438</v>
      </c>
      <c r="F750">
        <v>814</v>
      </c>
      <c r="G750" t="s">
        <v>27</v>
      </c>
      <c r="H750" t="s">
        <v>261</v>
      </c>
      <c r="I750" s="19" t="s">
        <v>289</v>
      </c>
      <c r="J750" t="s">
        <v>50</v>
      </c>
      <c r="K750" t="s">
        <v>32</v>
      </c>
      <c r="L750" s="20">
        <v>1000</v>
      </c>
      <c r="M750" s="14">
        <v>310</v>
      </c>
      <c r="N750" s="14">
        <v>690</v>
      </c>
      <c r="O750">
        <v>500</v>
      </c>
      <c r="P750">
        <v>190</v>
      </c>
      <c r="Q750" s="8">
        <v>500</v>
      </c>
      <c r="R750" s="11" t="b">
        <f t="shared" si="12"/>
        <v>0</v>
      </c>
      <c r="S750">
        <v>0</v>
      </c>
      <c r="T750" t="s">
        <v>290</v>
      </c>
      <c r="W750" t="s">
        <v>291</v>
      </c>
      <c r="AB750" t="s">
        <v>33</v>
      </c>
    </row>
    <row r="751" spans="1:31" ht="20.100000000000001" customHeight="1" x14ac:dyDescent="0.25">
      <c r="A751" t="s">
        <v>283</v>
      </c>
      <c r="B751" s="14">
        <v>275.89</v>
      </c>
      <c r="C751" s="14">
        <f>VLOOKUP(A751,SGI!$A$1:$B$219,2,FALSE)</f>
        <v>3491.86</v>
      </c>
      <c r="D751" s="14">
        <v>23433</v>
      </c>
      <c r="F751">
        <v>814</v>
      </c>
      <c r="G751" t="s">
        <v>27</v>
      </c>
      <c r="H751" t="s">
        <v>261</v>
      </c>
      <c r="I751" s="19" t="s">
        <v>292</v>
      </c>
      <c r="J751" t="s">
        <v>288</v>
      </c>
      <c r="K751" t="s">
        <v>32</v>
      </c>
      <c r="L751" s="14">
        <v>640</v>
      </c>
      <c r="M751" s="14">
        <v>0</v>
      </c>
      <c r="N751" s="14">
        <v>640</v>
      </c>
      <c r="O751">
        <v>640</v>
      </c>
      <c r="P751">
        <v>640</v>
      </c>
      <c r="Q751" s="8">
        <v>640</v>
      </c>
      <c r="R751" s="11" t="b">
        <f t="shared" si="12"/>
        <v>0</v>
      </c>
      <c r="S751">
        <v>0</v>
      </c>
      <c r="T751" t="s">
        <v>293</v>
      </c>
      <c r="W751" t="s">
        <v>294</v>
      </c>
      <c r="Z751" t="s">
        <v>295</v>
      </c>
      <c r="AA751" t="s">
        <v>33</v>
      </c>
      <c r="AB751" t="s">
        <v>33</v>
      </c>
    </row>
    <row r="752" spans="1:31" ht="20.100000000000001" customHeight="1" x14ac:dyDescent="0.25">
      <c r="A752" t="s">
        <v>296</v>
      </c>
      <c r="B752" s="14">
        <v>730.04000000000008</v>
      </c>
      <c r="C752" s="14">
        <f>VLOOKUP(A752,SGI!$A$1:$B$219,2,FALSE)</f>
        <v>2458.66</v>
      </c>
      <c r="D752" s="4">
        <v>25048</v>
      </c>
      <c r="E752" s="4" t="s">
        <v>2540</v>
      </c>
      <c r="F752">
        <v>814</v>
      </c>
      <c r="G752" t="s">
        <v>27</v>
      </c>
      <c r="H752" t="s">
        <v>261</v>
      </c>
      <c r="I752" s="19" t="s">
        <v>301</v>
      </c>
      <c r="J752" t="s">
        <v>50</v>
      </c>
      <c r="K752" t="s">
        <v>32</v>
      </c>
      <c r="L752" s="14">
        <v>900</v>
      </c>
      <c r="M752" s="14">
        <v>600</v>
      </c>
      <c r="N752" s="14">
        <v>300</v>
      </c>
      <c r="O752">
        <v>900</v>
      </c>
      <c r="P752">
        <v>300</v>
      </c>
      <c r="Q752" s="8">
        <v>0</v>
      </c>
      <c r="R752" s="11" t="b">
        <f t="shared" si="12"/>
        <v>1</v>
      </c>
      <c r="S752">
        <v>0</v>
      </c>
      <c r="T752" s="19" t="s">
        <v>302</v>
      </c>
      <c r="V752" t="s">
        <v>303</v>
      </c>
      <c r="W752" t="s">
        <v>304</v>
      </c>
      <c r="X752">
        <v>1</v>
      </c>
      <c r="Y752">
        <v>3</v>
      </c>
      <c r="Z752" s="14" t="s">
        <v>305</v>
      </c>
      <c r="AB752" t="s">
        <v>63</v>
      </c>
      <c r="AC752" t="s">
        <v>306</v>
      </c>
      <c r="AE752" t="s">
        <v>33</v>
      </c>
    </row>
    <row r="753" spans="1:31" ht="20.100000000000001" customHeight="1" x14ac:dyDescent="0.25">
      <c r="A753" t="s">
        <v>296</v>
      </c>
      <c r="B753" s="14">
        <v>730.04000000000008</v>
      </c>
      <c r="C753" s="14">
        <f>VLOOKUP(A753,SGI!$A$1:$B$219,2,FALSE)</f>
        <v>2458.66</v>
      </c>
      <c r="D753" s="4">
        <v>25053</v>
      </c>
      <c r="E753" s="4" t="s">
        <v>2540</v>
      </c>
      <c r="F753">
        <v>814</v>
      </c>
      <c r="G753" t="s">
        <v>27</v>
      </c>
      <c r="H753" t="s">
        <v>261</v>
      </c>
      <c r="I753" s="19" t="s">
        <v>307</v>
      </c>
      <c r="J753" t="s">
        <v>45</v>
      </c>
      <c r="K753" t="s">
        <v>32</v>
      </c>
      <c r="L753">
        <v>600</v>
      </c>
      <c r="M753">
        <v>0</v>
      </c>
      <c r="N753">
        <v>300</v>
      </c>
      <c r="O753">
        <v>600</v>
      </c>
      <c r="P753">
        <v>300</v>
      </c>
      <c r="Q753" s="8">
        <v>0</v>
      </c>
      <c r="R753" s="11" t="b">
        <f t="shared" si="12"/>
        <v>1</v>
      </c>
      <c r="S753">
        <v>0</v>
      </c>
      <c r="T753" t="s">
        <v>308</v>
      </c>
      <c r="V753">
        <v>4</v>
      </c>
      <c r="W753" t="s">
        <v>309</v>
      </c>
      <c r="X753">
        <v>1</v>
      </c>
      <c r="Y753">
        <v>3</v>
      </c>
      <c r="Z753" t="s">
        <v>310</v>
      </c>
      <c r="AB753" t="s">
        <v>63</v>
      </c>
      <c r="AC753" t="s">
        <v>311</v>
      </c>
      <c r="AE753" t="s">
        <v>33</v>
      </c>
    </row>
    <row r="754" spans="1:31" ht="20.100000000000001" customHeight="1" x14ac:dyDescent="0.25">
      <c r="A754" t="s">
        <v>296</v>
      </c>
      <c r="B754" s="14">
        <v>730.04000000000008</v>
      </c>
      <c r="C754" s="14">
        <f>VLOOKUP(A754,SGI!$A$1:$B$219,2,FALSE)</f>
        <v>2458.66</v>
      </c>
      <c r="D754">
        <v>25055</v>
      </c>
      <c r="F754">
        <v>814</v>
      </c>
      <c r="G754" t="s">
        <v>27</v>
      </c>
      <c r="H754" t="s">
        <v>261</v>
      </c>
      <c r="I754" s="14" t="s">
        <v>297</v>
      </c>
      <c r="J754" t="s">
        <v>50</v>
      </c>
      <c r="K754" t="s">
        <v>77</v>
      </c>
      <c r="L754">
        <v>22</v>
      </c>
      <c r="M754">
        <v>0</v>
      </c>
      <c r="N754">
        <v>22</v>
      </c>
      <c r="O754">
        <v>22</v>
      </c>
      <c r="P754">
        <v>22</v>
      </c>
      <c r="Q754" s="8">
        <v>22</v>
      </c>
      <c r="R754" s="11" t="b">
        <f t="shared" si="12"/>
        <v>0</v>
      </c>
      <c r="S754">
        <v>0</v>
      </c>
      <c r="AB754" t="s">
        <v>33</v>
      </c>
    </row>
    <row r="755" spans="1:31" ht="20.100000000000001" customHeight="1" x14ac:dyDescent="0.25">
      <c r="A755" t="s">
        <v>296</v>
      </c>
      <c r="B755" s="14">
        <v>730.04000000000008</v>
      </c>
      <c r="C755" s="14">
        <f>VLOOKUP(A755,SGI!$A$1:$B$219,2,FALSE)</f>
        <v>2458.66</v>
      </c>
      <c r="D755">
        <v>25034</v>
      </c>
      <c r="F755">
        <v>814</v>
      </c>
      <c r="G755" t="s">
        <v>27</v>
      </c>
      <c r="H755" t="s">
        <v>261</v>
      </c>
      <c r="I755" s="14" t="s">
        <v>298</v>
      </c>
      <c r="J755" t="s">
        <v>288</v>
      </c>
      <c r="K755" t="s">
        <v>32</v>
      </c>
      <c r="L755">
        <v>60</v>
      </c>
      <c r="M755">
        <v>0</v>
      </c>
      <c r="N755">
        <v>60</v>
      </c>
      <c r="O755">
        <v>60</v>
      </c>
      <c r="P755">
        <v>60</v>
      </c>
      <c r="Q755" s="8">
        <v>60</v>
      </c>
      <c r="R755" s="11" t="b">
        <f t="shared" si="12"/>
        <v>0</v>
      </c>
      <c r="S755">
        <v>0</v>
      </c>
      <c r="AB755" t="s">
        <v>33</v>
      </c>
    </row>
    <row r="756" spans="1:31" ht="20.100000000000001" customHeight="1" x14ac:dyDescent="0.25">
      <c r="A756" t="s">
        <v>296</v>
      </c>
      <c r="B756" s="14">
        <v>730.04000000000008</v>
      </c>
      <c r="C756" s="14">
        <f>VLOOKUP(A756,SGI!$A$1:$B$219,2,FALSE)</f>
        <v>2458.66</v>
      </c>
      <c r="D756">
        <v>25052</v>
      </c>
      <c r="F756">
        <v>814</v>
      </c>
      <c r="G756" t="s">
        <v>27</v>
      </c>
      <c r="H756" t="s">
        <v>261</v>
      </c>
      <c r="I756" s="14" t="s">
        <v>299</v>
      </c>
      <c r="J756" t="s">
        <v>119</v>
      </c>
      <c r="K756" t="s">
        <v>77</v>
      </c>
      <c r="L756" s="14">
        <v>134</v>
      </c>
      <c r="M756">
        <v>0</v>
      </c>
      <c r="N756">
        <v>134</v>
      </c>
      <c r="O756">
        <v>134</v>
      </c>
      <c r="P756">
        <v>134</v>
      </c>
      <c r="Q756" s="8">
        <v>134</v>
      </c>
      <c r="R756" s="11" t="b">
        <f t="shared" si="12"/>
        <v>0</v>
      </c>
      <c r="S756">
        <v>0</v>
      </c>
      <c r="Y756" s="14"/>
      <c r="AB756" t="s">
        <v>33</v>
      </c>
    </row>
    <row r="757" spans="1:31" ht="20.100000000000001" customHeight="1" x14ac:dyDescent="0.25">
      <c r="A757" t="s">
        <v>296</v>
      </c>
      <c r="B757" s="14">
        <v>730.04000000000008</v>
      </c>
      <c r="C757" s="14">
        <f>VLOOKUP(A757,SGI!$A$1:$B$219,2,FALSE)</f>
        <v>2458.66</v>
      </c>
      <c r="D757">
        <v>25051</v>
      </c>
      <c r="F757">
        <v>814</v>
      </c>
      <c r="G757" t="s">
        <v>27</v>
      </c>
      <c r="H757" t="s">
        <v>261</v>
      </c>
      <c r="I757" s="19" t="s">
        <v>300</v>
      </c>
      <c r="J757" t="s">
        <v>119</v>
      </c>
      <c r="K757" t="s">
        <v>32</v>
      </c>
      <c r="L757" s="14">
        <v>400</v>
      </c>
      <c r="M757" s="14">
        <v>0</v>
      </c>
      <c r="N757" s="14">
        <v>200</v>
      </c>
      <c r="O757">
        <v>400</v>
      </c>
      <c r="P757">
        <v>200</v>
      </c>
      <c r="Q757" s="8">
        <v>400</v>
      </c>
      <c r="R757" s="11" t="b">
        <f t="shared" si="12"/>
        <v>0</v>
      </c>
      <c r="S757">
        <v>0</v>
      </c>
      <c r="AB757" t="s">
        <v>33</v>
      </c>
    </row>
    <row r="758" spans="1:31" ht="20.100000000000001" customHeight="1" x14ac:dyDescent="0.25">
      <c r="A758" t="s">
        <v>312</v>
      </c>
      <c r="B758" s="14">
        <v>557.9</v>
      </c>
      <c r="C758" s="14">
        <f>VLOOKUP(A758,SGI!$A$1:$B$219,2,FALSE)</f>
        <v>4712.97</v>
      </c>
      <c r="D758" s="4">
        <v>24878</v>
      </c>
      <c r="E758" s="4" t="s">
        <v>2540</v>
      </c>
      <c r="F758">
        <v>814</v>
      </c>
      <c r="G758" t="s">
        <v>27</v>
      </c>
      <c r="H758" t="s">
        <v>261</v>
      </c>
      <c r="I758" s="19" t="s">
        <v>318</v>
      </c>
      <c r="J758" t="s">
        <v>98</v>
      </c>
      <c r="K758" t="s">
        <v>32</v>
      </c>
      <c r="L758" s="14">
        <v>500</v>
      </c>
      <c r="M758" s="14">
        <v>300</v>
      </c>
      <c r="N758" s="14">
        <v>200</v>
      </c>
      <c r="O758">
        <v>500</v>
      </c>
      <c r="P758">
        <v>200</v>
      </c>
      <c r="Q758" s="8">
        <v>0</v>
      </c>
      <c r="R758" s="11" t="b">
        <f t="shared" si="12"/>
        <v>1</v>
      </c>
      <c r="S758">
        <v>0</v>
      </c>
      <c r="T758" t="s">
        <v>319</v>
      </c>
      <c r="U758">
        <v>2</v>
      </c>
      <c r="V758">
        <v>1</v>
      </c>
      <c r="W758" s="14" t="s">
        <v>320</v>
      </c>
      <c r="X758">
        <v>2</v>
      </c>
      <c r="Y758">
        <v>1</v>
      </c>
      <c r="AA758" t="s">
        <v>33</v>
      </c>
      <c r="AB758" t="s">
        <v>33</v>
      </c>
    </row>
    <row r="759" spans="1:31" ht="20.100000000000001" customHeight="1" x14ac:dyDescent="0.25">
      <c r="A759" t="s">
        <v>312</v>
      </c>
      <c r="B759" s="14">
        <v>557.9</v>
      </c>
      <c r="C759" s="14">
        <f>VLOOKUP(A759,SGI!$A$1:$B$219,2,FALSE)</f>
        <v>4712.97</v>
      </c>
      <c r="D759" s="14">
        <v>25588</v>
      </c>
      <c r="F759">
        <v>814</v>
      </c>
      <c r="G759" t="s">
        <v>27</v>
      </c>
      <c r="H759" t="s">
        <v>261</v>
      </c>
      <c r="I759" s="19" t="s">
        <v>313</v>
      </c>
      <c r="J759" t="s">
        <v>50</v>
      </c>
      <c r="K759" t="s">
        <v>32</v>
      </c>
      <c r="L759">
        <v>450</v>
      </c>
      <c r="M759">
        <v>0</v>
      </c>
      <c r="N759">
        <v>250</v>
      </c>
      <c r="O759">
        <v>270</v>
      </c>
      <c r="P759">
        <v>70</v>
      </c>
      <c r="Q759" s="8">
        <v>270</v>
      </c>
      <c r="R759" s="11" t="b">
        <f t="shared" si="12"/>
        <v>0</v>
      </c>
      <c r="S759">
        <v>0</v>
      </c>
      <c r="T759" t="s">
        <v>314</v>
      </c>
      <c r="U759">
        <v>2</v>
      </c>
      <c r="V759">
        <v>4</v>
      </c>
      <c r="W759" s="14" t="s">
        <v>315</v>
      </c>
      <c r="X759">
        <v>2</v>
      </c>
      <c r="Y759">
        <v>4</v>
      </c>
      <c r="Z759" t="s">
        <v>316</v>
      </c>
      <c r="AA759" t="s">
        <v>33</v>
      </c>
      <c r="AB759" t="s">
        <v>63</v>
      </c>
      <c r="AC759" t="s">
        <v>317</v>
      </c>
      <c r="AE759" t="s">
        <v>83</v>
      </c>
    </row>
    <row r="760" spans="1:31" ht="20.100000000000001" customHeight="1" x14ac:dyDescent="0.25">
      <c r="A760" t="s">
        <v>312</v>
      </c>
      <c r="B760" s="14">
        <v>557.9</v>
      </c>
      <c r="C760" s="14">
        <f>VLOOKUP(A760,SGI!$A$1:$B$219,2,FALSE)</f>
        <v>4712.97</v>
      </c>
      <c r="D760" s="14">
        <v>24876</v>
      </c>
      <c r="F760">
        <v>814</v>
      </c>
      <c r="G760" t="s">
        <v>27</v>
      </c>
      <c r="H760" t="s">
        <v>261</v>
      </c>
      <c r="I760" s="19" t="s">
        <v>321</v>
      </c>
      <c r="J760" t="s">
        <v>272</v>
      </c>
      <c r="K760" t="s">
        <v>32</v>
      </c>
      <c r="L760" s="14">
        <v>500</v>
      </c>
      <c r="M760" s="14">
        <v>0</v>
      </c>
      <c r="N760">
        <v>250</v>
      </c>
      <c r="O760">
        <v>500</v>
      </c>
      <c r="P760">
        <v>250</v>
      </c>
      <c r="Q760" s="8">
        <v>500</v>
      </c>
      <c r="R760" s="11" t="b">
        <f t="shared" si="12"/>
        <v>0</v>
      </c>
      <c r="S760">
        <v>0</v>
      </c>
      <c r="T760" t="s">
        <v>322</v>
      </c>
      <c r="W760" s="14"/>
      <c r="Y760" s="14"/>
      <c r="AB760" t="s">
        <v>33</v>
      </c>
      <c r="AE760" s="14"/>
    </row>
    <row r="761" spans="1:31" ht="20.100000000000001" customHeight="1" x14ac:dyDescent="0.25">
      <c r="A761" t="s">
        <v>312</v>
      </c>
      <c r="B761" s="14">
        <v>557.9</v>
      </c>
      <c r="C761" s="14">
        <f>VLOOKUP(A761,SGI!$A$1:$B$219,2,FALSE)</f>
        <v>4712.97</v>
      </c>
      <c r="D761">
        <v>24877</v>
      </c>
      <c r="F761">
        <v>814</v>
      </c>
      <c r="G761" t="s">
        <v>27</v>
      </c>
      <c r="H761" t="s">
        <v>261</v>
      </c>
      <c r="I761" s="19" t="s">
        <v>323</v>
      </c>
      <c r="J761" t="s">
        <v>119</v>
      </c>
      <c r="K761" t="s">
        <v>32</v>
      </c>
      <c r="L761" s="20">
        <v>1300</v>
      </c>
      <c r="M761">
        <v>400</v>
      </c>
      <c r="N761">
        <v>900</v>
      </c>
      <c r="O761" s="20">
        <v>1300</v>
      </c>
      <c r="P761">
        <v>900</v>
      </c>
      <c r="Q761" s="7">
        <v>1300</v>
      </c>
      <c r="R761" s="11" t="b">
        <f t="shared" si="12"/>
        <v>0</v>
      </c>
      <c r="S761">
        <v>0</v>
      </c>
      <c r="T761" t="s">
        <v>324</v>
      </c>
      <c r="W761" t="s">
        <v>325</v>
      </c>
      <c r="Y761">
        <v>5</v>
      </c>
      <c r="Z761" t="s">
        <v>326</v>
      </c>
      <c r="AA761" t="s">
        <v>282</v>
      </c>
      <c r="AB761" t="s">
        <v>33</v>
      </c>
    </row>
    <row r="762" spans="1:31" ht="20.100000000000001" customHeight="1" x14ac:dyDescent="0.25">
      <c r="A762" t="s">
        <v>1509</v>
      </c>
      <c r="B762" s="14" t="e">
        <v>#N/A</v>
      </c>
      <c r="C762" s="14">
        <f>VLOOKUP(A762,SGI!$A$1:$B$219,2,FALSE)</f>
        <v>9660.68</v>
      </c>
      <c r="D762">
        <v>27502</v>
      </c>
      <c r="F762">
        <v>813</v>
      </c>
      <c r="G762" t="s">
        <v>27</v>
      </c>
      <c r="H762" t="s">
        <v>1508</v>
      </c>
      <c r="I762" s="19" t="s">
        <v>1510</v>
      </c>
      <c r="J762" t="s">
        <v>50</v>
      </c>
      <c r="K762" t="s">
        <v>32</v>
      </c>
      <c r="L762" s="20">
        <v>2700</v>
      </c>
      <c r="M762" s="20">
        <v>2500</v>
      </c>
      <c r="N762" s="20">
        <v>1500</v>
      </c>
      <c r="O762">
        <v>0</v>
      </c>
      <c r="P762">
        <v>0</v>
      </c>
      <c r="Q762" s="8">
        <v>200</v>
      </c>
      <c r="R762" s="11" t="b">
        <f t="shared" si="12"/>
        <v>0</v>
      </c>
      <c r="S762">
        <v>0</v>
      </c>
      <c r="T762" t="s">
        <v>1511</v>
      </c>
      <c r="U762">
        <v>6</v>
      </c>
      <c r="V762">
        <v>5</v>
      </c>
      <c r="W762" s="14" t="s">
        <v>1512</v>
      </c>
      <c r="X762">
        <v>3</v>
      </c>
      <c r="Y762">
        <v>5</v>
      </c>
      <c r="AB762" t="s">
        <v>33</v>
      </c>
    </row>
    <row r="763" spans="1:31" ht="20.100000000000001" customHeight="1" x14ac:dyDescent="0.25">
      <c r="A763" t="s">
        <v>1509</v>
      </c>
      <c r="B763" s="14" t="e">
        <v>#N/A</v>
      </c>
      <c r="C763" s="14">
        <f>VLOOKUP(A763,SGI!$A$1:$B$219,2,FALSE)</f>
        <v>9660.68</v>
      </c>
      <c r="D763">
        <v>27514</v>
      </c>
      <c r="F763">
        <v>813</v>
      </c>
      <c r="G763" t="s">
        <v>27</v>
      </c>
      <c r="H763" t="s">
        <v>1508</v>
      </c>
      <c r="I763" s="14" t="s">
        <v>1513</v>
      </c>
      <c r="J763" t="s">
        <v>60</v>
      </c>
      <c r="K763" t="s">
        <v>32</v>
      </c>
      <c r="L763">
        <v>796.8</v>
      </c>
      <c r="M763">
        <v>0</v>
      </c>
      <c r="N763">
        <v>500</v>
      </c>
      <c r="O763">
        <v>0</v>
      </c>
      <c r="P763">
        <v>0</v>
      </c>
      <c r="Q763" s="8">
        <v>796</v>
      </c>
      <c r="R763" s="11" t="b">
        <f t="shared" si="12"/>
        <v>0</v>
      </c>
      <c r="S763">
        <v>0</v>
      </c>
      <c r="T763" t="s">
        <v>1514</v>
      </c>
      <c r="V763">
        <v>4</v>
      </c>
      <c r="W763" s="19" t="s">
        <v>1515</v>
      </c>
      <c r="Y763">
        <v>4</v>
      </c>
      <c r="AB763" t="s">
        <v>33</v>
      </c>
    </row>
    <row r="764" spans="1:31" ht="20.100000000000001" customHeight="1" x14ac:dyDescent="0.25">
      <c r="A764" t="s">
        <v>1509</v>
      </c>
      <c r="B764" s="14" t="e">
        <v>#N/A</v>
      </c>
      <c r="C764" s="14">
        <f>VLOOKUP(A764,SGI!$A$1:$B$219,2,FALSE)</f>
        <v>9660.68</v>
      </c>
      <c r="D764">
        <v>27516</v>
      </c>
      <c r="F764">
        <v>813</v>
      </c>
      <c r="G764" t="s">
        <v>27</v>
      </c>
      <c r="H764" t="s">
        <v>1508</v>
      </c>
      <c r="I764" s="14" t="s">
        <v>1516</v>
      </c>
      <c r="J764" t="s">
        <v>98</v>
      </c>
      <c r="K764" t="s">
        <v>32</v>
      </c>
      <c r="L764" s="14">
        <v>450</v>
      </c>
      <c r="M764" s="14">
        <v>0</v>
      </c>
      <c r="N764">
        <v>50</v>
      </c>
      <c r="O764" s="14">
        <v>0</v>
      </c>
      <c r="P764">
        <v>0</v>
      </c>
      <c r="Q764" s="8">
        <v>0</v>
      </c>
      <c r="R764" s="11" t="b">
        <f t="shared" si="12"/>
        <v>0</v>
      </c>
      <c r="S764">
        <v>0</v>
      </c>
      <c r="V764">
        <v>10</v>
      </c>
      <c r="W764" t="s">
        <v>1517</v>
      </c>
      <c r="X764">
        <v>10</v>
      </c>
      <c r="Y764">
        <v>10</v>
      </c>
      <c r="AB764" t="s">
        <v>33</v>
      </c>
    </row>
    <row r="765" spans="1:31" ht="20.100000000000001" customHeight="1" x14ac:dyDescent="0.25">
      <c r="A765" t="s">
        <v>1518</v>
      </c>
      <c r="B765" s="14">
        <v>31.3</v>
      </c>
      <c r="C765" s="14" t="e">
        <f>VLOOKUP(A765,SGI!$A$1:$B$219,2,FALSE)</f>
        <v>#N/A</v>
      </c>
      <c r="D765">
        <v>26789</v>
      </c>
      <c r="F765">
        <v>813</v>
      </c>
      <c r="G765" t="s">
        <v>27</v>
      </c>
      <c r="H765" t="s">
        <v>1508</v>
      </c>
      <c r="I765" s="19" t="s">
        <v>1519</v>
      </c>
      <c r="J765" t="s">
        <v>56</v>
      </c>
      <c r="K765" t="s">
        <v>77</v>
      </c>
      <c r="L765" s="14">
        <v>50</v>
      </c>
      <c r="M765" s="14">
        <v>0</v>
      </c>
      <c r="N765">
        <v>35</v>
      </c>
      <c r="O765" s="14">
        <v>0</v>
      </c>
      <c r="P765">
        <v>0</v>
      </c>
      <c r="Q765" s="8">
        <v>0</v>
      </c>
      <c r="R765" s="11" t="b">
        <f t="shared" si="12"/>
        <v>0</v>
      </c>
      <c r="S765">
        <v>0</v>
      </c>
      <c r="U765">
        <v>1</v>
      </c>
      <c r="V765">
        <v>3</v>
      </c>
      <c r="W765" t="s">
        <v>56</v>
      </c>
      <c r="X765">
        <v>1</v>
      </c>
      <c r="Y765">
        <v>3</v>
      </c>
      <c r="AB765" t="s">
        <v>33</v>
      </c>
    </row>
    <row r="766" spans="1:31" ht="20.100000000000001" customHeight="1" x14ac:dyDescent="0.25">
      <c r="A766" t="s">
        <v>1518</v>
      </c>
      <c r="B766" s="14">
        <v>31.3</v>
      </c>
      <c r="C766" s="14" t="e">
        <f>VLOOKUP(A766,SGI!$A$1:$B$219,2,FALSE)</f>
        <v>#N/A</v>
      </c>
      <c r="D766">
        <v>26817</v>
      </c>
      <c r="F766">
        <v>813</v>
      </c>
      <c r="G766" t="s">
        <v>27</v>
      </c>
      <c r="H766" t="s">
        <v>1508</v>
      </c>
      <c r="I766" s="19" t="s">
        <v>1520</v>
      </c>
      <c r="J766" t="s">
        <v>56</v>
      </c>
      <c r="K766" t="s">
        <v>32</v>
      </c>
      <c r="L766" s="14">
        <v>70</v>
      </c>
      <c r="M766" s="14">
        <v>0</v>
      </c>
      <c r="N766" s="14">
        <v>20</v>
      </c>
      <c r="O766" s="14">
        <v>0</v>
      </c>
      <c r="P766">
        <v>0</v>
      </c>
      <c r="Q766" s="8">
        <v>0</v>
      </c>
      <c r="R766" s="11" t="b">
        <f t="shared" si="12"/>
        <v>0</v>
      </c>
      <c r="S766">
        <v>0</v>
      </c>
      <c r="T766" t="s">
        <v>1521</v>
      </c>
      <c r="U766">
        <v>1</v>
      </c>
      <c r="V766">
        <v>5</v>
      </c>
      <c r="W766" t="s">
        <v>1522</v>
      </c>
      <c r="X766">
        <v>1</v>
      </c>
      <c r="Y766">
        <v>3</v>
      </c>
      <c r="AB766" t="s">
        <v>63</v>
      </c>
      <c r="AC766" t="s">
        <v>1523</v>
      </c>
    </row>
    <row r="767" spans="1:31" ht="20.100000000000001" customHeight="1" x14ac:dyDescent="0.25">
      <c r="A767" t="s">
        <v>1518</v>
      </c>
      <c r="B767" s="14">
        <v>31.3</v>
      </c>
      <c r="C767" s="14" t="e">
        <f>VLOOKUP(A767,SGI!$A$1:$B$219,2,FALSE)</f>
        <v>#N/A</v>
      </c>
      <c r="D767">
        <v>26828</v>
      </c>
      <c r="F767">
        <v>813</v>
      </c>
      <c r="G767" t="s">
        <v>27</v>
      </c>
      <c r="H767" t="s">
        <v>1508</v>
      </c>
      <c r="I767" s="19" t="s">
        <v>1524</v>
      </c>
      <c r="J767" t="s">
        <v>42</v>
      </c>
      <c r="K767" t="s">
        <v>32</v>
      </c>
      <c r="L767">
        <v>230</v>
      </c>
      <c r="M767">
        <v>180</v>
      </c>
      <c r="N767">
        <v>30</v>
      </c>
      <c r="O767">
        <v>0</v>
      </c>
      <c r="P767">
        <v>0</v>
      </c>
      <c r="Q767" s="8">
        <v>0</v>
      </c>
      <c r="R767" s="11" t="b">
        <f t="shared" si="12"/>
        <v>0</v>
      </c>
      <c r="S767">
        <v>0</v>
      </c>
      <c r="T767" t="s">
        <v>1525</v>
      </c>
      <c r="U767">
        <v>6</v>
      </c>
      <c r="V767" t="s">
        <v>132</v>
      </c>
      <c r="W767" t="s">
        <v>1526</v>
      </c>
      <c r="X767" t="s">
        <v>1527</v>
      </c>
      <c r="Y767" t="s">
        <v>132</v>
      </c>
      <c r="AB767" t="s">
        <v>33</v>
      </c>
    </row>
    <row r="768" spans="1:31" ht="20.100000000000001" customHeight="1" x14ac:dyDescent="0.25">
      <c r="A768" t="s">
        <v>1518</v>
      </c>
      <c r="B768" s="14">
        <v>31.3</v>
      </c>
      <c r="C768" s="14" t="e">
        <f>VLOOKUP(A768,SGI!$A$1:$B$219,2,FALSE)</f>
        <v>#N/A</v>
      </c>
      <c r="D768">
        <v>26851</v>
      </c>
      <c r="F768">
        <v>813</v>
      </c>
      <c r="G768" t="s">
        <v>27</v>
      </c>
      <c r="H768" t="s">
        <v>1508</v>
      </c>
      <c r="I768" s="19" t="s">
        <v>1528</v>
      </c>
      <c r="J768" t="s">
        <v>98</v>
      </c>
      <c r="K768" t="s">
        <v>32</v>
      </c>
      <c r="L768" s="14">
        <v>200</v>
      </c>
      <c r="M768" s="14">
        <v>160</v>
      </c>
      <c r="N768">
        <v>40</v>
      </c>
      <c r="O768" s="14">
        <v>0</v>
      </c>
      <c r="P768">
        <v>0</v>
      </c>
      <c r="Q768" s="8">
        <v>50</v>
      </c>
      <c r="R768" s="11" t="b">
        <f t="shared" si="12"/>
        <v>0</v>
      </c>
      <c r="S768">
        <v>0</v>
      </c>
      <c r="T768" t="s">
        <v>1529</v>
      </c>
      <c r="U768">
        <v>1</v>
      </c>
      <c r="V768">
        <v>5</v>
      </c>
      <c r="W768" t="s">
        <v>1530</v>
      </c>
      <c r="X768" t="s">
        <v>1527</v>
      </c>
      <c r="Y768" t="s">
        <v>132</v>
      </c>
      <c r="AB768" t="s">
        <v>33</v>
      </c>
      <c r="AC768" t="s">
        <v>1531</v>
      </c>
    </row>
    <row r="769" spans="1:29" ht="20.100000000000001" customHeight="1" x14ac:dyDescent="0.25">
      <c r="A769" t="s">
        <v>1518</v>
      </c>
      <c r="B769" s="14">
        <v>31.3</v>
      </c>
      <c r="C769" s="14" t="e">
        <f>VLOOKUP(A769,SGI!$A$1:$B$219,2,FALSE)</f>
        <v>#N/A</v>
      </c>
      <c r="D769" s="14">
        <v>26854</v>
      </c>
      <c r="F769">
        <v>813</v>
      </c>
      <c r="G769" t="s">
        <v>27</v>
      </c>
      <c r="H769" t="s">
        <v>1508</v>
      </c>
      <c r="I769" s="19" t="s">
        <v>1532</v>
      </c>
      <c r="J769" t="s">
        <v>272</v>
      </c>
      <c r="K769" t="s">
        <v>32</v>
      </c>
      <c r="L769" s="14">
        <v>100</v>
      </c>
      <c r="M769">
        <v>0</v>
      </c>
      <c r="N769">
        <v>50</v>
      </c>
      <c r="O769">
        <v>0</v>
      </c>
      <c r="P769">
        <v>0</v>
      </c>
      <c r="Q769" s="8">
        <v>0</v>
      </c>
      <c r="R769" s="11" t="b">
        <f t="shared" si="12"/>
        <v>0</v>
      </c>
      <c r="S769">
        <v>0</v>
      </c>
      <c r="T769" t="s">
        <v>1533</v>
      </c>
      <c r="U769">
        <v>1</v>
      </c>
      <c r="V769">
        <v>3</v>
      </c>
      <c r="W769" t="s">
        <v>1534</v>
      </c>
      <c r="X769">
        <v>1</v>
      </c>
      <c r="Y769" t="s">
        <v>127</v>
      </c>
      <c r="AB769" t="s">
        <v>33</v>
      </c>
    </row>
    <row r="770" spans="1:29" ht="20.100000000000001" customHeight="1" x14ac:dyDescent="0.25">
      <c r="A770" t="s">
        <v>1518</v>
      </c>
      <c r="B770" s="14">
        <v>31.3</v>
      </c>
      <c r="C770" s="14" t="e">
        <f>VLOOKUP(A770,SGI!$A$1:$B$219,2,FALSE)</f>
        <v>#N/A</v>
      </c>
      <c r="D770">
        <v>26859</v>
      </c>
      <c r="F770">
        <v>813</v>
      </c>
      <c r="G770" t="s">
        <v>27</v>
      </c>
      <c r="H770" t="s">
        <v>1508</v>
      </c>
      <c r="I770" s="19" t="s">
        <v>1535</v>
      </c>
      <c r="J770" t="s">
        <v>45</v>
      </c>
      <c r="K770" t="s">
        <v>32</v>
      </c>
      <c r="L770" s="14">
        <v>150</v>
      </c>
      <c r="M770">
        <v>0</v>
      </c>
      <c r="N770" s="14">
        <v>60</v>
      </c>
      <c r="O770">
        <v>0</v>
      </c>
      <c r="P770">
        <v>0</v>
      </c>
      <c r="Q770" s="8">
        <v>0</v>
      </c>
      <c r="R770" s="11" t="b">
        <f t="shared" si="12"/>
        <v>0</v>
      </c>
      <c r="S770">
        <v>0</v>
      </c>
      <c r="T770" s="14" t="s">
        <v>1536</v>
      </c>
      <c r="U770">
        <v>5</v>
      </c>
      <c r="V770">
        <v>5</v>
      </c>
      <c r="W770" t="s">
        <v>1537</v>
      </c>
      <c r="X770" t="s">
        <v>891</v>
      </c>
      <c r="Y770">
        <v>5</v>
      </c>
      <c r="AB770" t="s">
        <v>33</v>
      </c>
    </row>
    <row r="771" spans="1:29" ht="20.100000000000001" customHeight="1" x14ac:dyDescent="0.25">
      <c r="A771" t="s">
        <v>1518</v>
      </c>
      <c r="B771" s="14">
        <v>31.3</v>
      </c>
      <c r="C771" s="14" t="e">
        <f>VLOOKUP(A771,SGI!$A$1:$B$219,2,FALSE)</f>
        <v>#N/A</v>
      </c>
      <c r="D771">
        <v>26860</v>
      </c>
      <c r="F771">
        <v>813</v>
      </c>
      <c r="G771" t="s">
        <v>27</v>
      </c>
      <c r="H771" t="s">
        <v>1508</v>
      </c>
      <c r="I771" s="19" t="s">
        <v>1538</v>
      </c>
      <c r="J771" t="s">
        <v>60</v>
      </c>
      <c r="K771" t="s">
        <v>32</v>
      </c>
      <c r="L771" s="14">
        <v>210</v>
      </c>
      <c r="M771">
        <v>200</v>
      </c>
      <c r="N771" s="14">
        <v>40</v>
      </c>
      <c r="O771">
        <v>0</v>
      </c>
      <c r="P771">
        <v>0</v>
      </c>
      <c r="Q771" s="8">
        <v>0</v>
      </c>
      <c r="R771" s="11" t="b">
        <f t="shared" si="12"/>
        <v>0</v>
      </c>
      <c r="S771">
        <v>0</v>
      </c>
      <c r="T771">
        <v>9</v>
      </c>
      <c r="W771" t="s">
        <v>1539</v>
      </c>
      <c r="X771" t="s">
        <v>1527</v>
      </c>
      <c r="Y771" t="s">
        <v>132</v>
      </c>
      <c r="Z771" t="s">
        <v>1540</v>
      </c>
      <c r="AB771" t="s">
        <v>33</v>
      </c>
    </row>
    <row r="772" spans="1:29" ht="20.100000000000001" customHeight="1" x14ac:dyDescent="0.25">
      <c r="A772" t="s">
        <v>1541</v>
      </c>
      <c r="B772" s="14" t="e">
        <v>#N/A</v>
      </c>
      <c r="C772" s="14">
        <f>VLOOKUP(A772,SGI!$A$1:$B$219,2,FALSE)</f>
        <v>-873.98</v>
      </c>
      <c r="D772">
        <v>26745</v>
      </c>
      <c r="F772">
        <v>813</v>
      </c>
      <c r="G772" t="s">
        <v>27</v>
      </c>
      <c r="H772" t="s">
        <v>1508</v>
      </c>
      <c r="I772" t="s">
        <v>1542</v>
      </c>
      <c r="J772" t="s">
        <v>60</v>
      </c>
      <c r="K772" t="s">
        <v>77</v>
      </c>
      <c r="L772">
        <v>300</v>
      </c>
      <c r="M772">
        <v>0</v>
      </c>
      <c r="N772">
        <v>100</v>
      </c>
      <c r="O772">
        <v>0</v>
      </c>
      <c r="P772">
        <v>0</v>
      </c>
      <c r="Q772" s="8">
        <v>0</v>
      </c>
      <c r="R772" s="11" t="b">
        <f t="shared" si="12"/>
        <v>0</v>
      </c>
      <c r="S772">
        <v>0</v>
      </c>
      <c r="U772">
        <v>2</v>
      </c>
      <c r="V772">
        <v>1</v>
      </c>
      <c r="W772" t="s">
        <v>1543</v>
      </c>
      <c r="Y772">
        <v>3</v>
      </c>
      <c r="Z772" t="s">
        <v>1544</v>
      </c>
      <c r="AB772" t="s">
        <v>63</v>
      </c>
      <c r="AC772" t="s">
        <v>1545</v>
      </c>
    </row>
    <row r="773" spans="1:29" ht="20.100000000000001" customHeight="1" x14ac:dyDescent="0.25">
      <c r="A773" t="s">
        <v>1541</v>
      </c>
      <c r="B773" s="14" t="e">
        <v>#N/A</v>
      </c>
      <c r="C773" s="14">
        <f>VLOOKUP(A773,SGI!$A$1:$B$219,2,FALSE)</f>
        <v>-873.98</v>
      </c>
      <c r="D773">
        <v>26749</v>
      </c>
      <c r="F773">
        <v>813</v>
      </c>
      <c r="G773" t="s">
        <v>27</v>
      </c>
      <c r="H773" t="s">
        <v>1508</v>
      </c>
      <c r="I773" s="14" t="s">
        <v>1546</v>
      </c>
      <c r="J773" t="s">
        <v>42</v>
      </c>
      <c r="K773" t="s">
        <v>32</v>
      </c>
      <c r="L773" s="20">
        <v>1000</v>
      </c>
      <c r="M773">
        <v>0</v>
      </c>
      <c r="N773">
        <v>500</v>
      </c>
      <c r="O773">
        <v>0</v>
      </c>
      <c r="P773">
        <v>0</v>
      </c>
      <c r="Q773" s="8">
        <v>0</v>
      </c>
      <c r="R773" s="11" t="b">
        <f t="shared" si="12"/>
        <v>0</v>
      </c>
      <c r="S773">
        <v>0</v>
      </c>
      <c r="U773" t="s">
        <v>1547</v>
      </c>
      <c r="V773">
        <v>1</v>
      </c>
      <c r="W773" t="s">
        <v>1543</v>
      </c>
      <c r="Y773">
        <v>3</v>
      </c>
      <c r="AB773" t="s">
        <v>63</v>
      </c>
      <c r="AC773" t="s">
        <v>1545</v>
      </c>
    </row>
    <row r="774" spans="1:29" ht="20.100000000000001" customHeight="1" x14ac:dyDescent="0.25">
      <c r="A774" t="s">
        <v>1541</v>
      </c>
      <c r="B774" s="14" t="e">
        <v>#N/A</v>
      </c>
      <c r="C774" s="14">
        <f>VLOOKUP(A774,SGI!$A$1:$B$219,2,FALSE)</f>
        <v>-873.98</v>
      </c>
      <c r="D774">
        <v>26758</v>
      </c>
      <c r="F774">
        <v>813</v>
      </c>
      <c r="G774" t="s">
        <v>27</v>
      </c>
      <c r="H774" t="s">
        <v>1508</v>
      </c>
      <c r="I774" t="s">
        <v>1548</v>
      </c>
      <c r="J774" t="s">
        <v>98</v>
      </c>
      <c r="K774" t="s">
        <v>32</v>
      </c>
      <c r="L774" s="20">
        <v>2850</v>
      </c>
      <c r="M774" s="14">
        <v>0</v>
      </c>
      <c r="N774" s="20">
        <v>1500</v>
      </c>
      <c r="O774">
        <v>0</v>
      </c>
      <c r="P774">
        <v>0</v>
      </c>
      <c r="Q774" s="8">
        <v>0</v>
      </c>
      <c r="R774" s="11" t="b">
        <f t="shared" si="12"/>
        <v>0</v>
      </c>
      <c r="S774">
        <v>0</v>
      </c>
      <c r="T774" t="s">
        <v>1549</v>
      </c>
      <c r="U774">
        <v>7</v>
      </c>
      <c r="V774" t="s">
        <v>132</v>
      </c>
      <c r="W774" t="s">
        <v>1543</v>
      </c>
      <c r="Y774">
        <v>3</v>
      </c>
      <c r="AB774" t="s">
        <v>63</v>
      </c>
      <c r="AC774" t="s">
        <v>1545</v>
      </c>
    </row>
    <row r="775" spans="1:29" ht="20.100000000000001" customHeight="1" x14ac:dyDescent="0.25">
      <c r="A775" t="s">
        <v>1541</v>
      </c>
      <c r="B775" s="14" t="e">
        <v>#N/A</v>
      </c>
      <c r="C775" s="14">
        <f>VLOOKUP(A775,SGI!$A$1:$B$219,2,FALSE)</f>
        <v>-873.98</v>
      </c>
      <c r="D775">
        <v>26759</v>
      </c>
      <c r="F775">
        <v>813</v>
      </c>
      <c r="G775" t="s">
        <v>27</v>
      </c>
      <c r="H775" t="s">
        <v>1508</v>
      </c>
      <c r="I775" s="14" t="s">
        <v>1550</v>
      </c>
      <c r="J775" t="s">
        <v>60</v>
      </c>
      <c r="K775" t="s">
        <v>32</v>
      </c>
      <c r="L775" s="20">
        <v>2070</v>
      </c>
      <c r="M775" s="14">
        <v>0</v>
      </c>
      <c r="N775" s="20">
        <v>1500</v>
      </c>
      <c r="O775">
        <v>0</v>
      </c>
      <c r="P775">
        <v>0</v>
      </c>
      <c r="Q775" s="8">
        <v>0</v>
      </c>
      <c r="R775" s="11" t="b">
        <f t="shared" si="12"/>
        <v>0</v>
      </c>
      <c r="S775">
        <v>0</v>
      </c>
      <c r="T775" t="s">
        <v>1549</v>
      </c>
      <c r="U775">
        <v>7</v>
      </c>
      <c r="V775" t="s">
        <v>132</v>
      </c>
      <c r="W775" t="s">
        <v>1543</v>
      </c>
      <c r="Y775">
        <v>3</v>
      </c>
      <c r="AB775" t="s">
        <v>63</v>
      </c>
      <c r="AC775" t="s">
        <v>1545</v>
      </c>
    </row>
    <row r="776" spans="1:29" ht="20.100000000000001" customHeight="1" x14ac:dyDescent="0.25">
      <c r="A776" t="s">
        <v>1551</v>
      </c>
      <c r="B776" s="14">
        <v>0</v>
      </c>
      <c r="C776" s="14">
        <f>VLOOKUP(A776,SGI!$A$1:$B$219,2,FALSE)</f>
        <v>49.79</v>
      </c>
      <c r="D776">
        <v>27116</v>
      </c>
      <c r="F776">
        <v>813</v>
      </c>
      <c r="G776" t="s">
        <v>27</v>
      </c>
      <c r="H776" t="s">
        <v>1508</v>
      </c>
      <c r="I776" s="14" t="s">
        <v>1552</v>
      </c>
      <c r="J776" t="s">
        <v>98</v>
      </c>
      <c r="K776" t="s">
        <v>77</v>
      </c>
      <c r="L776" s="14">
        <v>60</v>
      </c>
      <c r="M776">
        <v>0</v>
      </c>
      <c r="N776">
        <v>60</v>
      </c>
      <c r="O776">
        <v>0</v>
      </c>
      <c r="P776">
        <v>0</v>
      </c>
      <c r="Q776" s="8">
        <v>0</v>
      </c>
      <c r="R776" s="11" t="b">
        <f t="shared" si="12"/>
        <v>0</v>
      </c>
      <c r="S776">
        <v>0</v>
      </c>
      <c r="T776" t="s">
        <v>1553</v>
      </c>
      <c r="U776">
        <v>5</v>
      </c>
      <c r="V776">
        <v>5</v>
      </c>
      <c r="W776" t="s">
        <v>1554</v>
      </c>
      <c r="X776">
        <v>5</v>
      </c>
      <c r="AB776" t="s">
        <v>63</v>
      </c>
      <c r="AC776" t="s">
        <v>1555</v>
      </c>
    </row>
    <row r="777" spans="1:29" ht="20.100000000000001" customHeight="1" x14ac:dyDescent="0.25">
      <c r="A777" t="s">
        <v>1551</v>
      </c>
      <c r="B777" s="14">
        <v>0</v>
      </c>
      <c r="C777" s="14">
        <f>VLOOKUP(A777,SGI!$A$1:$B$219,2,FALSE)</f>
        <v>49.79</v>
      </c>
      <c r="D777">
        <v>27122</v>
      </c>
      <c r="F777">
        <v>813</v>
      </c>
      <c r="G777" t="s">
        <v>27</v>
      </c>
      <c r="H777" t="s">
        <v>1508</v>
      </c>
      <c r="I777" s="14" t="s">
        <v>1556</v>
      </c>
      <c r="J777" t="s">
        <v>98</v>
      </c>
      <c r="K777" t="s">
        <v>32</v>
      </c>
      <c r="L777">
        <v>400</v>
      </c>
      <c r="M777">
        <v>300</v>
      </c>
      <c r="N777">
        <v>100</v>
      </c>
      <c r="O777">
        <v>0</v>
      </c>
      <c r="P777">
        <v>0</v>
      </c>
      <c r="Q777" s="8">
        <v>0</v>
      </c>
      <c r="R777" s="11" t="b">
        <f t="shared" si="12"/>
        <v>0</v>
      </c>
      <c r="S777">
        <v>0</v>
      </c>
      <c r="T777">
        <v>9</v>
      </c>
      <c r="W777" t="s">
        <v>1557</v>
      </c>
      <c r="X777">
        <v>1</v>
      </c>
      <c r="Y777">
        <v>3</v>
      </c>
      <c r="Z777" t="s">
        <v>1558</v>
      </c>
      <c r="AB777" t="s">
        <v>63</v>
      </c>
      <c r="AC777" t="s">
        <v>1559</v>
      </c>
    </row>
    <row r="778" spans="1:29" ht="20.100000000000001" customHeight="1" x14ac:dyDescent="0.25">
      <c r="A778" t="s">
        <v>1551</v>
      </c>
      <c r="B778" s="14">
        <v>0</v>
      </c>
      <c r="C778" s="14">
        <f>VLOOKUP(A778,SGI!$A$1:$B$219,2,FALSE)</f>
        <v>49.79</v>
      </c>
      <c r="D778">
        <v>27125</v>
      </c>
      <c r="F778">
        <v>813</v>
      </c>
      <c r="G778" t="s">
        <v>27</v>
      </c>
      <c r="H778" t="s">
        <v>1508</v>
      </c>
      <c r="I778" s="14" t="s">
        <v>1560</v>
      </c>
      <c r="J778" t="s">
        <v>98</v>
      </c>
      <c r="K778" t="s">
        <v>51</v>
      </c>
      <c r="L778" s="14">
        <v>30</v>
      </c>
      <c r="M778">
        <v>0</v>
      </c>
      <c r="N778">
        <v>30</v>
      </c>
      <c r="O778">
        <v>0</v>
      </c>
      <c r="P778">
        <v>0</v>
      </c>
      <c r="Q778" s="8">
        <v>0</v>
      </c>
      <c r="R778" s="11" t="b">
        <f t="shared" si="12"/>
        <v>0</v>
      </c>
      <c r="S778">
        <v>0</v>
      </c>
      <c r="T778" t="s">
        <v>1561</v>
      </c>
      <c r="U778">
        <v>1</v>
      </c>
      <c r="V778">
        <v>3</v>
      </c>
      <c r="W778" t="s">
        <v>1557</v>
      </c>
      <c r="X778">
        <v>1</v>
      </c>
      <c r="Y778">
        <v>3</v>
      </c>
      <c r="AB778" t="s">
        <v>33</v>
      </c>
    </row>
    <row r="779" spans="1:29" ht="20.100000000000001" customHeight="1" x14ac:dyDescent="0.25">
      <c r="A779" t="s">
        <v>1562</v>
      </c>
      <c r="B779" s="14">
        <v>0</v>
      </c>
      <c r="C779" s="14">
        <f>VLOOKUP(A779,SGI!$A$1:$B$219,2,FALSE)</f>
        <v>76.69</v>
      </c>
      <c r="D779" s="14">
        <v>25237</v>
      </c>
      <c r="F779">
        <v>813</v>
      </c>
      <c r="G779" t="s">
        <v>27</v>
      </c>
      <c r="H779" t="s">
        <v>1508</v>
      </c>
      <c r="I779" s="19" t="s">
        <v>1563</v>
      </c>
      <c r="J779" t="s">
        <v>56</v>
      </c>
      <c r="K779" t="s">
        <v>32</v>
      </c>
      <c r="L779" s="14">
        <v>30</v>
      </c>
      <c r="M779" s="14">
        <v>0</v>
      </c>
      <c r="N779">
        <v>30</v>
      </c>
      <c r="O779">
        <v>0</v>
      </c>
      <c r="P779">
        <v>0</v>
      </c>
      <c r="Q779" s="8">
        <v>0</v>
      </c>
      <c r="R779" s="11" t="b">
        <f t="shared" si="12"/>
        <v>0</v>
      </c>
      <c r="S779">
        <v>0</v>
      </c>
      <c r="U779">
        <v>10</v>
      </c>
      <c r="V779" t="s">
        <v>1376</v>
      </c>
      <c r="W779" t="s">
        <v>56</v>
      </c>
      <c r="X779">
        <v>1</v>
      </c>
      <c r="Y779" t="s">
        <v>127</v>
      </c>
      <c r="AB779" t="s">
        <v>33</v>
      </c>
    </row>
    <row r="780" spans="1:29" ht="20.100000000000001" customHeight="1" x14ac:dyDescent="0.25">
      <c r="A780" t="s">
        <v>1562</v>
      </c>
      <c r="B780" s="14">
        <v>0</v>
      </c>
      <c r="C780" s="14">
        <f>VLOOKUP(A780,SGI!$A$1:$B$219,2,FALSE)</f>
        <v>76.69</v>
      </c>
      <c r="D780" s="14">
        <v>25255</v>
      </c>
      <c r="F780">
        <v>813</v>
      </c>
      <c r="G780" t="s">
        <v>27</v>
      </c>
      <c r="H780" t="s">
        <v>1508</v>
      </c>
      <c r="I780" s="19" t="s">
        <v>1564</v>
      </c>
      <c r="J780" t="s">
        <v>98</v>
      </c>
      <c r="K780" t="s">
        <v>32</v>
      </c>
      <c r="L780" s="14">
        <v>120</v>
      </c>
      <c r="M780" s="14">
        <v>0</v>
      </c>
      <c r="N780">
        <v>120</v>
      </c>
      <c r="O780">
        <v>0</v>
      </c>
      <c r="P780">
        <v>0</v>
      </c>
      <c r="Q780" s="8">
        <v>120</v>
      </c>
      <c r="R780" s="11" t="b">
        <f t="shared" si="12"/>
        <v>0</v>
      </c>
      <c r="S780">
        <v>0</v>
      </c>
      <c r="T780" t="s">
        <v>1565</v>
      </c>
      <c r="U780">
        <v>1</v>
      </c>
      <c r="V780">
        <v>3</v>
      </c>
      <c r="W780" t="s">
        <v>106</v>
      </c>
      <c r="X780" t="s">
        <v>891</v>
      </c>
      <c r="Y780">
        <v>3</v>
      </c>
      <c r="AB780" t="s">
        <v>63</v>
      </c>
      <c r="AC780" t="s">
        <v>1566</v>
      </c>
    </row>
    <row r="781" spans="1:29" ht="20.100000000000001" customHeight="1" x14ac:dyDescent="0.25">
      <c r="A781" t="s">
        <v>1567</v>
      </c>
      <c r="B781" s="14">
        <v>0</v>
      </c>
      <c r="C781" s="14">
        <f>VLOOKUP(A781,SGI!$A$1:$B$219,2,FALSE)</f>
        <v>303.42</v>
      </c>
      <c r="D781">
        <v>25061</v>
      </c>
      <c r="F781">
        <v>813</v>
      </c>
      <c r="G781" t="s">
        <v>27</v>
      </c>
      <c r="H781" t="s">
        <v>1508</v>
      </c>
      <c r="I781" s="14" t="s">
        <v>1568</v>
      </c>
      <c r="J781" t="s">
        <v>60</v>
      </c>
      <c r="K781" t="s">
        <v>32</v>
      </c>
      <c r="L781">
        <v>675</v>
      </c>
      <c r="M781">
        <v>0</v>
      </c>
      <c r="N781">
        <v>101.25</v>
      </c>
      <c r="O781">
        <v>0</v>
      </c>
      <c r="P781">
        <v>0</v>
      </c>
      <c r="Q781" s="8">
        <v>0</v>
      </c>
      <c r="R781" s="11" t="b">
        <f t="shared" si="12"/>
        <v>0</v>
      </c>
      <c r="S781">
        <v>0</v>
      </c>
      <c r="T781" t="s">
        <v>1569</v>
      </c>
      <c r="U781">
        <v>7</v>
      </c>
      <c r="V781" t="s">
        <v>132</v>
      </c>
      <c r="AB781" s="14" t="s">
        <v>33</v>
      </c>
    </row>
    <row r="782" spans="1:29" ht="20.100000000000001" customHeight="1" x14ac:dyDescent="0.25">
      <c r="A782" t="s">
        <v>1567</v>
      </c>
      <c r="B782" s="14">
        <v>0</v>
      </c>
      <c r="C782" s="14">
        <f>VLOOKUP(A782,SGI!$A$1:$B$219,2,FALSE)</f>
        <v>303.42</v>
      </c>
      <c r="D782">
        <v>25062</v>
      </c>
      <c r="F782">
        <v>813</v>
      </c>
      <c r="G782" t="s">
        <v>27</v>
      </c>
      <c r="H782" t="s">
        <v>1508</v>
      </c>
      <c r="I782" s="14" t="s">
        <v>1570</v>
      </c>
      <c r="J782" t="s">
        <v>50</v>
      </c>
      <c r="K782" t="s">
        <v>32</v>
      </c>
      <c r="L782" s="20">
        <v>2244.25</v>
      </c>
      <c r="M782">
        <v>0</v>
      </c>
      <c r="N782">
        <v>336.64</v>
      </c>
      <c r="O782">
        <v>0</v>
      </c>
      <c r="P782">
        <v>0</v>
      </c>
      <c r="Q782" s="8">
        <v>0</v>
      </c>
      <c r="R782" s="11" t="b">
        <f t="shared" si="12"/>
        <v>0</v>
      </c>
      <c r="S782">
        <v>0</v>
      </c>
      <c r="T782" s="14">
        <v>9</v>
      </c>
      <c r="AB782" t="s">
        <v>33</v>
      </c>
    </row>
    <row r="783" spans="1:29" ht="20.100000000000001" customHeight="1" x14ac:dyDescent="0.25">
      <c r="A783" t="s">
        <v>1571</v>
      </c>
      <c r="B783" s="14">
        <v>80</v>
      </c>
      <c r="C783" s="14">
        <f>VLOOKUP(A783,SGI!$A$1:$B$219,2,FALSE)</f>
        <v>28898.560000000005</v>
      </c>
      <c r="D783">
        <v>23555</v>
      </c>
      <c r="F783">
        <v>813</v>
      </c>
      <c r="G783" t="s">
        <v>27</v>
      </c>
      <c r="H783" t="s">
        <v>1508</v>
      </c>
      <c r="I783" s="14" t="s">
        <v>1572</v>
      </c>
      <c r="J783" t="s">
        <v>45</v>
      </c>
      <c r="K783" t="s">
        <v>32</v>
      </c>
      <c r="L783" s="14">
        <v>160</v>
      </c>
      <c r="M783">
        <v>0</v>
      </c>
      <c r="N783" s="14">
        <v>160</v>
      </c>
      <c r="O783" s="14">
        <v>0</v>
      </c>
      <c r="P783">
        <v>0</v>
      </c>
      <c r="Q783" s="8">
        <v>160</v>
      </c>
      <c r="R783" s="11" t="b">
        <f t="shared" ref="R783:R846" si="13">AND(P783&gt;0,Q783=0,J783&lt;&gt;"Printing Costs",J783&lt;&gt;"Publicity")</f>
        <v>0</v>
      </c>
      <c r="S783">
        <v>0</v>
      </c>
      <c r="T783" t="s">
        <v>1533</v>
      </c>
      <c r="U783">
        <v>1</v>
      </c>
      <c r="V783">
        <v>3</v>
      </c>
      <c r="W783" t="s">
        <v>1573</v>
      </c>
      <c r="X783">
        <v>7</v>
      </c>
      <c r="Y783">
        <v>6</v>
      </c>
      <c r="AB783" t="s">
        <v>63</v>
      </c>
      <c r="AC783" t="s">
        <v>1574</v>
      </c>
    </row>
    <row r="784" spans="1:29" ht="20.100000000000001" customHeight="1" x14ac:dyDescent="0.25">
      <c r="A784" t="s">
        <v>1571</v>
      </c>
      <c r="B784" s="14">
        <v>80</v>
      </c>
      <c r="C784" s="14">
        <f>VLOOKUP(A784,SGI!$A$1:$B$219,2,FALSE)</f>
        <v>28898.560000000005</v>
      </c>
      <c r="D784">
        <v>23562</v>
      </c>
      <c r="F784">
        <v>813</v>
      </c>
      <c r="G784" t="s">
        <v>27</v>
      </c>
      <c r="H784" t="s">
        <v>1508</v>
      </c>
      <c r="I784" s="19" t="s">
        <v>1575</v>
      </c>
      <c r="J784" t="s">
        <v>71</v>
      </c>
      <c r="K784" t="s">
        <v>77</v>
      </c>
      <c r="L784">
        <v>100</v>
      </c>
      <c r="M784">
        <v>0</v>
      </c>
      <c r="N784">
        <v>100</v>
      </c>
      <c r="O784">
        <v>0</v>
      </c>
      <c r="P784">
        <v>0</v>
      </c>
      <c r="Q784" s="8">
        <v>0</v>
      </c>
      <c r="R784" s="11" t="b">
        <f t="shared" si="13"/>
        <v>0</v>
      </c>
      <c r="S784">
        <v>0</v>
      </c>
      <c r="T784">
        <v>9</v>
      </c>
      <c r="AB784" t="s">
        <v>33</v>
      </c>
    </row>
    <row r="785" spans="1:30" ht="20.100000000000001" customHeight="1" x14ac:dyDescent="0.25">
      <c r="A785" t="s">
        <v>1576</v>
      </c>
      <c r="B785" s="14">
        <v>0</v>
      </c>
      <c r="C785" s="14">
        <f>VLOOKUP(A785,SGI!$A$1:$B$219,2,FALSE)</f>
        <v>4034.65</v>
      </c>
      <c r="D785">
        <v>26052</v>
      </c>
      <c r="F785">
        <v>813</v>
      </c>
      <c r="G785" t="s">
        <v>27</v>
      </c>
      <c r="H785" t="s">
        <v>1508</v>
      </c>
      <c r="I785" s="19" t="s">
        <v>1577</v>
      </c>
      <c r="J785" t="s">
        <v>37</v>
      </c>
      <c r="K785" t="s">
        <v>32</v>
      </c>
      <c r="L785" s="14">
        <v>930</v>
      </c>
      <c r="M785">
        <v>400</v>
      </c>
      <c r="N785" s="14">
        <v>400</v>
      </c>
      <c r="O785">
        <v>0</v>
      </c>
      <c r="P785">
        <v>0</v>
      </c>
      <c r="Q785" s="8">
        <v>930</v>
      </c>
      <c r="R785" s="11" t="b">
        <f t="shared" si="13"/>
        <v>0</v>
      </c>
      <c r="S785">
        <v>0</v>
      </c>
      <c r="T785" t="s">
        <v>1578</v>
      </c>
      <c r="U785">
        <v>7</v>
      </c>
      <c r="V785" t="s">
        <v>1579</v>
      </c>
      <c r="W785" t="s">
        <v>1580</v>
      </c>
      <c r="AB785" t="s">
        <v>33</v>
      </c>
      <c r="AD785" s="14"/>
    </row>
    <row r="786" spans="1:30" ht="20.100000000000001" customHeight="1" x14ac:dyDescent="0.25">
      <c r="A786" t="s">
        <v>1576</v>
      </c>
      <c r="B786" s="14">
        <v>0</v>
      </c>
      <c r="C786" s="14">
        <f>VLOOKUP(A786,SGI!$A$1:$B$219,2,FALSE)</f>
        <v>4034.65</v>
      </c>
      <c r="D786">
        <v>26054</v>
      </c>
      <c r="F786">
        <v>813</v>
      </c>
      <c r="G786" t="s">
        <v>27</v>
      </c>
      <c r="H786" t="s">
        <v>1508</v>
      </c>
      <c r="I786" s="19" t="s">
        <v>1581</v>
      </c>
      <c r="J786" t="s">
        <v>119</v>
      </c>
      <c r="K786" t="s">
        <v>77</v>
      </c>
      <c r="L786" s="14">
        <v>200</v>
      </c>
      <c r="M786" s="14">
        <v>0</v>
      </c>
      <c r="N786" s="14">
        <v>80</v>
      </c>
      <c r="O786">
        <v>0</v>
      </c>
      <c r="P786">
        <v>0</v>
      </c>
      <c r="Q786" s="8">
        <v>0</v>
      </c>
      <c r="R786" s="11" t="b">
        <f t="shared" si="13"/>
        <v>0</v>
      </c>
      <c r="S786">
        <v>0</v>
      </c>
      <c r="T786" t="s">
        <v>1582</v>
      </c>
      <c r="U786">
        <v>7</v>
      </c>
      <c r="V786">
        <v>6</v>
      </c>
      <c r="W786" t="s">
        <v>1583</v>
      </c>
      <c r="Y786">
        <v>6</v>
      </c>
      <c r="AB786" t="s">
        <v>63</v>
      </c>
      <c r="AC786" t="s">
        <v>1574</v>
      </c>
    </row>
    <row r="787" spans="1:30" ht="20.100000000000001" customHeight="1" x14ac:dyDescent="0.25">
      <c r="A787" t="s">
        <v>1584</v>
      </c>
      <c r="B787" s="14">
        <v>10</v>
      </c>
      <c r="C787" s="14">
        <f>VLOOKUP(A787,SGI!$A$1:$B$219,2,FALSE)</f>
        <v>263.64</v>
      </c>
      <c r="D787">
        <v>26776</v>
      </c>
      <c r="F787">
        <v>813</v>
      </c>
      <c r="G787" t="s">
        <v>27</v>
      </c>
      <c r="H787" t="s">
        <v>1508</v>
      </c>
      <c r="I787" s="19" t="s">
        <v>1585</v>
      </c>
      <c r="J787" t="s">
        <v>35</v>
      </c>
      <c r="K787" t="s">
        <v>32</v>
      </c>
      <c r="L787" s="14">
        <v>4</v>
      </c>
      <c r="M787">
        <v>0</v>
      </c>
      <c r="N787" s="14">
        <v>4</v>
      </c>
      <c r="O787">
        <v>0</v>
      </c>
      <c r="P787">
        <v>0</v>
      </c>
      <c r="Q787" s="8">
        <v>0</v>
      </c>
      <c r="R787" s="11" t="b">
        <f t="shared" si="13"/>
        <v>0</v>
      </c>
      <c r="S787">
        <v>0</v>
      </c>
      <c r="T787">
        <v>9</v>
      </c>
      <c r="W787" t="s">
        <v>1586</v>
      </c>
      <c r="AB787" t="s">
        <v>33</v>
      </c>
      <c r="AC787" t="s">
        <v>1587</v>
      </c>
    </row>
    <row r="788" spans="1:30" ht="20.100000000000001" customHeight="1" x14ac:dyDescent="0.25">
      <c r="A788" t="s">
        <v>1584</v>
      </c>
      <c r="B788" s="14">
        <v>10</v>
      </c>
      <c r="C788" s="14">
        <f>VLOOKUP(A788,SGI!$A$1:$B$219,2,FALSE)</f>
        <v>263.64</v>
      </c>
      <c r="D788" s="14">
        <v>26852</v>
      </c>
      <c r="F788">
        <v>813</v>
      </c>
      <c r="G788" t="s">
        <v>27</v>
      </c>
      <c r="H788" t="s">
        <v>1508</v>
      </c>
      <c r="I788" s="19" t="s">
        <v>1588</v>
      </c>
      <c r="J788" t="s">
        <v>98</v>
      </c>
      <c r="K788" t="s">
        <v>77</v>
      </c>
      <c r="L788" s="14">
        <v>95</v>
      </c>
      <c r="M788" s="14">
        <v>75</v>
      </c>
      <c r="N788" s="14">
        <v>20</v>
      </c>
      <c r="O788">
        <v>0</v>
      </c>
      <c r="P788">
        <v>0</v>
      </c>
      <c r="Q788" s="8">
        <v>95</v>
      </c>
      <c r="R788" s="11" t="b">
        <f t="shared" si="13"/>
        <v>0</v>
      </c>
      <c r="S788">
        <v>0</v>
      </c>
      <c r="T788">
        <v>9</v>
      </c>
      <c r="W788" t="s">
        <v>1589</v>
      </c>
      <c r="X788">
        <v>9</v>
      </c>
      <c r="AB788" t="s">
        <v>33</v>
      </c>
      <c r="AC788" t="s">
        <v>1590</v>
      </c>
    </row>
    <row r="789" spans="1:30" ht="20.100000000000001" customHeight="1" x14ac:dyDescent="0.25">
      <c r="A789" t="s">
        <v>1591</v>
      </c>
      <c r="B789" s="14">
        <v>0</v>
      </c>
      <c r="C789" s="14">
        <f>VLOOKUP(A789,SGI!$A$1:$B$219,2,FALSE)</f>
        <v>474.97</v>
      </c>
      <c r="D789">
        <v>25195</v>
      </c>
      <c r="F789">
        <v>813</v>
      </c>
      <c r="G789" t="s">
        <v>27</v>
      </c>
      <c r="H789" t="s">
        <v>1508</v>
      </c>
      <c r="I789" s="14" t="s">
        <v>1592</v>
      </c>
      <c r="J789" t="s">
        <v>98</v>
      </c>
      <c r="K789" t="s">
        <v>77</v>
      </c>
      <c r="L789" s="14">
        <v>390</v>
      </c>
      <c r="M789" s="14">
        <v>0</v>
      </c>
      <c r="N789" s="14">
        <v>90</v>
      </c>
      <c r="O789">
        <v>0</v>
      </c>
      <c r="P789">
        <v>0</v>
      </c>
      <c r="Q789" s="8">
        <v>0</v>
      </c>
      <c r="R789" s="11" t="b">
        <f t="shared" si="13"/>
        <v>0</v>
      </c>
      <c r="S789">
        <v>0</v>
      </c>
      <c r="T789" t="s">
        <v>1593</v>
      </c>
      <c r="U789">
        <v>7</v>
      </c>
      <c r="V789" t="s">
        <v>132</v>
      </c>
      <c r="W789" s="14" t="s">
        <v>1594</v>
      </c>
      <c r="X789" t="s">
        <v>1527</v>
      </c>
      <c r="Y789" t="s">
        <v>132</v>
      </c>
      <c r="AB789" t="s">
        <v>33</v>
      </c>
    </row>
    <row r="790" spans="1:30" ht="20.100000000000001" customHeight="1" x14ac:dyDescent="0.25">
      <c r="A790" t="s">
        <v>1591</v>
      </c>
      <c r="B790" s="14">
        <v>0</v>
      </c>
      <c r="C790" s="14">
        <f>VLOOKUP(A790,SGI!$A$1:$B$219,2,FALSE)</f>
        <v>474.97</v>
      </c>
      <c r="D790">
        <v>25209</v>
      </c>
      <c r="F790">
        <v>813</v>
      </c>
      <c r="G790" t="s">
        <v>27</v>
      </c>
      <c r="H790" t="s">
        <v>1508</v>
      </c>
      <c r="I790" s="14" t="s">
        <v>1595</v>
      </c>
      <c r="J790" t="s">
        <v>98</v>
      </c>
      <c r="K790" t="s">
        <v>32</v>
      </c>
      <c r="L790" s="20">
        <v>1700</v>
      </c>
      <c r="M790">
        <v>0</v>
      </c>
      <c r="N790">
        <v>400</v>
      </c>
      <c r="O790">
        <v>0</v>
      </c>
      <c r="P790">
        <v>0</v>
      </c>
      <c r="Q790" s="8">
        <v>0</v>
      </c>
      <c r="R790" s="11" t="b">
        <f t="shared" si="13"/>
        <v>0</v>
      </c>
      <c r="S790">
        <v>0</v>
      </c>
      <c r="T790">
        <v>6</v>
      </c>
      <c r="V790" t="s">
        <v>132</v>
      </c>
      <c r="W790" t="s">
        <v>1596</v>
      </c>
      <c r="Y790" t="s">
        <v>132</v>
      </c>
      <c r="AB790" t="s">
        <v>33</v>
      </c>
    </row>
    <row r="791" spans="1:30" ht="20.100000000000001" customHeight="1" x14ac:dyDescent="0.25">
      <c r="A791" t="s">
        <v>1591</v>
      </c>
      <c r="B791" s="14">
        <v>0</v>
      </c>
      <c r="C791" s="14">
        <f>VLOOKUP(A791,SGI!$A$1:$B$219,2,FALSE)</f>
        <v>474.97</v>
      </c>
      <c r="D791" s="14">
        <v>25210</v>
      </c>
      <c r="F791">
        <v>813</v>
      </c>
      <c r="G791" t="s">
        <v>27</v>
      </c>
      <c r="H791" t="s">
        <v>1508</v>
      </c>
      <c r="I791" s="14" t="s">
        <v>1597</v>
      </c>
      <c r="J791" t="s">
        <v>37</v>
      </c>
      <c r="K791" t="s">
        <v>77</v>
      </c>
      <c r="L791">
        <v>90</v>
      </c>
      <c r="M791">
        <v>0</v>
      </c>
      <c r="N791">
        <v>36</v>
      </c>
      <c r="O791">
        <v>0</v>
      </c>
      <c r="P791">
        <v>0</v>
      </c>
      <c r="Q791" s="8">
        <v>90</v>
      </c>
      <c r="R791" s="11" t="b">
        <f t="shared" si="13"/>
        <v>0</v>
      </c>
      <c r="S791">
        <v>0</v>
      </c>
      <c r="T791">
        <v>9</v>
      </c>
      <c r="AB791" t="s">
        <v>33</v>
      </c>
    </row>
    <row r="792" spans="1:30" ht="20.100000000000001" customHeight="1" x14ac:dyDescent="0.25">
      <c r="A792" t="s">
        <v>1598</v>
      </c>
      <c r="B792" s="14">
        <v>20</v>
      </c>
      <c r="C792" s="14">
        <f>VLOOKUP(A792,SGI!$A$1:$B$219,2,FALSE)</f>
        <v>55.17</v>
      </c>
      <c r="D792" s="14">
        <v>27293</v>
      </c>
      <c r="F792">
        <v>813</v>
      </c>
      <c r="G792" t="s">
        <v>27</v>
      </c>
      <c r="H792" t="s">
        <v>1508</v>
      </c>
      <c r="I792" s="19" t="s">
        <v>1599</v>
      </c>
      <c r="J792" t="s">
        <v>60</v>
      </c>
      <c r="K792" t="s">
        <v>77</v>
      </c>
      <c r="L792" s="20">
        <v>2200</v>
      </c>
      <c r="M792" s="20">
        <v>1650</v>
      </c>
      <c r="N792" s="14">
        <v>550</v>
      </c>
      <c r="O792">
        <v>0</v>
      </c>
      <c r="P792">
        <v>0</v>
      </c>
      <c r="Q792" s="8">
        <v>0</v>
      </c>
      <c r="R792" s="11" t="b">
        <f t="shared" si="13"/>
        <v>0</v>
      </c>
      <c r="S792">
        <v>0</v>
      </c>
      <c r="T792" t="s">
        <v>1553</v>
      </c>
      <c r="U792">
        <v>5</v>
      </c>
      <c r="V792">
        <v>5</v>
      </c>
      <c r="W792" s="14" t="s">
        <v>1600</v>
      </c>
      <c r="X792">
        <v>5</v>
      </c>
      <c r="AB792" t="s">
        <v>33</v>
      </c>
    </row>
    <row r="793" spans="1:30" ht="20.100000000000001" customHeight="1" x14ac:dyDescent="0.25">
      <c r="A793" t="s">
        <v>1598</v>
      </c>
      <c r="B793" s="14">
        <v>20</v>
      </c>
      <c r="C793" s="14">
        <f>VLOOKUP(A793,SGI!$A$1:$B$219,2,FALSE)</f>
        <v>55.17</v>
      </c>
      <c r="D793" s="14">
        <v>27299</v>
      </c>
      <c r="F793">
        <v>813</v>
      </c>
      <c r="G793" t="s">
        <v>27</v>
      </c>
      <c r="H793" t="s">
        <v>1508</v>
      </c>
      <c r="I793" s="1" t="s">
        <v>1601</v>
      </c>
      <c r="J793" t="s">
        <v>71</v>
      </c>
      <c r="K793" t="s">
        <v>32</v>
      </c>
      <c r="L793" s="20">
        <v>8760</v>
      </c>
      <c r="M793" s="20">
        <v>5760</v>
      </c>
      <c r="N793" s="20">
        <v>3000</v>
      </c>
      <c r="O793">
        <v>0</v>
      </c>
      <c r="P793">
        <v>0</v>
      </c>
      <c r="Q793" s="8">
        <v>0</v>
      </c>
      <c r="R793" s="11" t="b">
        <f t="shared" si="13"/>
        <v>0</v>
      </c>
      <c r="S793">
        <v>0</v>
      </c>
      <c r="T793" t="s">
        <v>1602</v>
      </c>
      <c r="U793">
        <v>6</v>
      </c>
      <c r="V793" t="s">
        <v>132</v>
      </c>
      <c r="W793" s="19" t="s">
        <v>1603</v>
      </c>
      <c r="X793" t="s">
        <v>1527</v>
      </c>
      <c r="Y793" t="s">
        <v>1604</v>
      </c>
      <c r="AB793" t="s">
        <v>33</v>
      </c>
    </row>
    <row r="794" spans="1:30" ht="20.100000000000001" customHeight="1" x14ac:dyDescent="0.25">
      <c r="A794" t="s">
        <v>1605</v>
      </c>
      <c r="B794" s="14">
        <v>50</v>
      </c>
      <c r="C794" s="14" t="e">
        <f>VLOOKUP(A794,SGI!$A$1:$B$219,2,FALSE)</f>
        <v>#N/A</v>
      </c>
      <c r="D794" s="14">
        <v>25357</v>
      </c>
      <c r="F794">
        <v>813</v>
      </c>
      <c r="G794" t="s">
        <v>27</v>
      </c>
      <c r="H794" t="s">
        <v>1508</v>
      </c>
      <c r="I794" s="19" t="s">
        <v>1606</v>
      </c>
      <c r="J794" t="s">
        <v>98</v>
      </c>
      <c r="K794" t="s">
        <v>32</v>
      </c>
      <c r="L794" s="14">
        <v>300</v>
      </c>
      <c r="M794" s="14">
        <v>200</v>
      </c>
      <c r="N794">
        <v>100</v>
      </c>
      <c r="O794">
        <v>0</v>
      </c>
      <c r="P794">
        <v>0</v>
      </c>
      <c r="Q794" s="8">
        <v>300</v>
      </c>
      <c r="R794" s="11" t="b">
        <f t="shared" si="13"/>
        <v>0</v>
      </c>
      <c r="S794">
        <v>0</v>
      </c>
      <c r="T794" t="s">
        <v>1553</v>
      </c>
      <c r="U794">
        <v>5</v>
      </c>
      <c r="V794">
        <v>5</v>
      </c>
      <c r="W794" s="14" t="s">
        <v>1607</v>
      </c>
      <c r="X794">
        <v>5</v>
      </c>
      <c r="Y794">
        <v>6</v>
      </c>
      <c r="AB794" t="s">
        <v>33</v>
      </c>
    </row>
    <row r="795" spans="1:30" ht="20.100000000000001" customHeight="1" x14ac:dyDescent="0.25">
      <c r="A795" t="s">
        <v>1605</v>
      </c>
      <c r="B795" s="14">
        <v>50</v>
      </c>
      <c r="C795" s="14" t="e">
        <f>VLOOKUP(A795,SGI!$A$1:$B$219,2,FALSE)</f>
        <v>#N/A</v>
      </c>
      <c r="D795" s="4">
        <v>25363</v>
      </c>
      <c r="E795" s="4" t="s">
        <v>2540</v>
      </c>
      <c r="F795">
        <v>813</v>
      </c>
      <c r="G795" t="s">
        <v>27</v>
      </c>
      <c r="H795" t="s">
        <v>1508</v>
      </c>
      <c r="I795" s="19" t="s">
        <v>1608</v>
      </c>
      <c r="J795" t="s">
        <v>60</v>
      </c>
      <c r="K795" t="s">
        <v>32</v>
      </c>
      <c r="L795" s="14">
        <v>450</v>
      </c>
      <c r="M795">
        <v>250</v>
      </c>
      <c r="N795" s="14">
        <v>200</v>
      </c>
      <c r="O795">
        <v>0</v>
      </c>
      <c r="P795">
        <v>0</v>
      </c>
      <c r="Q795" s="8">
        <v>0</v>
      </c>
      <c r="R795" s="11" t="b">
        <f t="shared" si="13"/>
        <v>0</v>
      </c>
      <c r="S795">
        <v>0</v>
      </c>
      <c r="T795" t="s">
        <v>1609</v>
      </c>
      <c r="U795">
        <v>7</v>
      </c>
      <c r="V795" t="s">
        <v>898</v>
      </c>
      <c r="W795" s="14" t="s">
        <v>1610</v>
      </c>
      <c r="Y795">
        <v>3</v>
      </c>
      <c r="AB795" t="s">
        <v>33</v>
      </c>
    </row>
    <row r="796" spans="1:30" ht="20.100000000000001" customHeight="1" x14ac:dyDescent="0.25">
      <c r="A796" t="s">
        <v>1611</v>
      </c>
      <c r="B796" s="14">
        <v>1317.12</v>
      </c>
      <c r="C796" s="14" t="e">
        <f>VLOOKUP(A796,SGI!$A$1:$B$219,2,FALSE)</f>
        <v>#N/A</v>
      </c>
      <c r="D796" s="4">
        <v>23596</v>
      </c>
      <c r="E796" s="4" t="s">
        <v>2540</v>
      </c>
      <c r="F796">
        <v>813</v>
      </c>
      <c r="G796" t="s">
        <v>27</v>
      </c>
      <c r="H796" t="s">
        <v>1508</v>
      </c>
      <c r="I796" s="1" t="s">
        <v>1612</v>
      </c>
      <c r="J796" t="s">
        <v>119</v>
      </c>
      <c r="K796" t="s">
        <v>32</v>
      </c>
      <c r="L796" s="14">
        <v>760</v>
      </c>
      <c r="M796" s="14">
        <v>200</v>
      </c>
      <c r="N796" s="14">
        <v>560</v>
      </c>
      <c r="O796">
        <v>0</v>
      </c>
      <c r="P796">
        <v>0</v>
      </c>
      <c r="Q796" s="8">
        <v>0</v>
      </c>
      <c r="R796" s="11" t="b">
        <f t="shared" si="13"/>
        <v>0</v>
      </c>
      <c r="S796">
        <v>0</v>
      </c>
      <c r="T796" s="14" t="s">
        <v>1613</v>
      </c>
      <c r="U796">
        <v>1</v>
      </c>
      <c r="V796" t="s">
        <v>1604</v>
      </c>
      <c r="W796" s="19" t="s">
        <v>1614</v>
      </c>
      <c r="X796">
        <v>1</v>
      </c>
      <c r="Y796">
        <v>3</v>
      </c>
      <c r="AB796" t="s">
        <v>33</v>
      </c>
    </row>
    <row r="797" spans="1:30" ht="20.100000000000001" customHeight="1" x14ac:dyDescent="0.25">
      <c r="A797" t="s">
        <v>1611</v>
      </c>
      <c r="B797" s="14">
        <v>1317.12</v>
      </c>
      <c r="C797" s="14" t="e">
        <f>VLOOKUP(A797,SGI!$A$1:$B$219,2,FALSE)</f>
        <v>#N/A</v>
      </c>
      <c r="D797" s="4">
        <v>23597</v>
      </c>
      <c r="E797" s="4" t="s">
        <v>2540</v>
      </c>
      <c r="F797">
        <v>813</v>
      </c>
      <c r="G797" t="s">
        <v>27</v>
      </c>
      <c r="H797" t="s">
        <v>1508</v>
      </c>
      <c r="I797" s="19" t="s">
        <v>1615</v>
      </c>
      <c r="J797" t="s">
        <v>408</v>
      </c>
      <c r="K797" t="s">
        <v>51</v>
      </c>
      <c r="L797" s="14">
        <v>190</v>
      </c>
      <c r="M797" s="14">
        <v>0</v>
      </c>
      <c r="N797" s="14">
        <v>190</v>
      </c>
      <c r="O797">
        <v>0</v>
      </c>
      <c r="P797">
        <v>0</v>
      </c>
      <c r="Q797" s="8">
        <v>0</v>
      </c>
      <c r="R797" s="11" t="b">
        <f t="shared" si="13"/>
        <v>0</v>
      </c>
      <c r="S797">
        <v>0</v>
      </c>
      <c r="T797" s="14" t="s">
        <v>1616</v>
      </c>
      <c r="U797">
        <v>7</v>
      </c>
      <c r="V797" t="s">
        <v>1617</v>
      </c>
      <c r="W797" t="s">
        <v>1618</v>
      </c>
      <c r="X797" t="s">
        <v>1527</v>
      </c>
      <c r="Y797" t="s">
        <v>132</v>
      </c>
      <c r="AB797" t="s">
        <v>33</v>
      </c>
    </row>
    <row r="798" spans="1:30" ht="20.100000000000001" customHeight="1" x14ac:dyDescent="0.25">
      <c r="A798" t="s">
        <v>1611</v>
      </c>
      <c r="B798" s="14">
        <v>1317.12</v>
      </c>
      <c r="C798" s="14" t="e">
        <f>VLOOKUP(A798,SGI!$A$1:$B$219,2,FALSE)</f>
        <v>#N/A</v>
      </c>
      <c r="D798" s="4">
        <v>23601</v>
      </c>
      <c r="E798" s="4" t="s">
        <v>2540</v>
      </c>
      <c r="F798">
        <v>813</v>
      </c>
      <c r="G798" t="s">
        <v>27</v>
      </c>
      <c r="H798" t="s">
        <v>1508</v>
      </c>
      <c r="I798" s="19" t="s">
        <v>1619</v>
      </c>
      <c r="J798" t="s">
        <v>60</v>
      </c>
      <c r="K798" t="s">
        <v>51</v>
      </c>
      <c r="L798" s="20">
        <v>1795</v>
      </c>
      <c r="M798" s="20">
        <v>1512</v>
      </c>
      <c r="N798">
        <v>283</v>
      </c>
      <c r="O798">
        <v>0</v>
      </c>
      <c r="P798">
        <v>0</v>
      </c>
      <c r="Q798" s="8">
        <v>0</v>
      </c>
      <c r="R798" s="11" t="b">
        <f t="shared" si="13"/>
        <v>0</v>
      </c>
      <c r="S798">
        <v>0</v>
      </c>
      <c r="T798" s="14" t="s">
        <v>1620</v>
      </c>
      <c r="U798">
        <v>7</v>
      </c>
      <c r="V798" t="s">
        <v>132</v>
      </c>
      <c r="W798" s="19" t="s">
        <v>1621</v>
      </c>
      <c r="X798" t="s">
        <v>1622</v>
      </c>
      <c r="Y798" t="s">
        <v>132</v>
      </c>
      <c r="AB798" t="s">
        <v>33</v>
      </c>
    </row>
    <row r="799" spans="1:30" ht="20.100000000000001" customHeight="1" x14ac:dyDescent="0.25">
      <c r="A799" t="s">
        <v>1611</v>
      </c>
      <c r="B799" s="14">
        <v>1317.12</v>
      </c>
      <c r="C799" s="14" t="e">
        <f>VLOOKUP(A799,SGI!$A$1:$B$219,2,FALSE)</f>
        <v>#N/A</v>
      </c>
      <c r="D799" s="4">
        <v>23603</v>
      </c>
      <c r="E799" s="4" t="s">
        <v>2540</v>
      </c>
      <c r="F799">
        <v>813</v>
      </c>
      <c r="G799" t="s">
        <v>27</v>
      </c>
      <c r="H799" t="s">
        <v>1508</v>
      </c>
      <c r="I799" s="19" t="s">
        <v>1623</v>
      </c>
      <c r="J799" t="s">
        <v>408</v>
      </c>
      <c r="K799" t="s">
        <v>77</v>
      </c>
      <c r="L799" s="14">
        <v>840</v>
      </c>
      <c r="M799">
        <v>160</v>
      </c>
      <c r="N799">
        <v>680</v>
      </c>
      <c r="O799">
        <v>0</v>
      </c>
      <c r="P799">
        <v>0</v>
      </c>
      <c r="Q799" s="8">
        <v>0</v>
      </c>
      <c r="R799" s="11" t="b">
        <f t="shared" si="13"/>
        <v>0</v>
      </c>
      <c r="S799">
        <v>0</v>
      </c>
      <c r="T799" t="s">
        <v>1624</v>
      </c>
      <c r="U799">
        <v>1</v>
      </c>
      <c r="V799">
        <v>3</v>
      </c>
      <c r="W799" s="19" t="s">
        <v>1625</v>
      </c>
      <c r="X799">
        <v>1</v>
      </c>
      <c r="Y799">
        <v>3</v>
      </c>
      <c r="AB799" t="s">
        <v>33</v>
      </c>
    </row>
    <row r="800" spans="1:30" ht="20.100000000000001" customHeight="1" x14ac:dyDescent="0.25">
      <c r="A800" t="s">
        <v>1611</v>
      </c>
      <c r="B800" s="14">
        <v>1317.12</v>
      </c>
      <c r="C800" s="14" t="e">
        <f>VLOOKUP(A800,SGI!$A$1:$B$219,2,FALSE)</f>
        <v>#N/A</v>
      </c>
      <c r="D800" s="4">
        <v>23606</v>
      </c>
      <c r="E800" s="4" t="s">
        <v>2540</v>
      </c>
      <c r="F800">
        <v>813</v>
      </c>
      <c r="G800" t="s">
        <v>27</v>
      </c>
      <c r="H800" t="s">
        <v>1508</v>
      </c>
      <c r="I800" s="1" t="s">
        <v>1626</v>
      </c>
      <c r="J800" t="s">
        <v>408</v>
      </c>
      <c r="K800" t="s">
        <v>32</v>
      </c>
      <c r="L800" s="20">
        <v>2660</v>
      </c>
      <c r="M800" s="20">
        <v>2292</v>
      </c>
      <c r="N800" s="14">
        <v>368</v>
      </c>
      <c r="O800">
        <v>0</v>
      </c>
      <c r="P800">
        <v>0</v>
      </c>
      <c r="Q800" s="8">
        <v>0</v>
      </c>
      <c r="R800" s="11" t="b">
        <f t="shared" si="13"/>
        <v>0</v>
      </c>
      <c r="S800">
        <v>0</v>
      </c>
      <c r="T800" t="s">
        <v>1561</v>
      </c>
      <c r="U800">
        <v>1</v>
      </c>
      <c r="V800">
        <v>3</v>
      </c>
      <c r="W800" t="s">
        <v>1627</v>
      </c>
      <c r="X800">
        <v>1</v>
      </c>
      <c r="Y800">
        <v>3</v>
      </c>
      <c r="AB800" t="s">
        <v>33</v>
      </c>
    </row>
    <row r="801" spans="1:29" ht="20.100000000000001" customHeight="1" x14ac:dyDescent="0.25">
      <c r="A801" t="s">
        <v>1611</v>
      </c>
      <c r="B801" s="14">
        <v>1317.12</v>
      </c>
      <c r="C801" s="14" t="e">
        <f>VLOOKUP(A801,SGI!$A$1:$B$219,2,FALSE)</f>
        <v>#N/A</v>
      </c>
      <c r="D801" s="4">
        <v>23609</v>
      </c>
      <c r="E801" s="4" t="s">
        <v>2540</v>
      </c>
      <c r="F801">
        <v>813</v>
      </c>
      <c r="G801" t="s">
        <v>27</v>
      </c>
      <c r="H801" t="s">
        <v>1508</v>
      </c>
      <c r="I801" s="19" t="s">
        <v>1628</v>
      </c>
      <c r="J801" t="s">
        <v>98</v>
      </c>
      <c r="K801" t="s">
        <v>32</v>
      </c>
      <c r="L801" s="20">
        <v>3000</v>
      </c>
      <c r="M801" s="20">
        <v>2000</v>
      </c>
      <c r="N801" s="20">
        <v>1000</v>
      </c>
      <c r="O801">
        <v>0</v>
      </c>
      <c r="P801">
        <v>0</v>
      </c>
      <c r="Q801" s="8">
        <v>0</v>
      </c>
      <c r="R801" s="11" t="b">
        <f t="shared" si="13"/>
        <v>0</v>
      </c>
      <c r="S801">
        <v>0</v>
      </c>
      <c r="T801" t="s">
        <v>1629</v>
      </c>
      <c r="U801">
        <v>1</v>
      </c>
      <c r="V801">
        <v>3</v>
      </c>
      <c r="W801" t="s">
        <v>1630</v>
      </c>
      <c r="X801">
        <v>1</v>
      </c>
      <c r="Y801">
        <v>3</v>
      </c>
      <c r="AB801" t="s">
        <v>33</v>
      </c>
    </row>
    <row r="802" spans="1:29" ht="20.100000000000001" customHeight="1" x14ac:dyDescent="0.25">
      <c r="A802" t="s">
        <v>1611</v>
      </c>
      <c r="B802" s="14">
        <v>1317.12</v>
      </c>
      <c r="C802" s="14" t="e">
        <f>VLOOKUP(A802,SGI!$A$1:$B$219,2,FALSE)</f>
        <v>#N/A</v>
      </c>
      <c r="D802" s="4">
        <v>23610</v>
      </c>
      <c r="E802" s="4" t="s">
        <v>2540</v>
      </c>
      <c r="F802">
        <v>813</v>
      </c>
      <c r="G802" t="s">
        <v>27</v>
      </c>
      <c r="H802" t="s">
        <v>1508</v>
      </c>
      <c r="I802" s="19" t="s">
        <v>1631</v>
      </c>
      <c r="J802" t="s">
        <v>98</v>
      </c>
      <c r="K802" t="s">
        <v>51</v>
      </c>
      <c r="L802" s="14">
        <v>756</v>
      </c>
      <c r="M802" s="14">
        <v>528</v>
      </c>
      <c r="N802" s="14">
        <v>228</v>
      </c>
      <c r="O802">
        <v>0</v>
      </c>
      <c r="P802">
        <v>0</v>
      </c>
      <c r="Q802" s="8">
        <v>0</v>
      </c>
      <c r="R802" s="11" t="b">
        <f t="shared" si="13"/>
        <v>0</v>
      </c>
      <c r="S802">
        <v>0</v>
      </c>
      <c r="T802" t="s">
        <v>1629</v>
      </c>
      <c r="U802">
        <v>1</v>
      </c>
      <c r="V802">
        <v>3</v>
      </c>
      <c r="W802" s="14" t="s">
        <v>1630</v>
      </c>
      <c r="X802">
        <v>1</v>
      </c>
      <c r="Y802">
        <v>3</v>
      </c>
      <c r="AB802" t="s">
        <v>33</v>
      </c>
    </row>
    <row r="803" spans="1:29" ht="20.100000000000001" customHeight="1" x14ac:dyDescent="0.25">
      <c r="A803" t="s">
        <v>1611</v>
      </c>
      <c r="B803" s="14">
        <v>1317.12</v>
      </c>
      <c r="C803" s="14" t="e">
        <f>VLOOKUP(A803,SGI!$A$1:$B$219,2,FALSE)</f>
        <v>#N/A</v>
      </c>
      <c r="D803" s="4">
        <v>23611</v>
      </c>
      <c r="E803" s="4" t="s">
        <v>2540</v>
      </c>
      <c r="F803">
        <v>813</v>
      </c>
      <c r="G803" t="s">
        <v>27</v>
      </c>
      <c r="H803" t="s">
        <v>1508</v>
      </c>
      <c r="I803" s="19" t="s">
        <v>1632</v>
      </c>
      <c r="J803" t="s">
        <v>45</v>
      </c>
      <c r="K803" t="s">
        <v>32</v>
      </c>
      <c r="L803" s="14">
        <v>850</v>
      </c>
      <c r="M803" s="14">
        <v>653.79999999999995</v>
      </c>
      <c r="N803">
        <v>196.1</v>
      </c>
      <c r="O803">
        <v>0</v>
      </c>
      <c r="P803">
        <v>0</v>
      </c>
      <c r="Q803" s="8">
        <v>0</v>
      </c>
      <c r="R803" s="11" t="b">
        <f t="shared" si="13"/>
        <v>0</v>
      </c>
      <c r="S803">
        <v>0</v>
      </c>
      <c r="T803" t="s">
        <v>1633</v>
      </c>
      <c r="U803">
        <v>7</v>
      </c>
      <c r="V803" t="s">
        <v>898</v>
      </c>
      <c r="W803" s="14" t="s">
        <v>1634</v>
      </c>
      <c r="Y803">
        <v>5</v>
      </c>
      <c r="AB803" t="s">
        <v>63</v>
      </c>
      <c r="AC803" t="s">
        <v>1635</v>
      </c>
    </row>
    <row r="804" spans="1:29" ht="20.100000000000001" customHeight="1" x14ac:dyDescent="0.25">
      <c r="A804" t="s">
        <v>1611</v>
      </c>
      <c r="B804" s="14">
        <v>1317.12</v>
      </c>
      <c r="C804" s="14" t="e">
        <f>VLOOKUP(A804,SGI!$A$1:$B$219,2,FALSE)</f>
        <v>#N/A</v>
      </c>
      <c r="D804" s="4">
        <v>23612</v>
      </c>
      <c r="E804" s="4" t="s">
        <v>2540</v>
      </c>
      <c r="F804">
        <v>813</v>
      </c>
      <c r="G804" t="s">
        <v>27</v>
      </c>
      <c r="H804" t="s">
        <v>1508</v>
      </c>
      <c r="I804" s="1" t="s">
        <v>1636</v>
      </c>
      <c r="J804" t="s">
        <v>42</v>
      </c>
      <c r="K804" t="s">
        <v>32</v>
      </c>
      <c r="L804">
        <v>434</v>
      </c>
      <c r="M804">
        <v>67.8</v>
      </c>
      <c r="N804">
        <v>366.2</v>
      </c>
      <c r="O804">
        <v>0</v>
      </c>
      <c r="P804">
        <v>0</v>
      </c>
      <c r="Q804" s="8">
        <v>0</v>
      </c>
      <c r="R804" s="11" t="b">
        <f t="shared" si="13"/>
        <v>0</v>
      </c>
      <c r="S804">
        <v>0</v>
      </c>
      <c r="T804" s="14" t="s">
        <v>1637</v>
      </c>
      <c r="U804">
        <v>7</v>
      </c>
      <c r="V804" t="s">
        <v>898</v>
      </c>
      <c r="W804" t="s">
        <v>1638</v>
      </c>
      <c r="Y804" s="14">
        <v>5</v>
      </c>
      <c r="AB804" t="s">
        <v>63</v>
      </c>
      <c r="AC804" t="s">
        <v>1635</v>
      </c>
    </row>
    <row r="805" spans="1:29" ht="20.100000000000001" customHeight="1" x14ac:dyDescent="0.25">
      <c r="A805" t="s">
        <v>1611</v>
      </c>
      <c r="B805" s="14">
        <v>1317.12</v>
      </c>
      <c r="C805" s="14" t="e">
        <f>VLOOKUP(A805,SGI!$A$1:$B$219,2,FALSE)</f>
        <v>#N/A</v>
      </c>
      <c r="D805" s="14">
        <v>23613</v>
      </c>
      <c r="F805">
        <v>813</v>
      </c>
      <c r="G805" t="s">
        <v>27</v>
      </c>
      <c r="H805" t="s">
        <v>1508</v>
      </c>
      <c r="I805" s="1" t="s">
        <v>1639</v>
      </c>
      <c r="J805" t="s">
        <v>98</v>
      </c>
      <c r="K805" t="s">
        <v>77</v>
      </c>
      <c r="L805" s="20">
        <v>9320</v>
      </c>
      <c r="M805" s="20">
        <v>11800</v>
      </c>
      <c r="N805">
        <v>0</v>
      </c>
      <c r="O805">
        <v>0</v>
      </c>
      <c r="P805">
        <v>0</v>
      </c>
      <c r="Q805" s="8">
        <v>0</v>
      </c>
      <c r="R805" s="11" t="b">
        <f t="shared" si="13"/>
        <v>0</v>
      </c>
      <c r="S805">
        <v>0</v>
      </c>
      <c r="T805">
        <v>9</v>
      </c>
      <c r="W805" t="s">
        <v>1640</v>
      </c>
      <c r="Y805">
        <v>9</v>
      </c>
      <c r="AB805" t="s">
        <v>33</v>
      </c>
    </row>
    <row r="806" spans="1:29" ht="20.100000000000001" customHeight="1" x14ac:dyDescent="0.25">
      <c r="A806" t="s">
        <v>1611</v>
      </c>
      <c r="B806" s="14">
        <v>1317.12</v>
      </c>
      <c r="C806" s="14" t="e">
        <f>VLOOKUP(A806,SGI!$A$1:$B$219,2,FALSE)</f>
        <v>#N/A</v>
      </c>
      <c r="D806">
        <v>23614</v>
      </c>
      <c r="F806">
        <v>813</v>
      </c>
      <c r="G806" t="s">
        <v>27</v>
      </c>
      <c r="H806" t="s">
        <v>1508</v>
      </c>
      <c r="I806" s="1" t="s">
        <v>1641</v>
      </c>
      <c r="J806" t="s">
        <v>60</v>
      </c>
      <c r="K806" t="s">
        <v>32</v>
      </c>
      <c r="L806" s="20">
        <v>4060</v>
      </c>
      <c r="M806" s="20">
        <v>2195.52</v>
      </c>
      <c r="N806" s="20">
        <v>1864.48</v>
      </c>
      <c r="O806">
        <v>0</v>
      </c>
      <c r="P806">
        <v>0</v>
      </c>
      <c r="Q806" s="7">
        <v>4060</v>
      </c>
      <c r="R806" s="11" t="b">
        <f t="shared" si="13"/>
        <v>0</v>
      </c>
      <c r="S806">
        <v>0</v>
      </c>
      <c r="T806" t="s">
        <v>1642</v>
      </c>
      <c r="V806" t="s">
        <v>1579</v>
      </c>
      <c r="W806" t="s">
        <v>1643</v>
      </c>
      <c r="Y806">
        <v>6</v>
      </c>
      <c r="AB806" t="s">
        <v>33</v>
      </c>
      <c r="AC806" t="s">
        <v>1644</v>
      </c>
    </row>
    <row r="807" spans="1:29" ht="20.100000000000001" customHeight="1" x14ac:dyDescent="0.25">
      <c r="A807" t="s">
        <v>1611</v>
      </c>
      <c r="B807" s="14">
        <v>1317.12</v>
      </c>
      <c r="C807" s="14" t="e">
        <f>VLOOKUP(A807,SGI!$A$1:$B$219,2,FALSE)</f>
        <v>#N/A</v>
      </c>
      <c r="D807">
        <v>23618</v>
      </c>
      <c r="F807">
        <v>813</v>
      </c>
      <c r="G807" t="s">
        <v>27</v>
      </c>
      <c r="H807" t="s">
        <v>1508</v>
      </c>
      <c r="I807" s="19" t="s">
        <v>1645</v>
      </c>
      <c r="J807" t="s">
        <v>272</v>
      </c>
      <c r="K807" t="s">
        <v>77</v>
      </c>
      <c r="L807">
        <v>220</v>
      </c>
      <c r="M807">
        <v>0</v>
      </c>
      <c r="N807">
        <v>220</v>
      </c>
      <c r="O807">
        <v>0</v>
      </c>
      <c r="P807">
        <v>0</v>
      </c>
      <c r="Q807" s="8">
        <v>0</v>
      </c>
      <c r="R807" s="11" t="b">
        <f t="shared" si="13"/>
        <v>0</v>
      </c>
      <c r="S807">
        <v>0</v>
      </c>
      <c r="T807" t="s">
        <v>1646</v>
      </c>
      <c r="U807">
        <v>1</v>
      </c>
      <c r="V807">
        <v>3</v>
      </c>
      <c r="W807" s="19" t="s">
        <v>1647</v>
      </c>
      <c r="X807">
        <v>1</v>
      </c>
      <c r="Y807">
        <v>3</v>
      </c>
      <c r="AB807" t="s">
        <v>33</v>
      </c>
    </row>
    <row r="808" spans="1:29" ht="20.100000000000001" customHeight="1" x14ac:dyDescent="0.25">
      <c r="A808" t="s">
        <v>1611</v>
      </c>
      <c r="B808" s="14">
        <v>1317.12</v>
      </c>
      <c r="C808" s="14" t="e">
        <f>VLOOKUP(A808,SGI!$A$1:$B$219,2,FALSE)</f>
        <v>#N/A</v>
      </c>
      <c r="D808">
        <v>23629</v>
      </c>
      <c r="F808">
        <v>813</v>
      </c>
      <c r="G808" t="s">
        <v>27</v>
      </c>
      <c r="H808" t="s">
        <v>1508</v>
      </c>
      <c r="I808" s="1" t="s">
        <v>1648</v>
      </c>
      <c r="J808" t="s">
        <v>60</v>
      </c>
      <c r="K808" t="s">
        <v>77</v>
      </c>
      <c r="L808" s="14">
        <v>800</v>
      </c>
      <c r="M808" s="14">
        <v>0</v>
      </c>
      <c r="N808" s="14">
        <v>800</v>
      </c>
      <c r="O808">
        <v>0</v>
      </c>
      <c r="P808">
        <v>0</v>
      </c>
      <c r="Q808" s="8">
        <v>0</v>
      </c>
      <c r="R808" s="11" t="b">
        <f t="shared" si="13"/>
        <v>0</v>
      </c>
      <c r="S808">
        <v>0</v>
      </c>
      <c r="U808">
        <v>2</v>
      </c>
      <c r="V808">
        <v>1</v>
      </c>
      <c r="W808" t="s">
        <v>1649</v>
      </c>
      <c r="Y808" s="3">
        <v>42767</v>
      </c>
      <c r="AB808" t="s">
        <v>33</v>
      </c>
    </row>
    <row r="809" spans="1:29" ht="20.100000000000001" customHeight="1" x14ac:dyDescent="0.25">
      <c r="A809" t="s">
        <v>1611</v>
      </c>
      <c r="B809" s="14">
        <v>1317.12</v>
      </c>
      <c r="C809" s="14" t="e">
        <f>VLOOKUP(A809,SGI!$A$1:$B$219,2,FALSE)</f>
        <v>#N/A</v>
      </c>
      <c r="D809">
        <v>23633</v>
      </c>
      <c r="F809">
        <v>813</v>
      </c>
      <c r="G809" t="s">
        <v>27</v>
      </c>
      <c r="H809" t="s">
        <v>1508</v>
      </c>
      <c r="I809" s="1" t="s">
        <v>1650</v>
      </c>
      <c r="J809" t="s">
        <v>272</v>
      </c>
      <c r="K809" t="s">
        <v>32</v>
      </c>
      <c r="L809" s="14">
        <v>410</v>
      </c>
      <c r="M809" s="14">
        <v>0</v>
      </c>
      <c r="N809">
        <v>410</v>
      </c>
      <c r="O809">
        <v>0</v>
      </c>
      <c r="P809">
        <v>0</v>
      </c>
      <c r="Q809" s="8">
        <v>0</v>
      </c>
      <c r="R809" s="11" t="b">
        <f t="shared" si="13"/>
        <v>0</v>
      </c>
      <c r="S809">
        <v>0</v>
      </c>
      <c r="T809" t="s">
        <v>1616</v>
      </c>
      <c r="W809" t="s">
        <v>1651</v>
      </c>
      <c r="X809">
        <v>1</v>
      </c>
      <c r="Y809">
        <v>3</v>
      </c>
      <c r="AB809" t="s">
        <v>33</v>
      </c>
    </row>
    <row r="810" spans="1:29" ht="20.100000000000001" customHeight="1" x14ac:dyDescent="0.25">
      <c r="A810" t="s">
        <v>1652</v>
      </c>
      <c r="B810" s="14">
        <v>75.260000000000005</v>
      </c>
      <c r="C810" s="14">
        <f>VLOOKUP(A810,SGI!$A$1:$B$219,2,FALSE)</f>
        <v>55.5</v>
      </c>
      <c r="D810">
        <v>26086</v>
      </c>
      <c r="F810">
        <v>813</v>
      </c>
      <c r="G810" t="s">
        <v>27</v>
      </c>
      <c r="H810" t="s">
        <v>1508</v>
      </c>
      <c r="I810" s="19" t="s">
        <v>1653</v>
      </c>
      <c r="J810" t="s">
        <v>119</v>
      </c>
      <c r="K810" t="s">
        <v>32</v>
      </c>
      <c r="L810" s="14">
        <v>500</v>
      </c>
      <c r="M810" s="14">
        <v>700</v>
      </c>
      <c r="N810">
        <v>150</v>
      </c>
      <c r="O810">
        <v>0</v>
      </c>
      <c r="P810">
        <v>0</v>
      </c>
      <c r="Q810" s="8">
        <v>0</v>
      </c>
      <c r="R810" s="11" t="b">
        <f t="shared" si="13"/>
        <v>0</v>
      </c>
      <c r="S810">
        <v>0</v>
      </c>
      <c r="T810" t="s">
        <v>1654</v>
      </c>
      <c r="U810">
        <v>1</v>
      </c>
      <c r="W810" t="s">
        <v>1655</v>
      </c>
      <c r="X810">
        <v>1</v>
      </c>
      <c r="Y810" t="s">
        <v>132</v>
      </c>
      <c r="AB810" t="s">
        <v>33</v>
      </c>
    </row>
    <row r="811" spans="1:29" ht="20.100000000000001" customHeight="1" x14ac:dyDescent="0.25">
      <c r="A811" t="s">
        <v>1652</v>
      </c>
      <c r="B811" s="14">
        <v>75.260000000000005</v>
      </c>
      <c r="C811" s="14">
        <f>VLOOKUP(A811,SGI!$A$1:$B$219,2,FALSE)</f>
        <v>55.5</v>
      </c>
      <c r="D811">
        <v>26087</v>
      </c>
      <c r="F811">
        <v>813</v>
      </c>
      <c r="G811" t="s">
        <v>27</v>
      </c>
      <c r="H811" t="s">
        <v>1508</v>
      </c>
      <c r="I811" s="19" t="s">
        <v>1656</v>
      </c>
      <c r="J811" t="s">
        <v>71</v>
      </c>
      <c r="K811" t="s">
        <v>32</v>
      </c>
      <c r="L811" s="14">
        <v>300</v>
      </c>
      <c r="M811">
        <v>0</v>
      </c>
      <c r="N811">
        <v>50</v>
      </c>
      <c r="O811">
        <v>0</v>
      </c>
      <c r="P811">
        <v>0</v>
      </c>
      <c r="Q811" s="8">
        <v>300</v>
      </c>
      <c r="R811" s="11" t="b">
        <f t="shared" si="13"/>
        <v>0</v>
      </c>
      <c r="S811">
        <v>0</v>
      </c>
      <c r="T811">
        <v>9</v>
      </c>
      <c r="W811" t="s">
        <v>1657</v>
      </c>
      <c r="X811">
        <v>1</v>
      </c>
      <c r="Y811">
        <v>3</v>
      </c>
      <c r="AB811" t="s">
        <v>63</v>
      </c>
      <c r="AC811" t="s">
        <v>1658</v>
      </c>
    </row>
    <row r="812" spans="1:29" ht="20.100000000000001" customHeight="1" x14ac:dyDescent="0.25">
      <c r="A812" t="s">
        <v>1652</v>
      </c>
      <c r="B812" s="14">
        <v>75.260000000000005</v>
      </c>
      <c r="C812" s="14">
        <f>VLOOKUP(A812,SGI!$A$1:$B$219,2,FALSE)</f>
        <v>55.5</v>
      </c>
      <c r="D812">
        <v>26340</v>
      </c>
      <c r="F812">
        <v>813</v>
      </c>
      <c r="G812" t="s">
        <v>27</v>
      </c>
      <c r="H812" t="s">
        <v>1508</v>
      </c>
      <c r="I812" s="19" t="s">
        <v>1659</v>
      </c>
      <c r="J812" t="s">
        <v>42</v>
      </c>
      <c r="K812" t="s">
        <v>77</v>
      </c>
      <c r="L812" s="14">
        <v>180</v>
      </c>
      <c r="M812" s="14">
        <v>0</v>
      </c>
      <c r="N812">
        <v>120</v>
      </c>
      <c r="O812">
        <v>0</v>
      </c>
      <c r="P812">
        <v>0</v>
      </c>
      <c r="Q812" s="8">
        <v>0</v>
      </c>
      <c r="R812" s="11" t="b">
        <f t="shared" si="13"/>
        <v>0</v>
      </c>
      <c r="S812">
        <v>0</v>
      </c>
      <c r="T812">
        <v>9</v>
      </c>
      <c r="AB812" t="s">
        <v>33</v>
      </c>
    </row>
    <row r="813" spans="1:29" ht="20.100000000000001" customHeight="1" x14ac:dyDescent="0.25">
      <c r="A813" t="s">
        <v>1652</v>
      </c>
      <c r="B813" s="14">
        <v>75.260000000000005</v>
      </c>
      <c r="C813" s="14">
        <f>VLOOKUP(A813,SGI!$A$1:$B$219,2,FALSE)</f>
        <v>55.5</v>
      </c>
      <c r="D813">
        <v>26343</v>
      </c>
      <c r="F813">
        <v>813</v>
      </c>
      <c r="G813" t="s">
        <v>27</v>
      </c>
      <c r="H813" t="s">
        <v>1508</v>
      </c>
      <c r="I813" s="19" t="s">
        <v>1660</v>
      </c>
      <c r="J813" t="s">
        <v>56</v>
      </c>
      <c r="K813" t="s">
        <v>77</v>
      </c>
      <c r="L813" s="14">
        <v>50</v>
      </c>
      <c r="M813">
        <v>0</v>
      </c>
      <c r="N813" s="14">
        <v>33.33</v>
      </c>
      <c r="O813">
        <v>0</v>
      </c>
      <c r="P813">
        <v>0</v>
      </c>
      <c r="Q813" s="8">
        <v>0</v>
      </c>
      <c r="R813" s="11" t="b">
        <f t="shared" si="13"/>
        <v>0</v>
      </c>
      <c r="S813">
        <v>0</v>
      </c>
      <c r="T813" t="s">
        <v>1268</v>
      </c>
      <c r="U813">
        <v>1</v>
      </c>
      <c r="V813">
        <v>3</v>
      </c>
      <c r="W813" t="s">
        <v>56</v>
      </c>
      <c r="X813">
        <v>1</v>
      </c>
      <c r="Y813">
        <v>3</v>
      </c>
      <c r="AB813" t="s">
        <v>33</v>
      </c>
    </row>
    <row r="814" spans="1:29" ht="20.100000000000001" customHeight="1" x14ac:dyDescent="0.25">
      <c r="A814" t="s">
        <v>1661</v>
      </c>
      <c r="B814" s="14">
        <v>0</v>
      </c>
      <c r="C814" s="14">
        <f>VLOOKUP(A814,SGI!$A$1:$B$219,2,FALSE)</f>
        <v>590.5</v>
      </c>
      <c r="D814">
        <v>24944</v>
      </c>
      <c r="F814">
        <v>813</v>
      </c>
      <c r="G814" t="s">
        <v>27</v>
      </c>
      <c r="H814" t="s">
        <v>1508</v>
      </c>
      <c r="I814" s="14" t="s">
        <v>1662</v>
      </c>
      <c r="J814" t="s">
        <v>408</v>
      </c>
      <c r="K814" t="s">
        <v>32</v>
      </c>
      <c r="L814" s="14">
        <v>100</v>
      </c>
      <c r="M814">
        <v>0</v>
      </c>
      <c r="N814" s="14">
        <v>70</v>
      </c>
      <c r="O814">
        <v>0</v>
      </c>
      <c r="P814">
        <v>0</v>
      </c>
      <c r="Q814" s="8">
        <v>0</v>
      </c>
      <c r="R814" s="11" t="b">
        <f t="shared" si="13"/>
        <v>0</v>
      </c>
      <c r="S814">
        <v>0</v>
      </c>
      <c r="T814" t="s">
        <v>1663</v>
      </c>
      <c r="U814">
        <v>1</v>
      </c>
      <c r="V814">
        <v>3</v>
      </c>
      <c r="W814" t="s">
        <v>1664</v>
      </c>
      <c r="X814">
        <v>1</v>
      </c>
      <c r="Y814">
        <v>3</v>
      </c>
      <c r="AB814" t="s">
        <v>33</v>
      </c>
    </row>
    <row r="815" spans="1:29" ht="20.100000000000001" customHeight="1" x14ac:dyDescent="0.25">
      <c r="A815" t="s">
        <v>1661</v>
      </c>
      <c r="B815" s="14">
        <v>0</v>
      </c>
      <c r="C815" s="14">
        <f>VLOOKUP(A815,SGI!$A$1:$B$219,2,FALSE)</f>
        <v>590.5</v>
      </c>
      <c r="D815">
        <v>24945</v>
      </c>
      <c r="F815">
        <v>813</v>
      </c>
      <c r="G815" t="s">
        <v>27</v>
      </c>
      <c r="H815" t="s">
        <v>1508</v>
      </c>
      <c r="I815" s="14" t="s">
        <v>1665</v>
      </c>
      <c r="J815" t="s">
        <v>119</v>
      </c>
      <c r="K815" t="s">
        <v>77</v>
      </c>
      <c r="L815" s="14">
        <v>90</v>
      </c>
      <c r="M815" s="14">
        <v>0</v>
      </c>
      <c r="N815">
        <v>75</v>
      </c>
      <c r="O815">
        <v>0</v>
      </c>
      <c r="P815">
        <v>0</v>
      </c>
      <c r="Q815" s="8">
        <v>0</v>
      </c>
      <c r="R815" s="11" t="b">
        <f t="shared" si="13"/>
        <v>0</v>
      </c>
      <c r="S815">
        <v>0</v>
      </c>
      <c r="T815" t="s">
        <v>1663</v>
      </c>
      <c r="U815">
        <v>1</v>
      </c>
      <c r="V815">
        <v>3</v>
      </c>
      <c r="W815" t="s">
        <v>1664</v>
      </c>
      <c r="X815">
        <v>1</v>
      </c>
      <c r="Y815">
        <v>3</v>
      </c>
      <c r="AB815" t="s">
        <v>33</v>
      </c>
    </row>
    <row r="816" spans="1:29" ht="20.100000000000001" customHeight="1" x14ac:dyDescent="0.25">
      <c r="A816" t="s">
        <v>1661</v>
      </c>
      <c r="B816" s="14">
        <v>0</v>
      </c>
      <c r="C816" s="14">
        <f>VLOOKUP(A816,SGI!$A$1:$B$219,2,FALSE)</f>
        <v>590.5</v>
      </c>
      <c r="D816">
        <v>24946</v>
      </c>
      <c r="F816">
        <v>813</v>
      </c>
      <c r="G816" t="s">
        <v>27</v>
      </c>
      <c r="H816" t="s">
        <v>1508</v>
      </c>
      <c r="I816" s="14" t="s">
        <v>1666</v>
      </c>
      <c r="J816" t="s">
        <v>56</v>
      </c>
      <c r="K816" t="s">
        <v>51</v>
      </c>
      <c r="L816">
        <v>20</v>
      </c>
      <c r="M816">
        <v>0</v>
      </c>
      <c r="N816">
        <v>20</v>
      </c>
      <c r="O816">
        <v>0</v>
      </c>
      <c r="P816">
        <v>0</v>
      </c>
      <c r="Q816" s="8">
        <v>0</v>
      </c>
      <c r="R816" s="11" t="b">
        <f t="shared" si="13"/>
        <v>0</v>
      </c>
      <c r="S816">
        <v>0</v>
      </c>
      <c r="T816" s="14" t="s">
        <v>1667</v>
      </c>
      <c r="U816">
        <v>1</v>
      </c>
      <c r="V816">
        <v>3</v>
      </c>
      <c r="W816" t="s">
        <v>56</v>
      </c>
      <c r="X816">
        <v>1</v>
      </c>
      <c r="Y816" s="14">
        <v>3</v>
      </c>
      <c r="AB816" t="s">
        <v>33</v>
      </c>
    </row>
    <row r="817" spans="1:31" ht="20.100000000000001" customHeight="1" x14ac:dyDescent="0.25">
      <c r="A817" t="s">
        <v>1661</v>
      </c>
      <c r="B817" s="14">
        <v>0</v>
      </c>
      <c r="C817" s="14">
        <f>VLOOKUP(A817,SGI!$A$1:$B$219,2,FALSE)</f>
        <v>590.5</v>
      </c>
      <c r="D817">
        <v>24949</v>
      </c>
      <c r="F817">
        <v>813</v>
      </c>
      <c r="G817" t="s">
        <v>27</v>
      </c>
      <c r="H817" t="s">
        <v>1508</v>
      </c>
      <c r="I817" s="14" t="s">
        <v>1668</v>
      </c>
      <c r="J817" t="s">
        <v>98</v>
      </c>
      <c r="K817" t="s">
        <v>32</v>
      </c>
      <c r="L817" s="14">
        <v>30</v>
      </c>
      <c r="M817">
        <v>0</v>
      </c>
      <c r="N817">
        <v>15</v>
      </c>
      <c r="O817">
        <v>0</v>
      </c>
      <c r="P817">
        <v>0</v>
      </c>
      <c r="Q817" s="8">
        <v>0</v>
      </c>
      <c r="R817" s="11" t="b">
        <f t="shared" si="13"/>
        <v>0</v>
      </c>
      <c r="S817">
        <v>0</v>
      </c>
      <c r="T817" t="s">
        <v>1533</v>
      </c>
      <c r="U817">
        <v>1</v>
      </c>
      <c r="V817">
        <v>3</v>
      </c>
      <c r="W817" t="s">
        <v>1664</v>
      </c>
      <c r="X817">
        <v>1</v>
      </c>
      <c r="Y817">
        <v>3</v>
      </c>
      <c r="AB817" t="s">
        <v>33</v>
      </c>
    </row>
    <row r="818" spans="1:31" ht="20.100000000000001" customHeight="1" x14ac:dyDescent="0.25">
      <c r="A818" t="s">
        <v>1669</v>
      </c>
      <c r="B818" s="14">
        <v>0</v>
      </c>
      <c r="C818" s="14" t="e">
        <f>VLOOKUP(A818,SGI!$A$1:$B$219,2,FALSE)</f>
        <v>#N/A</v>
      </c>
      <c r="D818">
        <v>26784</v>
      </c>
      <c r="F818">
        <v>813</v>
      </c>
      <c r="G818" t="s">
        <v>27</v>
      </c>
      <c r="H818" t="s">
        <v>1508</v>
      </c>
      <c r="I818" s="14" t="s">
        <v>1670</v>
      </c>
      <c r="J818" t="s">
        <v>50</v>
      </c>
      <c r="K818" t="s">
        <v>77</v>
      </c>
      <c r="L818" s="14">
        <v>10</v>
      </c>
      <c r="M818" s="14">
        <v>0</v>
      </c>
      <c r="N818">
        <v>10</v>
      </c>
      <c r="O818">
        <v>0</v>
      </c>
      <c r="P818">
        <v>0</v>
      </c>
      <c r="Q818" s="8">
        <v>0</v>
      </c>
      <c r="R818" s="11" t="b">
        <f t="shared" si="13"/>
        <v>0</v>
      </c>
      <c r="S818">
        <v>0</v>
      </c>
      <c r="T818">
        <v>9</v>
      </c>
      <c r="W818" s="14"/>
      <c r="X818">
        <v>9</v>
      </c>
      <c r="AB818" t="s">
        <v>33</v>
      </c>
    </row>
    <row r="819" spans="1:31" ht="20.100000000000001" customHeight="1" x14ac:dyDescent="0.25">
      <c r="A819" t="s">
        <v>1669</v>
      </c>
      <c r="B819" s="14">
        <v>0</v>
      </c>
      <c r="C819" s="14" t="e">
        <f>VLOOKUP(A819,SGI!$A$1:$B$219,2,FALSE)</f>
        <v>#N/A</v>
      </c>
      <c r="D819">
        <v>26802</v>
      </c>
      <c r="F819">
        <v>813</v>
      </c>
      <c r="G819" t="s">
        <v>27</v>
      </c>
      <c r="H819" t="s">
        <v>1508</v>
      </c>
      <c r="I819" s="14" t="s">
        <v>1671</v>
      </c>
      <c r="J819" t="s">
        <v>50</v>
      </c>
      <c r="K819" t="s">
        <v>32</v>
      </c>
      <c r="L819" s="14">
        <v>50</v>
      </c>
      <c r="M819">
        <v>0</v>
      </c>
      <c r="N819">
        <v>45</v>
      </c>
      <c r="O819">
        <v>0</v>
      </c>
      <c r="P819">
        <v>0</v>
      </c>
      <c r="Q819" s="8">
        <v>0</v>
      </c>
      <c r="R819" s="11" t="b">
        <f t="shared" si="13"/>
        <v>0</v>
      </c>
      <c r="S819">
        <v>0</v>
      </c>
      <c r="T819" t="s">
        <v>1672</v>
      </c>
      <c r="U819">
        <v>1</v>
      </c>
      <c r="V819">
        <v>3</v>
      </c>
      <c r="W819" t="s">
        <v>1673</v>
      </c>
      <c r="X819">
        <v>1</v>
      </c>
      <c r="Y819">
        <v>3</v>
      </c>
      <c r="AB819" t="s">
        <v>33</v>
      </c>
      <c r="AC819" t="s">
        <v>1674</v>
      </c>
    </row>
    <row r="820" spans="1:31" ht="20.100000000000001" customHeight="1" x14ac:dyDescent="0.25">
      <c r="A820" t="s">
        <v>1669</v>
      </c>
      <c r="B820" s="14">
        <v>0</v>
      </c>
      <c r="C820" s="14" t="e">
        <f>VLOOKUP(A820,SGI!$A$1:$B$219,2,FALSE)</f>
        <v>#N/A</v>
      </c>
      <c r="D820">
        <v>26808</v>
      </c>
      <c r="F820">
        <v>813</v>
      </c>
      <c r="G820" t="s">
        <v>27</v>
      </c>
      <c r="H820" t="s">
        <v>1508</v>
      </c>
      <c r="I820" s="14" t="s">
        <v>1675</v>
      </c>
      <c r="J820" t="s">
        <v>98</v>
      </c>
      <c r="K820" t="s">
        <v>77</v>
      </c>
      <c r="L820" s="14">
        <v>250</v>
      </c>
      <c r="M820" s="14">
        <v>0</v>
      </c>
      <c r="N820" s="14">
        <v>100</v>
      </c>
      <c r="O820">
        <v>0</v>
      </c>
      <c r="P820">
        <v>0</v>
      </c>
      <c r="Q820" s="8">
        <v>0</v>
      </c>
      <c r="R820" s="11" t="b">
        <f t="shared" si="13"/>
        <v>0</v>
      </c>
      <c r="S820">
        <v>0</v>
      </c>
      <c r="T820" t="s">
        <v>1676</v>
      </c>
      <c r="U820">
        <v>7</v>
      </c>
      <c r="V820">
        <v>5</v>
      </c>
      <c r="W820" t="s">
        <v>1677</v>
      </c>
      <c r="X820">
        <v>3</v>
      </c>
      <c r="Y820" s="3">
        <v>42859</v>
      </c>
      <c r="AB820" t="s">
        <v>63</v>
      </c>
      <c r="AC820" t="s">
        <v>1678</v>
      </c>
    </row>
    <row r="821" spans="1:31" ht="20.100000000000001" customHeight="1" x14ac:dyDescent="0.25">
      <c r="A821" t="s">
        <v>1679</v>
      </c>
      <c r="B821" s="14">
        <v>0</v>
      </c>
      <c r="C821" s="14">
        <f>VLOOKUP(A821,SGI!$A$1:$B$219,2,FALSE)</f>
        <v>8406.64</v>
      </c>
      <c r="D821">
        <v>23548</v>
      </c>
      <c r="F821">
        <v>813</v>
      </c>
      <c r="G821" t="s">
        <v>27</v>
      </c>
      <c r="H821" t="s">
        <v>1508</v>
      </c>
      <c r="I821" s="14" t="s">
        <v>1680</v>
      </c>
      <c r="J821" t="s">
        <v>98</v>
      </c>
      <c r="K821" t="s">
        <v>77</v>
      </c>
      <c r="L821" s="20">
        <v>1200</v>
      </c>
      <c r="M821">
        <v>0</v>
      </c>
      <c r="N821">
        <v>100</v>
      </c>
      <c r="O821">
        <v>0</v>
      </c>
      <c r="P821">
        <v>0</v>
      </c>
      <c r="Q821" s="8">
        <v>0</v>
      </c>
      <c r="R821" s="11" t="b">
        <f t="shared" si="13"/>
        <v>0</v>
      </c>
      <c r="S821">
        <v>0</v>
      </c>
      <c r="T821" t="s">
        <v>1681</v>
      </c>
      <c r="U821">
        <v>1</v>
      </c>
      <c r="V821">
        <v>3</v>
      </c>
      <c r="W821" t="s">
        <v>1682</v>
      </c>
      <c r="X821">
        <v>1</v>
      </c>
      <c r="Y821">
        <v>3</v>
      </c>
      <c r="AB821" t="s">
        <v>33</v>
      </c>
    </row>
    <row r="822" spans="1:31" ht="20.100000000000001" customHeight="1" x14ac:dyDescent="0.25">
      <c r="A822" t="s">
        <v>1679</v>
      </c>
      <c r="B822" s="14">
        <v>0</v>
      </c>
      <c r="C822" s="14">
        <f>VLOOKUP(A822,SGI!$A$1:$B$219,2,FALSE)</f>
        <v>8406.64</v>
      </c>
      <c r="D822">
        <v>23549</v>
      </c>
      <c r="F822">
        <v>813</v>
      </c>
      <c r="G822" t="s">
        <v>27</v>
      </c>
      <c r="H822" t="s">
        <v>1508</v>
      </c>
      <c r="I822" s="19" t="s">
        <v>1683</v>
      </c>
      <c r="J822" t="s">
        <v>60</v>
      </c>
      <c r="K822" t="s">
        <v>32</v>
      </c>
      <c r="L822" s="20">
        <v>3800</v>
      </c>
      <c r="M822" s="20">
        <v>2000</v>
      </c>
      <c r="N822">
        <v>200</v>
      </c>
      <c r="O822">
        <v>0</v>
      </c>
      <c r="P822">
        <v>0</v>
      </c>
      <c r="Q822" s="8">
        <v>200</v>
      </c>
      <c r="R822" s="11" t="b">
        <f t="shared" si="13"/>
        <v>0</v>
      </c>
      <c r="S822">
        <v>0</v>
      </c>
      <c r="T822">
        <v>9</v>
      </c>
      <c r="W822" s="19" t="s">
        <v>1684</v>
      </c>
      <c r="X822">
        <v>9</v>
      </c>
      <c r="AB822" t="s">
        <v>33</v>
      </c>
    </row>
    <row r="823" spans="1:31" ht="20.100000000000001" customHeight="1" x14ac:dyDescent="0.25">
      <c r="A823" t="s">
        <v>1685</v>
      </c>
      <c r="B823" s="14">
        <v>57.15</v>
      </c>
      <c r="C823" s="14" t="e">
        <f>VLOOKUP(A823,SGI!$A$1:$B$219,2,FALSE)</f>
        <v>#N/A</v>
      </c>
      <c r="D823">
        <v>27013</v>
      </c>
      <c r="F823">
        <v>813</v>
      </c>
      <c r="G823" t="s">
        <v>27</v>
      </c>
      <c r="H823" t="s">
        <v>1508</v>
      </c>
      <c r="I823" s="19" t="s">
        <v>1686</v>
      </c>
      <c r="J823" t="s">
        <v>408</v>
      </c>
      <c r="K823" t="s">
        <v>77</v>
      </c>
      <c r="L823">
        <v>200</v>
      </c>
      <c r="M823">
        <v>0</v>
      </c>
      <c r="N823">
        <v>50</v>
      </c>
      <c r="O823">
        <v>0</v>
      </c>
      <c r="P823">
        <v>0</v>
      </c>
      <c r="Q823" s="8">
        <v>0</v>
      </c>
      <c r="R823" s="11" t="b">
        <f t="shared" si="13"/>
        <v>0</v>
      </c>
      <c r="S823">
        <v>0</v>
      </c>
      <c r="T823" t="s">
        <v>1687</v>
      </c>
      <c r="U823">
        <v>1</v>
      </c>
      <c r="V823">
        <v>3</v>
      </c>
      <c r="W823" t="s">
        <v>1688</v>
      </c>
      <c r="X823">
        <v>1</v>
      </c>
      <c r="Y823">
        <v>3</v>
      </c>
      <c r="AB823" t="s">
        <v>33</v>
      </c>
    </row>
    <row r="824" spans="1:31" ht="20.100000000000001" customHeight="1" x14ac:dyDescent="0.25">
      <c r="A824" t="s">
        <v>1685</v>
      </c>
      <c r="B824" s="14">
        <v>57.15</v>
      </c>
      <c r="C824" s="14" t="e">
        <f>VLOOKUP(A824,SGI!$A$1:$B$219,2,FALSE)</f>
        <v>#N/A</v>
      </c>
      <c r="D824">
        <v>27025</v>
      </c>
      <c r="F824">
        <v>813</v>
      </c>
      <c r="G824" t="s">
        <v>27</v>
      </c>
      <c r="H824" t="s">
        <v>1508</v>
      </c>
      <c r="I824" s="19" t="s">
        <v>1689</v>
      </c>
      <c r="J824" t="s">
        <v>364</v>
      </c>
      <c r="K824" t="s">
        <v>32</v>
      </c>
      <c r="L824" s="20">
        <v>1350</v>
      </c>
      <c r="M824" s="20">
        <v>1080</v>
      </c>
      <c r="N824">
        <v>270</v>
      </c>
      <c r="O824">
        <v>0</v>
      </c>
      <c r="P824">
        <v>0</v>
      </c>
      <c r="Q824" s="8">
        <v>270</v>
      </c>
      <c r="R824" s="11" t="b">
        <f t="shared" si="13"/>
        <v>0</v>
      </c>
      <c r="S824">
        <v>0</v>
      </c>
      <c r="T824" t="s">
        <v>1553</v>
      </c>
      <c r="U824">
        <v>5</v>
      </c>
      <c r="V824">
        <v>5</v>
      </c>
      <c r="W824" t="s">
        <v>1690</v>
      </c>
      <c r="X824">
        <v>5</v>
      </c>
      <c r="Y824" s="3">
        <v>42799</v>
      </c>
      <c r="AB824" t="s">
        <v>33</v>
      </c>
    </row>
    <row r="825" spans="1:31" ht="20.100000000000001" customHeight="1" x14ac:dyDescent="0.25">
      <c r="A825" t="s">
        <v>1685</v>
      </c>
      <c r="B825" s="14">
        <v>57.15</v>
      </c>
      <c r="C825" s="14" t="e">
        <f>VLOOKUP(A825,SGI!$A$1:$B$219,2,FALSE)</f>
        <v>#N/A</v>
      </c>
      <c r="D825">
        <v>27073</v>
      </c>
      <c r="F825">
        <v>813</v>
      </c>
      <c r="G825" t="s">
        <v>27</v>
      </c>
      <c r="H825" t="s">
        <v>1508</v>
      </c>
      <c r="I825" s="19" t="s">
        <v>1691</v>
      </c>
      <c r="J825" t="s">
        <v>408</v>
      </c>
      <c r="K825" t="s">
        <v>32</v>
      </c>
      <c r="L825" s="14">
        <v>405</v>
      </c>
      <c r="M825" s="14">
        <v>270</v>
      </c>
      <c r="N825" s="14">
        <v>135</v>
      </c>
      <c r="O825">
        <v>0</v>
      </c>
      <c r="P825">
        <v>0</v>
      </c>
      <c r="Q825" s="8">
        <v>0</v>
      </c>
      <c r="R825" s="11" t="b">
        <f t="shared" si="13"/>
        <v>0</v>
      </c>
      <c r="S825">
        <v>0</v>
      </c>
      <c r="T825" t="s">
        <v>1692</v>
      </c>
      <c r="U825">
        <v>1</v>
      </c>
      <c r="V825">
        <v>3</v>
      </c>
      <c r="W825" t="s">
        <v>1693</v>
      </c>
      <c r="X825">
        <v>1</v>
      </c>
      <c r="Y825">
        <v>3</v>
      </c>
      <c r="AB825" t="s">
        <v>33</v>
      </c>
    </row>
    <row r="826" spans="1:31" ht="20.100000000000001" customHeight="1" x14ac:dyDescent="0.25">
      <c r="A826" t="s">
        <v>2273</v>
      </c>
      <c r="B826" s="14">
        <v>173.99</v>
      </c>
      <c r="C826" s="14">
        <f>VLOOKUP(A826,SGI!$A$1:$B$219,2,FALSE)</f>
        <v>3501.7899999999995</v>
      </c>
      <c r="D826" s="11">
        <v>27138</v>
      </c>
      <c r="E826" s="11"/>
      <c r="F826">
        <v>870</v>
      </c>
      <c r="G826" t="s">
        <v>27</v>
      </c>
      <c r="H826" t="s">
        <v>2272</v>
      </c>
      <c r="I826" s="14" t="s">
        <v>2278</v>
      </c>
      <c r="J826" t="s">
        <v>42</v>
      </c>
      <c r="K826" t="s">
        <v>77</v>
      </c>
      <c r="L826" s="14">
        <v>45</v>
      </c>
      <c r="M826" s="14">
        <v>0</v>
      </c>
      <c r="N826" s="14">
        <v>45</v>
      </c>
      <c r="O826">
        <v>45</v>
      </c>
      <c r="P826">
        <v>45</v>
      </c>
      <c r="Q826" s="8">
        <v>45</v>
      </c>
      <c r="R826" s="11" t="b">
        <f t="shared" si="13"/>
        <v>0</v>
      </c>
      <c r="S826">
        <v>0</v>
      </c>
      <c r="W826" s="14"/>
      <c r="AB826" t="s">
        <v>33</v>
      </c>
      <c r="AE826" t="s">
        <v>33</v>
      </c>
    </row>
    <row r="827" spans="1:31" ht="20.100000000000001" customHeight="1" x14ac:dyDescent="0.25">
      <c r="A827" t="s">
        <v>2273</v>
      </c>
      <c r="B827" s="14">
        <v>173.99</v>
      </c>
      <c r="C827" s="14">
        <f>VLOOKUP(A827,SGI!$A$1:$B$219,2,FALSE)</f>
        <v>3501.7899999999995</v>
      </c>
      <c r="D827">
        <v>27103</v>
      </c>
      <c r="F827">
        <v>870</v>
      </c>
      <c r="G827" t="s">
        <v>27</v>
      </c>
      <c r="H827" t="s">
        <v>2272</v>
      </c>
      <c r="I827" s="14" t="s">
        <v>2274</v>
      </c>
      <c r="J827" t="s">
        <v>42</v>
      </c>
      <c r="K827" t="s">
        <v>32</v>
      </c>
      <c r="L827" s="14">
        <v>400</v>
      </c>
      <c r="M827">
        <v>600</v>
      </c>
      <c r="N827" s="14">
        <v>400</v>
      </c>
      <c r="O827" s="14">
        <v>400</v>
      </c>
      <c r="P827">
        <v>0</v>
      </c>
      <c r="Q827" s="8">
        <v>0</v>
      </c>
      <c r="R827" s="11" t="b">
        <f t="shared" si="13"/>
        <v>0</v>
      </c>
      <c r="S827">
        <v>0</v>
      </c>
      <c r="U827" t="s">
        <v>2275</v>
      </c>
      <c r="W827" s="14" t="s">
        <v>2276</v>
      </c>
      <c r="Y827">
        <v>4</v>
      </c>
      <c r="AB827" t="s">
        <v>63</v>
      </c>
      <c r="AC827" t="s">
        <v>2277</v>
      </c>
    </row>
    <row r="828" spans="1:31" ht="20.100000000000001" customHeight="1" x14ac:dyDescent="0.25">
      <c r="A828" t="s">
        <v>2279</v>
      </c>
      <c r="B828" s="14">
        <v>75.539999999999992</v>
      </c>
      <c r="C828" s="14">
        <f>VLOOKUP(A828,SGI!$A$1:$B$219,2,FALSE)</f>
        <v>298.62</v>
      </c>
      <c r="D828">
        <v>25127</v>
      </c>
      <c r="F828">
        <v>870</v>
      </c>
      <c r="G828" t="s">
        <v>27</v>
      </c>
      <c r="H828" t="s">
        <v>2272</v>
      </c>
      <c r="I828" s="19" t="s">
        <v>2280</v>
      </c>
      <c r="J828" t="s">
        <v>50</v>
      </c>
      <c r="K828" t="s">
        <v>32</v>
      </c>
      <c r="L828">
        <v>200</v>
      </c>
      <c r="M828">
        <v>90</v>
      </c>
      <c r="N828">
        <v>110</v>
      </c>
      <c r="O828">
        <v>200</v>
      </c>
      <c r="P828">
        <v>110</v>
      </c>
      <c r="Q828" s="8">
        <v>200</v>
      </c>
      <c r="R828" s="11" t="b">
        <f t="shared" si="13"/>
        <v>0</v>
      </c>
      <c r="S828">
        <v>0</v>
      </c>
      <c r="AB828" t="s">
        <v>33</v>
      </c>
      <c r="AE828" t="s">
        <v>33</v>
      </c>
    </row>
    <row r="829" spans="1:31" ht="20.100000000000001" customHeight="1" x14ac:dyDescent="0.25">
      <c r="A829" t="s">
        <v>2279</v>
      </c>
      <c r="B829" s="14">
        <v>75.539999999999992</v>
      </c>
      <c r="C829" s="14">
        <f>VLOOKUP(A829,SGI!$A$1:$B$219,2,FALSE)</f>
        <v>298.62</v>
      </c>
      <c r="D829" s="14">
        <v>25130</v>
      </c>
      <c r="F829">
        <v>870</v>
      </c>
      <c r="G829" t="s">
        <v>27</v>
      </c>
      <c r="H829" t="s">
        <v>2272</v>
      </c>
      <c r="I829" s="19" t="s">
        <v>2281</v>
      </c>
      <c r="J829" t="s">
        <v>98</v>
      </c>
      <c r="K829" t="s">
        <v>32</v>
      </c>
      <c r="L829" s="14">
        <v>186</v>
      </c>
      <c r="M829">
        <v>0</v>
      </c>
      <c r="N829">
        <v>186</v>
      </c>
      <c r="O829">
        <v>186</v>
      </c>
      <c r="P829">
        <v>186</v>
      </c>
      <c r="Q829" s="8">
        <v>186</v>
      </c>
      <c r="R829" s="11" t="b">
        <f t="shared" si="13"/>
        <v>0</v>
      </c>
      <c r="S829">
        <v>0</v>
      </c>
      <c r="T829" s="14"/>
      <c r="W829" s="14"/>
      <c r="AB829" t="s">
        <v>33</v>
      </c>
      <c r="AE829" t="s">
        <v>33</v>
      </c>
    </row>
    <row r="830" spans="1:31" ht="20.100000000000001" customHeight="1" x14ac:dyDescent="0.25">
      <c r="A830" t="s">
        <v>2279</v>
      </c>
      <c r="B830" s="14">
        <v>75.539999999999992</v>
      </c>
      <c r="C830" s="14">
        <f>VLOOKUP(A830,SGI!$A$1:$B$219,2,FALSE)</f>
        <v>298.62</v>
      </c>
      <c r="D830" s="14">
        <v>25131</v>
      </c>
      <c r="F830">
        <v>870</v>
      </c>
      <c r="G830" t="s">
        <v>27</v>
      </c>
      <c r="H830" t="s">
        <v>2272</v>
      </c>
      <c r="I830" s="19" t="s">
        <v>2282</v>
      </c>
      <c r="J830" t="s">
        <v>408</v>
      </c>
      <c r="K830" t="s">
        <v>32</v>
      </c>
      <c r="L830">
        <v>100</v>
      </c>
      <c r="M830">
        <v>0</v>
      </c>
      <c r="N830">
        <v>100</v>
      </c>
      <c r="O830">
        <v>100</v>
      </c>
      <c r="P830">
        <v>0</v>
      </c>
      <c r="Q830" s="8">
        <v>100</v>
      </c>
      <c r="R830" s="11" t="b">
        <f t="shared" si="13"/>
        <v>0</v>
      </c>
      <c r="S830">
        <v>0</v>
      </c>
      <c r="T830" s="14"/>
      <c r="W830" t="s">
        <v>1629</v>
      </c>
      <c r="X830">
        <v>1</v>
      </c>
      <c r="Y830">
        <v>3</v>
      </c>
      <c r="AB830" t="s">
        <v>33</v>
      </c>
      <c r="AE830" t="s">
        <v>33</v>
      </c>
    </row>
    <row r="831" spans="1:31" ht="20.100000000000001" customHeight="1" x14ac:dyDescent="0.25">
      <c r="A831" t="s">
        <v>2279</v>
      </c>
      <c r="B831" s="14">
        <v>75.539999999999992</v>
      </c>
      <c r="C831" s="14">
        <f>VLOOKUP(A831,SGI!$A$1:$B$219,2,FALSE)</f>
        <v>298.62</v>
      </c>
      <c r="D831">
        <v>27315</v>
      </c>
      <c r="F831">
        <v>870</v>
      </c>
      <c r="G831" t="s">
        <v>27</v>
      </c>
      <c r="H831" t="s">
        <v>2272</v>
      </c>
      <c r="I831" s="19" t="s">
        <v>2283</v>
      </c>
      <c r="J831" t="s">
        <v>288</v>
      </c>
      <c r="K831" t="s">
        <v>32</v>
      </c>
      <c r="L831" s="20">
        <v>2000</v>
      </c>
      <c r="M831" s="14">
        <v>0</v>
      </c>
      <c r="N831">
        <v>0</v>
      </c>
      <c r="O831">
        <v>0</v>
      </c>
      <c r="P831">
        <v>0</v>
      </c>
      <c r="Q831" s="8">
        <v>0</v>
      </c>
      <c r="R831" s="11" t="b">
        <f t="shared" si="13"/>
        <v>0</v>
      </c>
      <c r="S831">
        <v>0</v>
      </c>
      <c r="T831" s="14"/>
      <c r="U831" t="s">
        <v>2284</v>
      </c>
      <c r="W831" s="19" t="s">
        <v>2285</v>
      </c>
      <c r="AB831" t="s">
        <v>33</v>
      </c>
      <c r="AE831" t="s">
        <v>33</v>
      </c>
    </row>
    <row r="832" spans="1:31" ht="20.100000000000001" customHeight="1" x14ac:dyDescent="0.25">
      <c r="A832" t="s">
        <v>1695</v>
      </c>
      <c r="B832" s="14">
        <v>282.39999999999998</v>
      </c>
      <c r="C832" s="14">
        <f>VLOOKUP(A832,SGI!$A$1:$B$219,2,FALSE)</f>
        <v>-245.07000000000002</v>
      </c>
      <c r="D832" s="14">
        <v>26317</v>
      </c>
      <c r="F832">
        <v>811</v>
      </c>
      <c r="G832" t="s">
        <v>27</v>
      </c>
      <c r="H832" t="s">
        <v>1694</v>
      </c>
      <c r="I832" s="14" t="s">
        <v>1696</v>
      </c>
      <c r="J832" t="s">
        <v>119</v>
      </c>
      <c r="K832" t="s">
        <v>32</v>
      </c>
      <c r="L832" s="20">
        <v>1000</v>
      </c>
      <c r="M832" s="14">
        <v>840</v>
      </c>
      <c r="N832" s="14">
        <v>200</v>
      </c>
      <c r="O832">
        <v>0</v>
      </c>
      <c r="P832">
        <v>0</v>
      </c>
      <c r="Q832" s="7">
        <v>1000</v>
      </c>
      <c r="R832" s="11" t="b">
        <f t="shared" si="13"/>
        <v>0</v>
      </c>
      <c r="S832">
        <v>0</v>
      </c>
      <c r="T832" t="s">
        <v>1697</v>
      </c>
      <c r="W832" s="14"/>
      <c r="AB832" t="s">
        <v>33</v>
      </c>
    </row>
    <row r="833" spans="1:29" ht="20.100000000000001" customHeight="1" x14ac:dyDescent="0.25">
      <c r="A833" t="s">
        <v>1695</v>
      </c>
      <c r="B833" s="14">
        <v>282.39999999999998</v>
      </c>
      <c r="C833" s="14">
        <f>VLOOKUP(A833,SGI!$A$1:$B$219,2,FALSE)</f>
        <v>-245.07000000000002</v>
      </c>
      <c r="D833" s="14">
        <v>26320</v>
      </c>
      <c r="F833">
        <v>811</v>
      </c>
      <c r="G833" t="s">
        <v>27</v>
      </c>
      <c r="H833" t="s">
        <v>1694</v>
      </c>
      <c r="I833" s="14" t="s">
        <v>1698</v>
      </c>
      <c r="J833" t="s">
        <v>50</v>
      </c>
      <c r="K833" t="s">
        <v>32</v>
      </c>
      <c r="L833" s="14">
        <v>205.53</v>
      </c>
      <c r="M833" s="14">
        <v>0</v>
      </c>
      <c r="N833" s="14">
        <v>200</v>
      </c>
      <c r="O833">
        <v>0</v>
      </c>
      <c r="P833">
        <v>0</v>
      </c>
      <c r="Q833" s="8">
        <v>205.53</v>
      </c>
      <c r="R833" s="11" t="b">
        <f t="shared" si="13"/>
        <v>0</v>
      </c>
      <c r="S833">
        <v>0</v>
      </c>
      <c r="T833" t="s">
        <v>1697</v>
      </c>
      <c r="AB833" t="s">
        <v>33</v>
      </c>
    </row>
    <row r="834" spans="1:29" ht="20.100000000000001" customHeight="1" x14ac:dyDescent="0.25">
      <c r="A834" t="s">
        <v>1699</v>
      </c>
      <c r="B834" s="14">
        <v>0</v>
      </c>
      <c r="C834" s="14">
        <f>VLOOKUP(A834,SGI!$A$1:$B$219,2,FALSE)</f>
        <v>554.17999999999995</v>
      </c>
      <c r="D834" s="14">
        <v>25013</v>
      </c>
      <c r="F834">
        <v>811</v>
      </c>
      <c r="G834" t="s">
        <v>27</v>
      </c>
      <c r="H834" t="s">
        <v>1694</v>
      </c>
      <c r="I834" s="14" t="s">
        <v>1700</v>
      </c>
      <c r="J834" t="s">
        <v>98</v>
      </c>
      <c r="K834" t="s">
        <v>32</v>
      </c>
      <c r="L834" s="14">
        <v>154.16999999999999</v>
      </c>
      <c r="M834" s="14">
        <v>82.5</v>
      </c>
      <c r="N834" s="14">
        <v>50</v>
      </c>
      <c r="O834">
        <v>0</v>
      </c>
      <c r="P834">
        <v>0</v>
      </c>
      <c r="Q834" s="8">
        <v>154.16999999999999</v>
      </c>
      <c r="R834" s="11" t="b">
        <f t="shared" si="13"/>
        <v>0</v>
      </c>
      <c r="S834">
        <v>0</v>
      </c>
      <c r="T834" t="s">
        <v>1701</v>
      </c>
      <c r="U834">
        <v>2</v>
      </c>
      <c r="V834">
        <v>3</v>
      </c>
      <c r="W834" t="s">
        <v>1702</v>
      </c>
      <c r="X834">
        <v>1</v>
      </c>
      <c r="Y834">
        <v>3</v>
      </c>
      <c r="AB834" t="s">
        <v>63</v>
      </c>
      <c r="AC834" t="s">
        <v>1703</v>
      </c>
    </row>
    <row r="835" spans="1:29" ht="20.100000000000001" customHeight="1" x14ac:dyDescent="0.25">
      <c r="A835" t="s">
        <v>1699</v>
      </c>
      <c r="B835" s="14">
        <v>0</v>
      </c>
      <c r="C835" s="14">
        <f>VLOOKUP(A835,SGI!$A$1:$B$219,2,FALSE)</f>
        <v>554.17999999999995</v>
      </c>
      <c r="D835" s="14">
        <v>25016</v>
      </c>
      <c r="F835">
        <v>811</v>
      </c>
      <c r="G835" t="s">
        <v>27</v>
      </c>
      <c r="H835" t="s">
        <v>1694</v>
      </c>
      <c r="I835" s="1" t="s">
        <v>1704</v>
      </c>
      <c r="J835" t="s">
        <v>50</v>
      </c>
      <c r="K835" t="s">
        <v>32</v>
      </c>
      <c r="L835" s="14">
        <v>40</v>
      </c>
      <c r="M835" s="14">
        <v>0</v>
      </c>
      <c r="N835">
        <v>20</v>
      </c>
      <c r="O835">
        <v>0</v>
      </c>
      <c r="P835">
        <v>0</v>
      </c>
      <c r="Q835" s="8">
        <v>40</v>
      </c>
      <c r="R835" s="11" t="b">
        <f t="shared" si="13"/>
        <v>0</v>
      </c>
      <c r="S835">
        <v>0</v>
      </c>
      <c r="T835" t="s">
        <v>1705</v>
      </c>
      <c r="U835" t="s">
        <v>1706</v>
      </c>
      <c r="V835" t="s">
        <v>1383</v>
      </c>
      <c r="W835" s="14"/>
      <c r="AB835" t="s">
        <v>63</v>
      </c>
      <c r="AC835" t="s">
        <v>1707</v>
      </c>
    </row>
    <row r="836" spans="1:29" ht="20.100000000000001" customHeight="1" x14ac:dyDescent="0.25">
      <c r="A836" t="s">
        <v>1708</v>
      </c>
      <c r="B836" s="14">
        <v>1031.3</v>
      </c>
      <c r="C836" s="14">
        <f>VLOOKUP(A836,SGI!$A$1:$B$219,2,FALSE)</f>
        <v>976.04999999999984</v>
      </c>
      <c r="D836" s="14">
        <v>25728</v>
      </c>
      <c r="F836">
        <v>811</v>
      </c>
      <c r="G836" t="s">
        <v>27</v>
      </c>
      <c r="H836" t="s">
        <v>1694</v>
      </c>
      <c r="I836" s="14" t="s">
        <v>1709</v>
      </c>
      <c r="J836" t="s">
        <v>37</v>
      </c>
      <c r="K836" t="s">
        <v>32</v>
      </c>
      <c r="L836" s="20">
        <v>3000</v>
      </c>
      <c r="M836" s="20">
        <v>1800</v>
      </c>
      <c r="N836" s="20">
        <v>1200</v>
      </c>
      <c r="O836">
        <v>0</v>
      </c>
      <c r="P836">
        <v>0</v>
      </c>
      <c r="Q836" s="7">
        <v>3000</v>
      </c>
      <c r="R836" s="11" t="b">
        <f t="shared" si="13"/>
        <v>0</v>
      </c>
      <c r="S836">
        <v>0</v>
      </c>
      <c r="T836" t="s">
        <v>1710</v>
      </c>
      <c r="U836">
        <v>4</v>
      </c>
      <c r="V836">
        <v>5</v>
      </c>
      <c r="W836" t="s">
        <v>1711</v>
      </c>
      <c r="X836">
        <v>4</v>
      </c>
      <c r="Y836">
        <v>4</v>
      </c>
      <c r="AB836" t="s">
        <v>63</v>
      </c>
      <c r="AC836" t="s">
        <v>1712</v>
      </c>
    </row>
    <row r="837" spans="1:29" ht="20.100000000000001" customHeight="1" x14ac:dyDescent="0.25">
      <c r="A837" t="s">
        <v>1708</v>
      </c>
      <c r="B837" s="14">
        <v>1031.3</v>
      </c>
      <c r="C837" s="14">
        <f>VLOOKUP(A837,SGI!$A$1:$B$219,2,FALSE)</f>
        <v>976.04999999999984</v>
      </c>
      <c r="D837" s="14">
        <v>26023</v>
      </c>
      <c r="F837">
        <v>811</v>
      </c>
      <c r="G837" t="s">
        <v>27</v>
      </c>
      <c r="H837" t="s">
        <v>1694</v>
      </c>
      <c r="I837" s="14" t="s">
        <v>1713</v>
      </c>
      <c r="J837" t="s">
        <v>37</v>
      </c>
      <c r="K837" t="s">
        <v>77</v>
      </c>
      <c r="L837" s="14">
        <v>270</v>
      </c>
      <c r="M837" s="14">
        <v>168</v>
      </c>
      <c r="N837" s="14">
        <v>67.5</v>
      </c>
      <c r="O837">
        <v>0</v>
      </c>
      <c r="P837">
        <v>0</v>
      </c>
      <c r="Q837" s="8">
        <v>270</v>
      </c>
      <c r="R837" s="11" t="b">
        <f t="shared" si="13"/>
        <v>0</v>
      </c>
      <c r="S837">
        <v>0</v>
      </c>
      <c r="T837" t="s">
        <v>1697</v>
      </c>
      <c r="W837" s="14" t="s">
        <v>1714</v>
      </c>
      <c r="X837" t="s">
        <v>1715</v>
      </c>
      <c r="Y837">
        <v>1</v>
      </c>
      <c r="AB837" t="s">
        <v>63</v>
      </c>
      <c r="AC837" t="s">
        <v>1716</v>
      </c>
    </row>
    <row r="838" spans="1:29" ht="20.100000000000001" customHeight="1" x14ac:dyDescent="0.25">
      <c r="A838" t="s">
        <v>1717</v>
      </c>
      <c r="B838" s="14">
        <v>162.26</v>
      </c>
      <c r="C838" s="14">
        <f>VLOOKUP(A838,SGI!$A$1:$B$219,2,FALSE)</f>
        <v>229.9</v>
      </c>
      <c r="D838" s="14">
        <v>26099</v>
      </c>
      <c r="F838">
        <v>811</v>
      </c>
      <c r="G838" t="s">
        <v>27</v>
      </c>
      <c r="H838" t="s">
        <v>1694</v>
      </c>
      <c r="I838" s="19" t="s">
        <v>1718</v>
      </c>
      <c r="J838" t="s">
        <v>42</v>
      </c>
      <c r="K838" t="s">
        <v>32</v>
      </c>
      <c r="L838" s="14">
        <v>169</v>
      </c>
      <c r="M838">
        <v>0</v>
      </c>
      <c r="N838">
        <v>169</v>
      </c>
      <c r="O838">
        <v>0</v>
      </c>
      <c r="P838">
        <v>0</v>
      </c>
      <c r="Q838" s="8">
        <v>169</v>
      </c>
      <c r="R838" s="11" t="b">
        <f t="shared" si="13"/>
        <v>0</v>
      </c>
      <c r="S838">
        <v>0</v>
      </c>
      <c r="T838" t="s">
        <v>1697</v>
      </c>
      <c r="W838" s="14"/>
      <c r="AB838" t="s">
        <v>33</v>
      </c>
    </row>
    <row r="839" spans="1:29" ht="20.100000000000001" customHeight="1" x14ac:dyDescent="0.25">
      <c r="A839" t="s">
        <v>1717</v>
      </c>
      <c r="B839" s="14">
        <v>162.26</v>
      </c>
      <c r="C839" s="14">
        <f>VLOOKUP(A839,SGI!$A$1:$B$219,2,FALSE)</f>
        <v>229.9</v>
      </c>
      <c r="D839" s="14">
        <v>26101</v>
      </c>
      <c r="F839">
        <v>811</v>
      </c>
      <c r="G839" t="s">
        <v>27</v>
      </c>
      <c r="H839" t="s">
        <v>1694</v>
      </c>
      <c r="I839" s="14" t="s">
        <v>1719</v>
      </c>
      <c r="J839" t="s">
        <v>350</v>
      </c>
      <c r="K839" t="s">
        <v>32</v>
      </c>
      <c r="L839" s="14">
        <v>100</v>
      </c>
      <c r="M839" s="14">
        <v>25</v>
      </c>
      <c r="N839">
        <v>75</v>
      </c>
      <c r="O839">
        <v>0</v>
      </c>
      <c r="P839">
        <v>0</v>
      </c>
      <c r="Q839" s="8">
        <v>100</v>
      </c>
      <c r="R839" s="11" t="b">
        <f t="shared" si="13"/>
        <v>0</v>
      </c>
      <c r="S839">
        <v>0</v>
      </c>
      <c r="T839" t="s">
        <v>1720</v>
      </c>
      <c r="U839">
        <v>3</v>
      </c>
      <c r="V839">
        <v>4</v>
      </c>
      <c r="W839" t="s">
        <v>1721</v>
      </c>
      <c r="X839">
        <v>3</v>
      </c>
      <c r="Y839">
        <v>4</v>
      </c>
      <c r="AB839" t="s">
        <v>63</v>
      </c>
      <c r="AC839" t="s">
        <v>1722</v>
      </c>
    </row>
    <row r="840" spans="1:29" ht="20.100000000000001" customHeight="1" x14ac:dyDescent="0.25">
      <c r="A840" t="s">
        <v>1717</v>
      </c>
      <c r="B840" s="14">
        <v>162.26</v>
      </c>
      <c r="C840" s="14">
        <f>VLOOKUP(A840,SGI!$A$1:$B$219,2,FALSE)</f>
        <v>229.9</v>
      </c>
      <c r="D840" s="14">
        <v>26114</v>
      </c>
      <c r="F840">
        <v>811</v>
      </c>
      <c r="G840" t="s">
        <v>27</v>
      </c>
      <c r="H840" t="s">
        <v>1694</v>
      </c>
      <c r="I840" s="14" t="s">
        <v>1723</v>
      </c>
      <c r="J840" t="s">
        <v>45</v>
      </c>
      <c r="K840" t="s">
        <v>32</v>
      </c>
      <c r="L840" s="14">
        <v>580</v>
      </c>
      <c r="M840" s="14">
        <v>200</v>
      </c>
      <c r="N840" s="14">
        <v>380</v>
      </c>
      <c r="O840">
        <v>0</v>
      </c>
      <c r="P840">
        <v>0</v>
      </c>
      <c r="Q840" s="8">
        <v>580</v>
      </c>
      <c r="R840" s="11" t="b">
        <f t="shared" si="13"/>
        <v>0</v>
      </c>
      <c r="S840">
        <v>0</v>
      </c>
      <c r="T840" s="19" t="s">
        <v>1724</v>
      </c>
      <c r="AB840" t="s">
        <v>33</v>
      </c>
    </row>
    <row r="841" spans="1:29" ht="20.100000000000001" customHeight="1" x14ac:dyDescent="0.25">
      <c r="A841" t="s">
        <v>1717</v>
      </c>
      <c r="B841" s="14">
        <v>162.26</v>
      </c>
      <c r="C841" s="14">
        <f>VLOOKUP(A841,SGI!$A$1:$B$219,2,FALSE)</f>
        <v>229.9</v>
      </c>
      <c r="D841" s="14">
        <v>26131</v>
      </c>
      <c r="F841">
        <v>811</v>
      </c>
      <c r="G841" t="s">
        <v>27</v>
      </c>
      <c r="H841" t="s">
        <v>1694</v>
      </c>
      <c r="I841" s="14" t="s">
        <v>1725</v>
      </c>
      <c r="J841" t="s">
        <v>50</v>
      </c>
      <c r="K841" t="s">
        <v>77</v>
      </c>
      <c r="L841">
        <v>60</v>
      </c>
      <c r="M841">
        <v>30</v>
      </c>
      <c r="N841">
        <v>30</v>
      </c>
      <c r="O841">
        <v>0</v>
      </c>
      <c r="P841">
        <v>0</v>
      </c>
      <c r="Q841" s="8">
        <v>60</v>
      </c>
      <c r="R841" s="11" t="b">
        <f t="shared" si="13"/>
        <v>0</v>
      </c>
      <c r="S841">
        <v>0</v>
      </c>
      <c r="T841" t="s">
        <v>1697</v>
      </c>
      <c r="AB841" t="s">
        <v>33</v>
      </c>
    </row>
    <row r="842" spans="1:29" ht="20.100000000000001" customHeight="1" x14ac:dyDescent="0.25">
      <c r="A842" t="s">
        <v>1726</v>
      </c>
      <c r="B842" s="14">
        <v>3054.89</v>
      </c>
      <c r="C842" s="14">
        <f>VLOOKUP(A842,SGI!$A$1:$B$219,2,FALSE)</f>
        <v>-636.48</v>
      </c>
      <c r="D842" s="14">
        <v>25558</v>
      </c>
      <c r="F842">
        <v>811</v>
      </c>
      <c r="G842" t="s">
        <v>27</v>
      </c>
      <c r="H842" t="s">
        <v>1694</v>
      </c>
      <c r="I842" s="14" t="s">
        <v>1727</v>
      </c>
      <c r="J842" t="s">
        <v>288</v>
      </c>
      <c r="K842" t="s">
        <v>32</v>
      </c>
      <c r="L842">
        <v>335</v>
      </c>
      <c r="M842">
        <v>175</v>
      </c>
      <c r="N842">
        <v>160</v>
      </c>
      <c r="O842">
        <v>0</v>
      </c>
      <c r="P842">
        <v>0</v>
      </c>
      <c r="Q842" s="8">
        <v>335</v>
      </c>
      <c r="R842" s="11" t="b">
        <f t="shared" si="13"/>
        <v>0</v>
      </c>
      <c r="S842">
        <v>0</v>
      </c>
      <c r="T842" s="14" t="s">
        <v>1697</v>
      </c>
      <c r="AB842" t="s">
        <v>33</v>
      </c>
    </row>
    <row r="843" spans="1:29" ht="20.100000000000001" customHeight="1" x14ac:dyDescent="0.25">
      <c r="A843" t="s">
        <v>1726</v>
      </c>
      <c r="B843" s="14">
        <v>3054.89</v>
      </c>
      <c r="C843" s="14">
        <f>VLOOKUP(A843,SGI!$A$1:$B$219,2,FALSE)</f>
        <v>-636.48</v>
      </c>
      <c r="D843" s="14">
        <v>25566</v>
      </c>
      <c r="F843">
        <v>811</v>
      </c>
      <c r="G843" t="s">
        <v>27</v>
      </c>
      <c r="H843" t="s">
        <v>1694</v>
      </c>
      <c r="I843" s="14" t="s">
        <v>1728</v>
      </c>
      <c r="J843" t="s">
        <v>364</v>
      </c>
      <c r="K843" t="s">
        <v>32</v>
      </c>
      <c r="L843" s="20">
        <v>1440</v>
      </c>
      <c r="M843" s="14">
        <v>960</v>
      </c>
      <c r="N843" s="14">
        <v>480</v>
      </c>
      <c r="O843">
        <v>0</v>
      </c>
      <c r="P843">
        <v>0</v>
      </c>
      <c r="Q843" s="7">
        <v>1440</v>
      </c>
      <c r="R843" s="11" t="b">
        <f t="shared" si="13"/>
        <v>0</v>
      </c>
      <c r="S843">
        <v>0</v>
      </c>
      <c r="T843" t="s">
        <v>1697</v>
      </c>
      <c r="W843" t="s">
        <v>1729</v>
      </c>
      <c r="X843">
        <v>3</v>
      </c>
      <c r="Y843">
        <v>4</v>
      </c>
      <c r="AB843" t="s">
        <v>63</v>
      </c>
      <c r="AC843" t="s">
        <v>1730</v>
      </c>
    </row>
    <row r="844" spans="1:29" ht="20.100000000000001" customHeight="1" x14ac:dyDescent="0.25">
      <c r="A844" t="s">
        <v>1726</v>
      </c>
      <c r="B844" s="14">
        <v>3054.89</v>
      </c>
      <c r="C844" s="14">
        <f>VLOOKUP(A844,SGI!$A$1:$B$219,2,FALSE)</f>
        <v>-636.48</v>
      </c>
      <c r="D844">
        <v>25567</v>
      </c>
      <c r="F844">
        <v>811</v>
      </c>
      <c r="G844" t="s">
        <v>27</v>
      </c>
      <c r="H844" t="s">
        <v>1694</v>
      </c>
      <c r="I844" s="14" t="s">
        <v>1731</v>
      </c>
      <c r="J844" t="s">
        <v>45</v>
      </c>
      <c r="K844" t="s">
        <v>32</v>
      </c>
      <c r="L844" s="20">
        <v>4020</v>
      </c>
      <c r="M844" s="20">
        <v>2160</v>
      </c>
      <c r="N844" s="20">
        <v>1860</v>
      </c>
      <c r="O844">
        <v>0</v>
      </c>
      <c r="P844">
        <v>0</v>
      </c>
      <c r="Q844" s="7">
        <v>4020</v>
      </c>
      <c r="R844" s="11" t="b">
        <f t="shared" si="13"/>
        <v>0</v>
      </c>
      <c r="S844">
        <v>0</v>
      </c>
      <c r="T844" t="s">
        <v>1697</v>
      </c>
      <c r="W844" t="s">
        <v>1732</v>
      </c>
      <c r="X844">
        <v>1</v>
      </c>
      <c r="Y844">
        <v>3</v>
      </c>
    </row>
    <row r="845" spans="1:29" ht="20.100000000000001" customHeight="1" x14ac:dyDescent="0.25">
      <c r="A845" t="s">
        <v>1726</v>
      </c>
      <c r="B845" s="14">
        <v>3054.89</v>
      </c>
      <c r="C845" s="14">
        <f>VLOOKUP(A845,SGI!$A$1:$B$219,2,FALSE)</f>
        <v>-636.48</v>
      </c>
      <c r="D845" s="14">
        <v>25570</v>
      </c>
      <c r="F845">
        <v>811</v>
      </c>
      <c r="G845" t="s">
        <v>27</v>
      </c>
      <c r="H845" t="s">
        <v>1694</v>
      </c>
      <c r="I845" s="1" t="s">
        <v>1733</v>
      </c>
      <c r="J845" t="s">
        <v>45</v>
      </c>
      <c r="K845" t="s">
        <v>77</v>
      </c>
      <c r="L845" s="20">
        <v>3000</v>
      </c>
      <c r="M845" s="20">
        <v>2160</v>
      </c>
      <c r="N845" s="14">
        <v>840</v>
      </c>
      <c r="O845">
        <v>0</v>
      </c>
      <c r="P845">
        <v>0</v>
      </c>
      <c r="Q845" s="7">
        <v>3000</v>
      </c>
      <c r="R845" s="11" t="b">
        <f t="shared" si="13"/>
        <v>0</v>
      </c>
      <c r="S845">
        <v>0</v>
      </c>
      <c r="T845" s="14" t="s">
        <v>1697</v>
      </c>
      <c r="W845" t="s">
        <v>1734</v>
      </c>
      <c r="X845">
        <v>13</v>
      </c>
    </row>
    <row r="846" spans="1:29" ht="20.100000000000001" customHeight="1" x14ac:dyDescent="0.25">
      <c r="A846" t="s">
        <v>1726</v>
      </c>
      <c r="B846" s="14">
        <v>3054.89</v>
      </c>
      <c r="C846" s="14">
        <f>VLOOKUP(A846,SGI!$A$1:$B$219,2,FALSE)</f>
        <v>-636.48</v>
      </c>
      <c r="D846" s="14">
        <v>25572</v>
      </c>
      <c r="F846">
        <v>811</v>
      </c>
      <c r="G846" t="s">
        <v>27</v>
      </c>
      <c r="H846" t="s">
        <v>1694</v>
      </c>
      <c r="I846" s="14" t="s">
        <v>1735</v>
      </c>
      <c r="J846" t="s">
        <v>60</v>
      </c>
      <c r="K846" t="s">
        <v>32</v>
      </c>
      <c r="L846" s="20">
        <v>1200</v>
      </c>
      <c r="M846" s="14">
        <v>700</v>
      </c>
      <c r="N846" s="14">
        <v>500</v>
      </c>
      <c r="O846">
        <v>0</v>
      </c>
      <c r="P846">
        <v>0</v>
      </c>
      <c r="Q846" s="7">
        <v>1200</v>
      </c>
      <c r="R846" s="11" t="b">
        <f t="shared" si="13"/>
        <v>0</v>
      </c>
      <c r="S846">
        <v>0</v>
      </c>
      <c r="T846" t="s">
        <v>1697</v>
      </c>
      <c r="W846" s="14"/>
      <c r="AB846" t="s">
        <v>33</v>
      </c>
    </row>
    <row r="847" spans="1:29" ht="20.100000000000001" customHeight="1" x14ac:dyDescent="0.25">
      <c r="A847" t="s">
        <v>1726</v>
      </c>
      <c r="B847" s="14">
        <v>3054.89</v>
      </c>
      <c r="C847" s="14">
        <f>VLOOKUP(A847,SGI!$A$1:$B$219,2,FALSE)</f>
        <v>-636.48</v>
      </c>
      <c r="D847" s="14">
        <v>25576</v>
      </c>
      <c r="F847">
        <v>811</v>
      </c>
      <c r="G847" t="s">
        <v>27</v>
      </c>
      <c r="H847" t="s">
        <v>1694</v>
      </c>
      <c r="I847" s="19" t="s">
        <v>1736</v>
      </c>
      <c r="J847" t="s">
        <v>50</v>
      </c>
      <c r="K847" t="s">
        <v>77</v>
      </c>
      <c r="L847" s="14">
        <v>660</v>
      </c>
      <c r="M847">
        <v>200</v>
      </c>
      <c r="N847" s="14">
        <v>460</v>
      </c>
      <c r="O847">
        <v>0</v>
      </c>
      <c r="P847">
        <v>0</v>
      </c>
      <c r="Q847" s="8">
        <v>660</v>
      </c>
      <c r="R847" s="11" t="b">
        <f t="shared" ref="R847:R910" si="14">AND(P847&gt;0,Q847=0,J847&lt;&gt;"Printing Costs",J847&lt;&gt;"Publicity")</f>
        <v>0</v>
      </c>
      <c r="S847">
        <v>0</v>
      </c>
      <c r="T847" t="s">
        <v>1697</v>
      </c>
      <c r="Y847" s="14"/>
      <c r="AB847" t="s">
        <v>33</v>
      </c>
    </row>
    <row r="848" spans="1:29" ht="20.100000000000001" customHeight="1" x14ac:dyDescent="0.25">
      <c r="A848" t="s">
        <v>1726</v>
      </c>
      <c r="B848" s="14">
        <v>3054.89</v>
      </c>
      <c r="C848" s="14">
        <f>VLOOKUP(A848,SGI!$A$1:$B$219,2,FALSE)</f>
        <v>-636.48</v>
      </c>
      <c r="D848" s="14">
        <v>25578</v>
      </c>
      <c r="F848">
        <v>811</v>
      </c>
      <c r="G848" t="s">
        <v>27</v>
      </c>
      <c r="H848" t="s">
        <v>1694</v>
      </c>
      <c r="I848" s="1" t="s">
        <v>1737</v>
      </c>
      <c r="J848" t="s">
        <v>37</v>
      </c>
      <c r="K848" t="s">
        <v>77</v>
      </c>
      <c r="L848" s="14">
        <v>900</v>
      </c>
      <c r="M848" s="14">
        <v>300</v>
      </c>
      <c r="N848" s="14">
        <v>600</v>
      </c>
      <c r="O848">
        <v>0</v>
      </c>
      <c r="P848">
        <v>0</v>
      </c>
      <c r="Q848" s="8">
        <v>900</v>
      </c>
      <c r="R848" s="11" t="b">
        <f t="shared" si="14"/>
        <v>0</v>
      </c>
      <c r="S848">
        <v>0</v>
      </c>
      <c r="T848" t="s">
        <v>1697</v>
      </c>
      <c r="AB848" t="s">
        <v>33</v>
      </c>
    </row>
    <row r="849" spans="1:29" ht="20.100000000000001" customHeight="1" x14ac:dyDescent="0.25">
      <c r="A849" t="s">
        <v>1726</v>
      </c>
      <c r="B849" s="14">
        <v>3054.89</v>
      </c>
      <c r="C849" s="14">
        <f>VLOOKUP(A849,SGI!$A$1:$B$219,2,FALSE)</f>
        <v>-636.48</v>
      </c>
      <c r="D849" s="4">
        <v>25582</v>
      </c>
      <c r="E849" s="4" t="s">
        <v>2540</v>
      </c>
      <c r="F849">
        <v>811</v>
      </c>
      <c r="G849" t="s">
        <v>27</v>
      </c>
      <c r="H849" t="s">
        <v>1694</v>
      </c>
      <c r="I849" s="19" t="s">
        <v>1738</v>
      </c>
      <c r="J849" t="s">
        <v>50</v>
      </c>
      <c r="K849" t="s">
        <v>51</v>
      </c>
      <c r="L849" s="14">
        <v>300</v>
      </c>
      <c r="M849" s="14">
        <v>150</v>
      </c>
      <c r="N849" s="14">
        <v>150</v>
      </c>
      <c r="O849">
        <v>0</v>
      </c>
      <c r="P849">
        <v>0</v>
      </c>
      <c r="Q849" s="8">
        <v>0</v>
      </c>
      <c r="R849" s="11" t="b">
        <f t="shared" si="14"/>
        <v>0</v>
      </c>
      <c r="S849">
        <v>0</v>
      </c>
      <c r="T849" t="s">
        <v>1697</v>
      </c>
      <c r="X849" t="s">
        <v>1739</v>
      </c>
      <c r="Y849" t="s">
        <v>1740</v>
      </c>
      <c r="AB849" t="s">
        <v>33</v>
      </c>
    </row>
    <row r="850" spans="1:29" ht="20.100000000000001" customHeight="1" x14ac:dyDescent="0.25">
      <c r="A850" t="s">
        <v>1726</v>
      </c>
      <c r="B850" s="14">
        <v>3054.89</v>
      </c>
      <c r="C850" s="14">
        <f>VLOOKUP(A850,SGI!$A$1:$B$219,2,FALSE)</f>
        <v>-636.48</v>
      </c>
      <c r="D850" s="4">
        <v>25584</v>
      </c>
      <c r="E850" s="4" t="s">
        <v>2540</v>
      </c>
      <c r="F850">
        <v>811</v>
      </c>
      <c r="G850" t="s">
        <v>27</v>
      </c>
      <c r="H850" t="s">
        <v>1694</v>
      </c>
      <c r="I850" s="19" t="s">
        <v>1741</v>
      </c>
      <c r="J850" t="s">
        <v>50</v>
      </c>
      <c r="K850" t="s">
        <v>32</v>
      </c>
      <c r="L850" s="20">
        <v>1950</v>
      </c>
      <c r="M850" s="20">
        <v>1000</v>
      </c>
      <c r="N850" s="14">
        <v>950</v>
      </c>
      <c r="O850">
        <v>0</v>
      </c>
      <c r="P850">
        <v>0</v>
      </c>
      <c r="Q850" s="8">
        <v>0</v>
      </c>
      <c r="R850" s="11" t="b">
        <f t="shared" si="14"/>
        <v>0</v>
      </c>
      <c r="S850">
        <v>0</v>
      </c>
      <c r="T850" t="s">
        <v>1697</v>
      </c>
      <c r="W850" t="s">
        <v>1742</v>
      </c>
      <c r="AB850" t="s">
        <v>33</v>
      </c>
    </row>
    <row r="851" spans="1:29" ht="20.100000000000001" customHeight="1" x14ac:dyDescent="0.25">
      <c r="A851" t="s">
        <v>1743</v>
      </c>
      <c r="B851" s="14">
        <v>3260.2600000000007</v>
      </c>
      <c r="C851" s="14">
        <f>VLOOKUP(A851,SGI!$A$1:$B$219,2,FALSE)</f>
        <v>-592.91</v>
      </c>
      <c r="D851">
        <v>27002</v>
      </c>
      <c r="F851">
        <v>811</v>
      </c>
      <c r="G851" t="s">
        <v>27</v>
      </c>
      <c r="H851" t="s">
        <v>1694</v>
      </c>
      <c r="I851" s="19" t="s">
        <v>1744</v>
      </c>
      <c r="J851" t="s">
        <v>288</v>
      </c>
      <c r="K851" t="s">
        <v>32</v>
      </c>
      <c r="L851" s="14">
        <v>82</v>
      </c>
      <c r="M851">
        <v>0</v>
      </c>
      <c r="N851">
        <v>82</v>
      </c>
      <c r="O851">
        <v>0</v>
      </c>
      <c r="P851">
        <v>0</v>
      </c>
      <c r="Q851" s="8">
        <v>82</v>
      </c>
      <c r="R851" s="11" t="b">
        <f t="shared" si="14"/>
        <v>0</v>
      </c>
      <c r="S851">
        <v>0</v>
      </c>
      <c r="T851" t="s">
        <v>1697</v>
      </c>
      <c r="AB851" t="s">
        <v>33</v>
      </c>
    </row>
    <row r="852" spans="1:29" ht="20.100000000000001" customHeight="1" x14ac:dyDescent="0.25">
      <c r="A852" t="s">
        <v>1743</v>
      </c>
      <c r="B852" s="14">
        <v>3260.2600000000007</v>
      </c>
      <c r="C852" s="14">
        <f>VLOOKUP(A852,SGI!$A$1:$B$219,2,FALSE)</f>
        <v>-592.91</v>
      </c>
      <c r="D852">
        <v>27005</v>
      </c>
      <c r="F852">
        <v>811</v>
      </c>
      <c r="G852" t="s">
        <v>27</v>
      </c>
      <c r="H852" t="s">
        <v>1694</v>
      </c>
      <c r="I852" s="14" t="s">
        <v>1745</v>
      </c>
      <c r="J852" t="s">
        <v>272</v>
      </c>
      <c r="K852" t="s">
        <v>32</v>
      </c>
      <c r="L852">
        <v>240</v>
      </c>
      <c r="M852">
        <v>0</v>
      </c>
      <c r="N852">
        <v>96</v>
      </c>
      <c r="O852">
        <v>0</v>
      </c>
      <c r="P852">
        <v>0</v>
      </c>
      <c r="Q852" s="8">
        <v>0</v>
      </c>
      <c r="R852" s="11" t="b">
        <f t="shared" si="14"/>
        <v>0</v>
      </c>
      <c r="S852">
        <v>0</v>
      </c>
      <c r="T852" s="19" t="s">
        <v>1746</v>
      </c>
      <c r="U852">
        <v>2</v>
      </c>
      <c r="V852">
        <v>1</v>
      </c>
      <c r="W852" t="s">
        <v>1747</v>
      </c>
      <c r="X852">
        <v>1</v>
      </c>
      <c r="Y852">
        <v>3</v>
      </c>
      <c r="AB852" t="s">
        <v>33</v>
      </c>
    </row>
    <row r="853" spans="1:29" ht="20.100000000000001" customHeight="1" x14ac:dyDescent="0.25">
      <c r="A853" t="s">
        <v>1743</v>
      </c>
      <c r="B853" s="14">
        <v>3260.2600000000007</v>
      </c>
      <c r="C853" s="14">
        <f>VLOOKUP(A853,SGI!$A$1:$B$219,2,FALSE)</f>
        <v>-592.91</v>
      </c>
      <c r="D853">
        <v>27019</v>
      </c>
      <c r="F853">
        <v>811</v>
      </c>
      <c r="G853" t="s">
        <v>27</v>
      </c>
      <c r="H853" t="s">
        <v>1694</v>
      </c>
      <c r="I853" s="19" t="s">
        <v>1748</v>
      </c>
      <c r="J853" t="s">
        <v>119</v>
      </c>
      <c r="K853" t="s">
        <v>77</v>
      </c>
      <c r="L853" s="14">
        <v>435.6</v>
      </c>
      <c r="M853">
        <v>0</v>
      </c>
      <c r="N853">
        <v>130.68</v>
      </c>
      <c r="O853">
        <v>0</v>
      </c>
      <c r="P853">
        <v>0</v>
      </c>
      <c r="Q853" s="8">
        <v>435.6</v>
      </c>
      <c r="R853" s="11" t="b">
        <f t="shared" si="14"/>
        <v>0</v>
      </c>
      <c r="S853">
        <v>0</v>
      </c>
      <c r="T853" t="s">
        <v>1697</v>
      </c>
      <c r="AB853" t="s">
        <v>33</v>
      </c>
    </row>
    <row r="854" spans="1:29" ht="20.100000000000001" customHeight="1" x14ac:dyDescent="0.25">
      <c r="A854" t="s">
        <v>1743</v>
      </c>
      <c r="B854" s="14">
        <v>3260.2600000000007</v>
      </c>
      <c r="C854" s="14">
        <f>VLOOKUP(A854,SGI!$A$1:$B$219,2,FALSE)</f>
        <v>-592.91</v>
      </c>
      <c r="D854">
        <v>27021</v>
      </c>
      <c r="F854">
        <v>811</v>
      </c>
      <c r="G854" t="s">
        <v>27</v>
      </c>
      <c r="H854" t="s">
        <v>1694</v>
      </c>
      <c r="I854" t="s">
        <v>1749</v>
      </c>
      <c r="J854" t="s">
        <v>119</v>
      </c>
      <c r="K854" t="s">
        <v>32</v>
      </c>
      <c r="L854">
        <v>450</v>
      </c>
      <c r="M854">
        <v>0</v>
      </c>
      <c r="N854">
        <v>157.5</v>
      </c>
      <c r="O854">
        <v>0</v>
      </c>
      <c r="P854">
        <v>0</v>
      </c>
      <c r="Q854" s="8">
        <v>450</v>
      </c>
      <c r="R854" s="11" t="b">
        <f t="shared" si="14"/>
        <v>0</v>
      </c>
      <c r="S854">
        <v>0</v>
      </c>
      <c r="T854" t="s">
        <v>1697</v>
      </c>
      <c r="AB854" t="s">
        <v>33</v>
      </c>
    </row>
    <row r="855" spans="1:29" ht="20.100000000000001" customHeight="1" x14ac:dyDescent="0.25">
      <c r="A855" t="s">
        <v>1743</v>
      </c>
      <c r="B855" s="14">
        <v>3260.2600000000007</v>
      </c>
      <c r="C855" s="14">
        <f>VLOOKUP(A855,SGI!$A$1:$B$219,2,FALSE)</f>
        <v>-592.91</v>
      </c>
      <c r="D855">
        <v>27023</v>
      </c>
      <c r="F855">
        <v>811</v>
      </c>
      <c r="G855" t="s">
        <v>27</v>
      </c>
      <c r="H855" t="s">
        <v>1694</v>
      </c>
      <c r="I855" s="19" t="s">
        <v>1750</v>
      </c>
      <c r="J855" t="s">
        <v>119</v>
      </c>
      <c r="K855" t="s">
        <v>51</v>
      </c>
      <c r="L855" s="14">
        <v>504</v>
      </c>
      <c r="M855">
        <v>0</v>
      </c>
      <c r="N855">
        <v>151.19999999999999</v>
      </c>
      <c r="O855">
        <v>0</v>
      </c>
      <c r="P855">
        <v>0</v>
      </c>
      <c r="Q855" s="8">
        <v>504</v>
      </c>
      <c r="R855" s="11" t="b">
        <f t="shared" si="14"/>
        <v>0</v>
      </c>
      <c r="S855">
        <v>0</v>
      </c>
      <c r="T855" t="s">
        <v>1697</v>
      </c>
      <c r="AB855" t="s">
        <v>33</v>
      </c>
    </row>
    <row r="856" spans="1:29" ht="20.100000000000001" customHeight="1" x14ac:dyDescent="0.25">
      <c r="A856" t="s">
        <v>1743</v>
      </c>
      <c r="B856" s="14">
        <v>3260.2600000000007</v>
      </c>
      <c r="C856" s="14">
        <f>VLOOKUP(A856,SGI!$A$1:$B$219,2,FALSE)</f>
        <v>-592.91</v>
      </c>
      <c r="D856" s="14">
        <v>27026</v>
      </c>
      <c r="F856">
        <v>811</v>
      </c>
      <c r="G856" t="s">
        <v>27</v>
      </c>
      <c r="H856" t="s">
        <v>1694</v>
      </c>
      <c r="I856" s="19" t="s">
        <v>1751</v>
      </c>
      <c r="J856" t="s">
        <v>60</v>
      </c>
      <c r="K856" t="s">
        <v>32</v>
      </c>
      <c r="L856" s="20">
        <v>2480</v>
      </c>
      <c r="M856" s="20">
        <v>7920</v>
      </c>
      <c r="N856" s="20">
        <v>1488</v>
      </c>
      <c r="O856">
        <v>0</v>
      </c>
      <c r="P856">
        <v>0</v>
      </c>
      <c r="Q856" s="7">
        <v>2480</v>
      </c>
      <c r="R856" s="11" t="b">
        <f t="shared" si="14"/>
        <v>0</v>
      </c>
      <c r="S856">
        <v>0</v>
      </c>
      <c r="T856" s="14" t="s">
        <v>1697</v>
      </c>
      <c r="W856" t="s">
        <v>1752</v>
      </c>
      <c r="AB856" t="s">
        <v>63</v>
      </c>
      <c r="AC856" t="s">
        <v>1753</v>
      </c>
    </row>
    <row r="857" spans="1:29" ht="20.100000000000001" customHeight="1" x14ac:dyDescent="0.25">
      <c r="A857" t="s">
        <v>1743</v>
      </c>
      <c r="B857" s="14">
        <v>3260.2600000000007</v>
      </c>
      <c r="C857" s="14">
        <f>VLOOKUP(A857,SGI!$A$1:$B$219,2,FALSE)</f>
        <v>-592.91</v>
      </c>
      <c r="D857" s="14">
        <v>27043</v>
      </c>
      <c r="F857">
        <v>811</v>
      </c>
      <c r="G857" t="s">
        <v>27</v>
      </c>
      <c r="H857" t="s">
        <v>1694</v>
      </c>
      <c r="I857" s="14" t="s">
        <v>1754</v>
      </c>
      <c r="J857" t="s">
        <v>45</v>
      </c>
      <c r="K857" t="s">
        <v>32</v>
      </c>
      <c r="L857" s="20">
        <v>5850</v>
      </c>
      <c r="M857" s="14">
        <v>0</v>
      </c>
      <c r="N857" s="20">
        <v>2632.5</v>
      </c>
      <c r="O857">
        <v>0</v>
      </c>
      <c r="P857">
        <v>0</v>
      </c>
      <c r="Q857" s="7">
        <v>5850</v>
      </c>
      <c r="R857" s="11" t="b">
        <f t="shared" si="14"/>
        <v>0</v>
      </c>
      <c r="S857">
        <v>0</v>
      </c>
      <c r="T857" s="14" t="s">
        <v>1697</v>
      </c>
      <c r="AB857" t="s">
        <v>33</v>
      </c>
    </row>
    <row r="858" spans="1:29" ht="20.100000000000001" customHeight="1" x14ac:dyDescent="0.25">
      <c r="A858" t="s">
        <v>1743</v>
      </c>
      <c r="B858" s="14">
        <v>3260.2600000000007</v>
      </c>
      <c r="C858" s="14">
        <f>VLOOKUP(A858,SGI!$A$1:$B$219,2,FALSE)</f>
        <v>-592.91</v>
      </c>
      <c r="D858" s="14">
        <v>27046</v>
      </c>
      <c r="F858">
        <v>811</v>
      </c>
      <c r="G858" t="s">
        <v>27</v>
      </c>
      <c r="H858" t="s">
        <v>1694</v>
      </c>
      <c r="I858" s="19" t="s">
        <v>1755</v>
      </c>
      <c r="J858" t="s">
        <v>50</v>
      </c>
      <c r="K858" t="s">
        <v>32</v>
      </c>
      <c r="L858" s="20">
        <v>6653.2</v>
      </c>
      <c r="M858">
        <v>0</v>
      </c>
      <c r="N858" s="20">
        <v>4657.24</v>
      </c>
      <c r="O858">
        <v>0</v>
      </c>
      <c r="P858">
        <v>0</v>
      </c>
      <c r="Q858" s="7">
        <v>6653.2</v>
      </c>
      <c r="R858" s="11" t="b">
        <f t="shared" si="14"/>
        <v>0</v>
      </c>
      <c r="S858">
        <v>0</v>
      </c>
      <c r="T858" s="14" t="s">
        <v>1697</v>
      </c>
      <c r="AB858" t="s">
        <v>33</v>
      </c>
    </row>
    <row r="859" spans="1:29" ht="20.100000000000001" customHeight="1" x14ac:dyDescent="0.25">
      <c r="A859" t="s">
        <v>1743</v>
      </c>
      <c r="B859" s="14">
        <v>3260.2600000000007</v>
      </c>
      <c r="C859" s="14">
        <f>VLOOKUP(A859,SGI!$A$1:$B$219,2,FALSE)</f>
        <v>-592.91</v>
      </c>
      <c r="D859" s="14">
        <v>27056</v>
      </c>
      <c r="F859">
        <v>811</v>
      </c>
      <c r="G859" t="s">
        <v>27</v>
      </c>
      <c r="H859" t="s">
        <v>1694</v>
      </c>
      <c r="I859" s="19" t="s">
        <v>1756</v>
      </c>
      <c r="J859" t="s">
        <v>50</v>
      </c>
      <c r="K859" t="s">
        <v>406</v>
      </c>
      <c r="L859" s="14">
        <v>0</v>
      </c>
      <c r="M859">
        <v>0</v>
      </c>
      <c r="N859">
        <v>0</v>
      </c>
      <c r="O859">
        <v>0</v>
      </c>
      <c r="P859">
        <v>0</v>
      </c>
      <c r="Q859" s="8">
        <v>0</v>
      </c>
      <c r="R859" s="11" t="b">
        <f t="shared" si="14"/>
        <v>0</v>
      </c>
      <c r="S859">
        <v>0</v>
      </c>
      <c r="T859" t="s">
        <v>1757</v>
      </c>
      <c r="Y859" s="14"/>
      <c r="AB859" t="s">
        <v>33</v>
      </c>
    </row>
    <row r="860" spans="1:29" ht="20.100000000000001" customHeight="1" x14ac:dyDescent="0.25">
      <c r="A860" t="s">
        <v>1743</v>
      </c>
      <c r="B860" s="14">
        <v>3260.2600000000007</v>
      </c>
      <c r="C860" s="14">
        <f>VLOOKUP(A860,SGI!$A$1:$B$219,2,FALSE)</f>
        <v>-592.91</v>
      </c>
      <c r="D860" s="14">
        <v>27087</v>
      </c>
      <c r="F860">
        <v>811</v>
      </c>
      <c r="G860" t="s">
        <v>27</v>
      </c>
      <c r="H860" t="s">
        <v>1694</v>
      </c>
      <c r="I860" s="14" t="s">
        <v>1758</v>
      </c>
      <c r="J860" t="s">
        <v>45</v>
      </c>
      <c r="K860" t="s">
        <v>77</v>
      </c>
      <c r="L860" s="20">
        <v>3790</v>
      </c>
      <c r="M860">
        <v>0</v>
      </c>
      <c r="N860">
        <v>947.5</v>
      </c>
      <c r="O860">
        <v>0</v>
      </c>
      <c r="P860">
        <v>0</v>
      </c>
      <c r="Q860" s="7">
        <v>3790</v>
      </c>
      <c r="R860" s="11" t="b">
        <f t="shared" si="14"/>
        <v>0</v>
      </c>
      <c r="S860">
        <v>0</v>
      </c>
      <c r="T860" t="s">
        <v>1759</v>
      </c>
      <c r="U860">
        <v>1</v>
      </c>
      <c r="V860">
        <v>2</v>
      </c>
      <c r="W860" t="s">
        <v>1760</v>
      </c>
      <c r="X860">
        <v>1</v>
      </c>
      <c r="Y860" t="s">
        <v>1761</v>
      </c>
      <c r="AB860" t="s">
        <v>63</v>
      </c>
      <c r="AC860" t="s">
        <v>1762</v>
      </c>
    </row>
    <row r="861" spans="1:29" ht="20.100000000000001" customHeight="1" x14ac:dyDescent="0.25">
      <c r="A861" t="s">
        <v>1763</v>
      </c>
      <c r="B861" s="14">
        <v>186.15000000000003</v>
      </c>
      <c r="C861" s="14">
        <f>VLOOKUP(A861,SGI!$A$1:$B$219,2,FALSE)</f>
        <v>1922.03</v>
      </c>
      <c r="D861" s="14">
        <v>25416</v>
      </c>
      <c r="F861">
        <v>811</v>
      </c>
      <c r="G861" t="s">
        <v>27</v>
      </c>
      <c r="H861" t="s">
        <v>1694</v>
      </c>
      <c r="I861" s="14" t="s">
        <v>1764</v>
      </c>
      <c r="J861" t="s">
        <v>60</v>
      </c>
      <c r="K861" t="s">
        <v>32</v>
      </c>
      <c r="L861" s="14">
        <v>402</v>
      </c>
      <c r="M861" s="14">
        <v>120</v>
      </c>
      <c r="N861">
        <v>150</v>
      </c>
      <c r="O861">
        <v>0</v>
      </c>
      <c r="P861">
        <v>0</v>
      </c>
      <c r="Q861" s="8">
        <v>402</v>
      </c>
      <c r="R861" s="11" t="b">
        <f t="shared" si="14"/>
        <v>0</v>
      </c>
      <c r="S861">
        <v>0</v>
      </c>
      <c r="T861" t="s">
        <v>1697</v>
      </c>
      <c r="W861" s="14"/>
      <c r="AB861" t="s">
        <v>33</v>
      </c>
    </row>
    <row r="862" spans="1:29" ht="20.100000000000001" customHeight="1" x14ac:dyDescent="0.25">
      <c r="A862" t="s">
        <v>1763</v>
      </c>
      <c r="B862" s="14">
        <v>186.15000000000003</v>
      </c>
      <c r="C862" s="14">
        <f>VLOOKUP(A862,SGI!$A$1:$B$219,2,FALSE)</f>
        <v>1922.03</v>
      </c>
      <c r="D862" s="14">
        <v>25417</v>
      </c>
      <c r="F862">
        <v>811</v>
      </c>
      <c r="G862" t="s">
        <v>27</v>
      </c>
      <c r="H862" t="s">
        <v>1694</v>
      </c>
      <c r="I862" s="14" t="s">
        <v>1765</v>
      </c>
      <c r="J862" t="s">
        <v>45</v>
      </c>
      <c r="K862" t="s">
        <v>32</v>
      </c>
      <c r="L862" s="14">
        <v>280</v>
      </c>
      <c r="M862" s="14">
        <v>120</v>
      </c>
      <c r="N862">
        <v>160</v>
      </c>
      <c r="O862">
        <v>0</v>
      </c>
      <c r="P862">
        <v>0</v>
      </c>
      <c r="Q862" s="8">
        <v>280</v>
      </c>
      <c r="R862" s="11" t="b">
        <f t="shared" si="14"/>
        <v>0</v>
      </c>
      <c r="S862">
        <v>0</v>
      </c>
      <c r="T862" s="14" t="s">
        <v>1697</v>
      </c>
      <c r="V862" s="14"/>
      <c r="AB862" t="s">
        <v>33</v>
      </c>
    </row>
    <row r="863" spans="1:29" ht="20.100000000000001" customHeight="1" x14ac:dyDescent="0.25">
      <c r="A863" t="s">
        <v>1766</v>
      </c>
      <c r="B863" s="14">
        <v>86.300000000000011</v>
      </c>
      <c r="C863" s="14">
        <f>VLOOKUP(A863,SGI!$A$1:$B$219,2,FALSE)</f>
        <v>143.74</v>
      </c>
      <c r="D863" s="14">
        <v>26571</v>
      </c>
      <c r="F863">
        <v>811</v>
      </c>
      <c r="G863" t="s">
        <v>27</v>
      </c>
      <c r="H863" t="s">
        <v>1694</v>
      </c>
      <c r="I863" s="19" t="s">
        <v>1767</v>
      </c>
      <c r="J863" t="s">
        <v>50</v>
      </c>
      <c r="K863" t="s">
        <v>32</v>
      </c>
      <c r="L863" s="14">
        <v>240</v>
      </c>
      <c r="M863" s="14">
        <v>0</v>
      </c>
      <c r="N863">
        <v>100</v>
      </c>
      <c r="O863">
        <v>0</v>
      </c>
      <c r="P863">
        <v>0</v>
      </c>
      <c r="Q863" s="8">
        <v>240</v>
      </c>
      <c r="R863" s="11" t="b">
        <f t="shared" si="14"/>
        <v>0</v>
      </c>
      <c r="S863">
        <v>0</v>
      </c>
      <c r="T863" t="s">
        <v>1697</v>
      </c>
      <c r="Y863" s="14"/>
      <c r="AB863" t="s">
        <v>33</v>
      </c>
    </row>
    <row r="864" spans="1:29" ht="20.100000000000001" customHeight="1" x14ac:dyDescent="0.25">
      <c r="A864" t="s">
        <v>1766</v>
      </c>
      <c r="B864" s="14">
        <v>86.300000000000011</v>
      </c>
      <c r="C864" s="14">
        <f>VLOOKUP(A864,SGI!$A$1:$B$219,2,FALSE)</f>
        <v>143.74</v>
      </c>
      <c r="D864" s="14">
        <v>26573</v>
      </c>
      <c r="F864">
        <v>811</v>
      </c>
      <c r="G864" t="s">
        <v>27</v>
      </c>
      <c r="H864" t="s">
        <v>1694</v>
      </c>
      <c r="I864" s="14" t="s">
        <v>1768</v>
      </c>
      <c r="J864" t="s">
        <v>42</v>
      </c>
      <c r="K864" t="s">
        <v>77</v>
      </c>
      <c r="L864" s="14">
        <v>40</v>
      </c>
      <c r="M864">
        <v>20</v>
      </c>
      <c r="N864">
        <v>20</v>
      </c>
      <c r="O864">
        <v>0</v>
      </c>
      <c r="P864">
        <v>0</v>
      </c>
      <c r="Q864" s="8">
        <v>40</v>
      </c>
      <c r="R864" s="11" t="b">
        <f t="shared" si="14"/>
        <v>0</v>
      </c>
      <c r="S864">
        <v>0</v>
      </c>
      <c r="T864" s="14" t="s">
        <v>1697</v>
      </c>
      <c r="W864" s="14"/>
      <c r="AB864" t="s">
        <v>33</v>
      </c>
    </row>
    <row r="865" spans="1:29" ht="20.100000000000001" customHeight="1" x14ac:dyDescent="0.25">
      <c r="A865" t="s">
        <v>1766</v>
      </c>
      <c r="B865" s="14">
        <v>86.300000000000011</v>
      </c>
      <c r="C865" s="14">
        <f>VLOOKUP(A865,SGI!$A$1:$B$219,2,FALSE)</f>
        <v>143.74</v>
      </c>
      <c r="D865" s="14">
        <v>26574</v>
      </c>
      <c r="F865">
        <v>811</v>
      </c>
      <c r="G865" t="s">
        <v>27</v>
      </c>
      <c r="H865" t="s">
        <v>1694</v>
      </c>
      <c r="I865" s="19" t="s">
        <v>1769</v>
      </c>
      <c r="J865" t="s">
        <v>45</v>
      </c>
      <c r="K865" t="s">
        <v>77</v>
      </c>
      <c r="L865" s="14">
        <v>85</v>
      </c>
      <c r="M865">
        <v>56.67</v>
      </c>
      <c r="N865">
        <v>28.33</v>
      </c>
      <c r="O865">
        <v>0</v>
      </c>
      <c r="P865">
        <v>0</v>
      </c>
      <c r="Q865" s="8">
        <v>85</v>
      </c>
      <c r="R865" s="11" t="b">
        <f t="shared" si="14"/>
        <v>0</v>
      </c>
      <c r="S865">
        <v>0</v>
      </c>
      <c r="T865" t="s">
        <v>1697</v>
      </c>
      <c r="AB865" t="s">
        <v>33</v>
      </c>
    </row>
    <row r="866" spans="1:29" ht="20.100000000000001" customHeight="1" x14ac:dyDescent="0.25">
      <c r="A866" t="s">
        <v>1770</v>
      </c>
      <c r="B866" s="14">
        <v>500.29</v>
      </c>
      <c r="C866" s="14">
        <f>VLOOKUP(A866,SGI!$A$1:$B$219,2,FALSE)</f>
        <v>401.96</v>
      </c>
      <c r="D866" s="4">
        <v>24814</v>
      </c>
      <c r="E866" s="4" t="s">
        <v>2540</v>
      </c>
      <c r="F866">
        <v>811</v>
      </c>
      <c r="G866" t="s">
        <v>27</v>
      </c>
      <c r="H866" t="s">
        <v>1694</v>
      </c>
      <c r="I866" s="19" t="s">
        <v>1771</v>
      </c>
      <c r="J866" t="s">
        <v>408</v>
      </c>
      <c r="K866" t="s">
        <v>32</v>
      </c>
      <c r="L866" s="20">
        <v>3000</v>
      </c>
      <c r="M866" s="20">
        <v>1500</v>
      </c>
      <c r="N866" s="20">
        <v>1200</v>
      </c>
      <c r="O866">
        <v>0</v>
      </c>
      <c r="P866">
        <v>0</v>
      </c>
      <c r="Q866" s="8">
        <v>0</v>
      </c>
      <c r="R866" s="11" t="b">
        <f t="shared" si="14"/>
        <v>0</v>
      </c>
      <c r="S866">
        <v>0</v>
      </c>
      <c r="T866" s="19" t="s">
        <v>1772</v>
      </c>
      <c r="U866">
        <v>4</v>
      </c>
      <c r="V866">
        <v>5</v>
      </c>
      <c r="W866" t="s">
        <v>1773</v>
      </c>
      <c r="X866">
        <v>3</v>
      </c>
      <c r="Y866">
        <v>4</v>
      </c>
      <c r="AB866" t="s">
        <v>1774</v>
      </c>
    </row>
    <row r="867" spans="1:29" ht="20.100000000000001" customHeight="1" x14ac:dyDescent="0.25">
      <c r="A867" t="s">
        <v>1770</v>
      </c>
      <c r="B867" s="14">
        <v>500.29</v>
      </c>
      <c r="C867" s="14">
        <f>VLOOKUP(A867,SGI!$A$1:$B$219,2,FALSE)</f>
        <v>401.96</v>
      </c>
      <c r="D867" s="4">
        <v>24816</v>
      </c>
      <c r="E867" s="4" t="s">
        <v>2540</v>
      </c>
      <c r="F867">
        <v>811</v>
      </c>
      <c r="G867" t="s">
        <v>27</v>
      </c>
      <c r="H867" t="s">
        <v>1694</v>
      </c>
      <c r="I867" s="19" t="s">
        <v>1775</v>
      </c>
      <c r="J867" t="s">
        <v>60</v>
      </c>
      <c r="K867" t="s">
        <v>32</v>
      </c>
      <c r="L867" s="20">
        <v>3600</v>
      </c>
      <c r="M867" s="20">
        <v>2250</v>
      </c>
      <c r="N867" s="20">
        <v>1300</v>
      </c>
      <c r="O867">
        <v>0</v>
      </c>
      <c r="P867">
        <v>0</v>
      </c>
      <c r="Q867" s="8">
        <v>0</v>
      </c>
      <c r="R867" s="11" t="b">
        <f t="shared" si="14"/>
        <v>0</v>
      </c>
      <c r="S867">
        <v>0</v>
      </c>
      <c r="T867" s="19" t="s">
        <v>1776</v>
      </c>
      <c r="W867" t="s">
        <v>1777</v>
      </c>
      <c r="AB867" t="s">
        <v>1778</v>
      </c>
    </row>
    <row r="868" spans="1:29" ht="20.100000000000001" customHeight="1" x14ac:dyDescent="0.25">
      <c r="A868" t="s">
        <v>1770</v>
      </c>
      <c r="B868" s="14">
        <v>500.29</v>
      </c>
      <c r="C868" s="14">
        <f>VLOOKUP(A868,SGI!$A$1:$B$219,2,FALSE)</f>
        <v>401.96</v>
      </c>
      <c r="D868" s="4">
        <v>24817</v>
      </c>
      <c r="E868" s="4" t="s">
        <v>2540</v>
      </c>
      <c r="F868">
        <v>811</v>
      </c>
      <c r="G868" t="s">
        <v>27</v>
      </c>
      <c r="H868" t="s">
        <v>1694</v>
      </c>
      <c r="I868" s="19" t="s">
        <v>1779</v>
      </c>
      <c r="J868" t="s">
        <v>50</v>
      </c>
      <c r="K868" t="s">
        <v>32</v>
      </c>
      <c r="L868" s="14">
        <v>261.61</v>
      </c>
      <c r="M868" s="14">
        <v>0</v>
      </c>
      <c r="N868" s="14">
        <v>70</v>
      </c>
      <c r="O868">
        <v>0</v>
      </c>
      <c r="P868">
        <v>0</v>
      </c>
      <c r="Q868" s="8">
        <v>0</v>
      </c>
      <c r="R868" s="11" t="b">
        <f t="shared" si="14"/>
        <v>0</v>
      </c>
      <c r="S868">
        <v>0</v>
      </c>
      <c r="T868" s="19" t="s">
        <v>1780</v>
      </c>
      <c r="U868">
        <v>1</v>
      </c>
      <c r="V868">
        <v>3</v>
      </c>
      <c r="W868" t="s">
        <v>1781</v>
      </c>
      <c r="X868">
        <v>4</v>
      </c>
      <c r="Y868">
        <v>4</v>
      </c>
      <c r="AB868" t="s">
        <v>1782</v>
      </c>
    </row>
    <row r="869" spans="1:29" ht="20.100000000000001" customHeight="1" x14ac:dyDescent="0.25">
      <c r="A869" t="s">
        <v>1770</v>
      </c>
      <c r="B869" s="14">
        <v>500.29</v>
      </c>
      <c r="C869" s="14">
        <f>VLOOKUP(A869,SGI!$A$1:$B$219,2,FALSE)</f>
        <v>401.96</v>
      </c>
      <c r="D869" s="4">
        <v>24825</v>
      </c>
      <c r="E869" s="4" t="s">
        <v>2540</v>
      </c>
      <c r="F869">
        <v>811</v>
      </c>
      <c r="G869" t="s">
        <v>27</v>
      </c>
      <c r="H869" t="s">
        <v>1694</v>
      </c>
      <c r="I869" s="19" t="s">
        <v>1783</v>
      </c>
      <c r="J869" t="s">
        <v>37</v>
      </c>
      <c r="K869" t="s">
        <v>32</v>
      </c>
      <c r="L869" s="20">
        <v>1050</v>
      </c>
      <c r="M869" s="14">
        <v>750</v>
      </c>
      <c r="N869" s="14">
        <v>300</v>
      </c>
      <c r="O869">
        <v>0</v>
      </c>
      <c r="P869">
        <v>0</v>
      </c>
      <c r="Q869" s="8">
        <v>0</v>
      </c>
      <c r="R869" s="11" t="b">
        <f t="shared" si="14"/>
        <v>0</v>
      </c>
      <c r="S869">
        <v>0</v>
      </c>
      <c r="T869" s="14" t="s">
        <v>1697</v>
      </c>
      <c r="W869" s="14"/>
      <c r="AB869" t="s">
        <v>33</v>
      </c>
    </row>
    <row r="870" spans="1:29" ht="20.100000000000001" customHeight="1" x14ac:dyDescent="0.25">
      <c r="A870" t="s">
        <v>1770</v>
      </c>
      <c r="B870" s="14">
        <v>500.29</v>
      </c>
      <c r="C870" s="14">
        <f>VLOOKUP(A870,SGI!$A$1:$B$219,2,FALSE)</f>
        <v>401.96</v>
      </c>
      <c r="D870" s="4">
        <v>24827</v>
      </c>
      <c r="E870" s="4" t="s">
        <v>2540</v>
      </c>
      <c r="F870">
        <v>811</v>
      </c>
      <c r="G870" t="s">
        <v>27</v>
      </c>
      <c r="H870" t="s">
        <v>1694</v>
      </c>
      <c r="I870" s="19" t="s">
        <v>1784</v>
      </c>
      <c r="J870" t="s">
        <v>45</v>
      </c>
      <c r="K870" t="s">
        <v>32</v>
      </c>
      <c r="L870" s="14">
        <v>75</v>
      </c>
      <c r="M870" s="14">
        <v>0</v>
      </c>
      <c r="N870">
        <v>75</v>
      </c>
      <c r="O870" s="14">
        <v>0</v>
      </c>
      <c r="P870">
        <v>0</v>
      </c>
      <c r="Q870" s="8">
        <v>0</v>
      </c>
      <c r="R870" s="11" t="b">
        <f t="shared" si="14"/>
        <v>0</v>
      </c>
      <c r="S870">
        <v>0</v>
      </c>
      <c r="T870" s="14" t="s">
        <v>1785</v>
      </c>
      <c r="U870">
        <v>4</v>
      </c>
      <c r="V870">
        <v>5</v>
      </c>
      <c r="W870" s="14" t="s">
        <v>1786</v>
      </c>
      <c r="X870">
        <v>3</v>
      </c>
      <c r="Y870">
        <v>4</v>
      </c>
      <c r="AB870" t="s">
        <v>63</v>
      </c>
      <c r="AC870" t="s">
        <v>1787</v>
      </c>
    </row>
    <row r="871" spans="1:29" ht="20.100000000000001" customHeight="1" x14ac:dyDescent="0.25">
      <c r="A871" t="s">
        <v>1770</v>
      </c>
      <c r="B871" s="14">
        <v>500.29</v>
      </c>
      <c r="C871" s="14">
        <f>VLOOKUP(A871,SGI!$A$1:$B$219,2,FALSE)</f>
        <v>401.96</v>
      </c>
      <c r="D871" s="4">
        <v>24828</v>
      </c>
      <c r="E871" s="4" t="s">
        <v>2540</v>
      </c>
      <c r="F871">
        <v>811</v>
      </c>
      <c r="G871" t="s">
        <v>27</v>
      </c>
      <c r="H871" t="s">
        <v>1694</v>
      </c>
      <c r="I871" s="19" t="s">
        <v>1788</v>
      </c>
      <c r="J871" t="s">
        <v>35</v>
      </c>
      <c r="K871" t="s">
        <v>32</v>
      </c>
      <c r="L871" s="14">
        <v>72.900000000000006</v>
      </c>
      <c r="M871">
        <v>0</v>
      </c>
      <c r="N871">
        <v>72.900000000000006</v>
      </c>
      <c r="O871">
        <v>0</v>
      </c>
      <c r="P871">
        <v>0</v>
      </c>
      <c r="Q871" s="8">
        <v>0</v>
      </c>
      <c r="R871" s="11" t="b">
        <f t="shared" si="14"/>
        <v>0</v>
      </c>
      <c r="S871">
        <v>0</v>
      </c>
      <c r="T871" t="s">
        <v>1697</v>
      </c>
      <c r="AB871" t="s">
        <v>33</v>
      </c>
    </row>
    <row r="872" spans="1:29" ht="20.100000000000001" customHeight="1" x14ac:dyDescent="0.25">
      <c r="A872" t="s">
        <v>1770</v>
      </c>
      <c r="B872" s="14">
        <v>500.29</v>
      </c>
      <c r="C872" s="14">
        <f>VLOOKUP(A872,SGI!$A$1:$B$219,2,FALSE)</f>
        <v>401.96</v>
      </c>
      <c r="D872" s="4">
        <v>24833</v>
      </c>
      <c r="E872" s="4" t="s">
        <v>2540</v>
      </c>
      <c r="F872">
        <v>811</v>
      </c>
      <c r="G872" t="s">
        <v>27</v>
      </c>
      <c r="H872" t="s">
        <v>1694</v>
      </c>
      <c r="I872" s="19" t="s">
        <v>1789</v>
      </c>
      <c r="J872" t="s">
        <v>272</v>
      </c>
      <c r="K872" t="s">
        <v>32</v>
      </c>
      <c r="L872" s="20">
        <v>2170</v>
      </c>
      <c r="M872" s="20">
        <v>1350</v>
      </c>
      <c r="N872">
        <v>820</v>
      </c>
      <c r="O872">
        <v>0</v>
      </c>
      <c r="P872">
        <v>0</v>
      </c>
      <c r="Q872" s="8">
        <v>0</v>
      </c>
      <c r="R872" s="11" t="b">
        <f t="shared" si="14"/>
        <v>0</v>
      </c>
      <c r="S872">
        <v>0</v>
      </c>
      <c r="T872" t="s">
        <v>1790</v>
      </c>
      <c r="U872">
        <v>1</v>
      </c>
      <c r="V872">
        <v>2</v>
      </c>
      <c r="W872" s="14" t="s">
        <v>1791</v>
      </c>
      <c r="X872">
        <v>1</v>
      </c>
      <c r="Y872" t="s">
        <v>127</v>
      </c>
      <c r="AB872" t="s">
        <v>33</v>
      </c>
    </row>
    <row r="873" spans="1:29" ht="20.100000000000001" customHeight="1" x14ac:dyDescent="0.25">
      <c r="A873" t="s">
        <v>1770</v>
      </c>
      <c r="B873" s="14">
        <v>500.29</v>
      </c>
      <c r="C873" s="14">
        <f>VLOOKUP(A873,SGI!$A$1:$B$219,2,FALSE)</f>
        <v>401.96</v>
      </c>
      <c r="D873" s="4">
        <v>24834</v>
      </c>
      <c r="E873" s="4" t="s">
        <v>2540</v>
      </c>
      <c r="F873">
        <v>811</v>
      </c>
      <c r="G873" t="s">
        <v>27</v>
      </c>
      <c r="H873" t="s">
        <v>1694</v>
      </c>
      <c r="I873" s="19" t="s">
        <v>1792</v>
      </c>
      <c r="J873" t="s">
        <v>408</v>
      </c>
      <c r="K873" t="s">
        <v>77</v>
      </c>
      <c r="L873" s="20">
        <v>2160</v>
      </c>
      <c r="M873" s="20">
        <v>1656</v>
      </c>
      <c r="N873">
        <v>250</v>
      </c>
      <c r="O873">
        <v>0</v>
      </c>
      <c r="P873">
        <v>0</v>
      </c>
      <c r="Q873" s="8">
        <v>0</v>
      </c>
      <c r="R873" s="11" t="b">
        <f t="shared" si="14"/>
        <v>0</v>
      </c>
      <c r="S873">
        <v>0</v>
      </c>
      <c r="T873" s="14" t="s">
        <v>1793</v>
      </c>
      <c r="U873">
        <v>1</v>
      </c>
      <c r="V873">
        <v>2</v>
      </c>
      <c r="W873" t="s">
        <v>1794</v>
      </c>
      <c r="X873">
        <v>1</v>
      </c>
      <c r="Y873" t="s">
        <v>127</v>
      </c>
      <c r="AB873" t="s">
        <v>33</v>
      </c>
    </row>
    <row r="874" spans="1:29" ht="20.100000000000001" customHeight="1" x14ac:dyDescent="0.25">
      <c r="A874" t="s">
        <v>1770</v>
      </c>
      <c r="B874" s="14">
        <v>500.29</v>
      </c>
      <c r="C874" s="14">
        <f>VLOOKUP(A874,SGI!$A$1:$B$219,2,FALSE)</f>
        <v>401.96</v>
      </c>
      <c r="D874" s="4">
        <v>24835</v>
      </c>
      <c r="E874" s="4" t="s">
        <v>2540</v>
      </c>
      <c r="F874">
        <v>811</v>
      </c>
      <c r="G874" t="s">
        <v>27</v>
      </c>
      <c r="H874" t="s">
        <v>1694</v>
      </c>
      <c r="I874" s="19" t="s">
        <v>1795</v>
      </c>
      <c r="J874" t="s">
        <v>31</v>
      </c>
      <c r="K874" t="s">
        <v>32</v>
      </c>
      <c r="L874">
        <v>121.33</v>
      </c>
      <c r="M874">
        <v>0</v>
      </c>
      <c r="N874">
        <v>60</v>
      </c>
      <c r="O874">
        <v>0</v>
      </c>
      <c r="P874">
        <v>0</v>
      </c>
      <c r="Q874" s="8">
        <v>0</v>
      </c>
      <c r="R874" s="11" t="b">
        <f t="shared" si="14"/>
        <v>0</v>
      </c>
      <c r="S874">
        <v>0</v>
      </c>
      <c r="T874" s="19" t="s">
        <v>1796</v>
      </c>
      <c r="U874">
        <v>4</v>
      </c>
      <c r="V874">
        <v>5</v>
      </c>
      <c r="W874" t="s">
        <v>1797</v>
      </c>
      <c r="X874">
        <v>1</v>
      </c>
      <c r="Y874">
        <v>1</v>
      </c>
      <c r="AB874" t="s">
        <v>33</v>
      </c>
    </row>
    <row r="875" spans="1:29" ht="20.100000000000001" customHeight="1" x14ac:dyDescent="0.25">
      <c r="A875" t="s">
        <v>1770</v>
      </c>
      <c r="B875" s="14">
        <v>500.29</v>
      </c>
      <c r="C875" s="14">
        <f>VLOOKUP(A875,SGI!$A$1:$B$219,2,FALSE)</f>
        <v>401.96</v>
      </c>
      <c r="D875" s="4">
        <v>24836</v>
      </c>
      <c r="E875" s="4" t="s">
        <v>2540</v>
      </c>
      <c r="F875">
        <v>811</v>
      </c>
      <c r="G875" t="s">
        <v>27</v>
      </c>
      <c r="H875" t="s">
        <v>1694</v>
      </c>
      <c r="I875" s="19" t="s">
        <v>1798</v>
      </c>
      <c r="J875" t="s">
        <v>119</v>
      </c>
      <c r="K875" t="s">
        <v>32</v>
      </c>
      <c r="L875" s="14">
        <v>181.21</v>
      </c>
      <c r="M875" s="14">
        <v>0</v>
      </c>
      <c r="N875">
        <v>85</v>
      </c>
      <c r="O875">
        <v>0</v>
      </c>
      <c r="P875">
        <v>0</v>
      </c>
      <c r="Q875" s="8">
        <v>0</v>
      </c>
      <c r="R875" s="11" t="b">
        <f t="shared" si="14"/>
        <v>0</v>
      </c>
      <c r="S875">
        <v>0</v>
      </c>
      <c r="T875" t="s">
        <v>661</v>
      </c>
      <c r="U875">
        <v>1</v>
      </c>
      <c r="V875">
        <v>1</v>
      </c>
      <c r="W875" t="s">
        <v>1799</v>
      </c>
      <c r="X875">
        <v>1</v>
      </c>
      <c r="Y875">
        <v>1</v>
      </c>
      <c r="AB875" t="s">
        <v>33</v>
      </c>
    </row>
    <row r="876" spans="1:29" ht="20.100000000000001" customHeight="1" x14ac:dyDescent="0.25">
      <c r="A876" t="s">
        <v>1800</v>
      </c>
      <c r="B876" s="14">
        <v>3616.75</v>
      </c>
      <c r="C876" s="14">
        <f>VLOOKUP(A876,SGI!$A$1:$B$219,2,FALSE)</f>
        <v>1637.25</v>
      </c>
      <c r="D876">
        <v>27166</v>
      </c>
      <c r="F876">
        <v>811</v>
      </c>
      <c r="G876" t="s">
        <v>27</v>
      </c>
      <c r="H876" t="s">
        <v>1694</v>
      </c>
      <c r="I876" s="19" t="s">
        <v>1801</v>
      </c>
      <c r="J876" t="s">
        <v>42</v>
      </c>
      <c r="K876" t="s">
        <v>32</v>
      </c>
      <c r="L876" s="14">
        <v>688.5</v>
      </c>
      <c r="M876" s="14">
        <v>447.53</v>
      </c>
      <c r="N876">
        <v>240.97</v>
      </c>
      <c r="O876">
        <v>0</v>
      </c>
      <c r="P876">
        <v>0</v>
      </c>
      <c r="Q876" s="8">
        <v>688.5</v>
      </c>
      <c r="R876" s="11" t="b">
        <f t="shared" si="14"/>
        <v>0</v>
      </c>
      <c r="S876">
        <v>0</v>
      </c>
      <c r="T876" s="14" t="s">
        <v>1697</v>
      </c>
      <c r="AB876" t="s">
        <v>33</v>
      </c>
    </row>
    <row r="877" spans="1:29" ht="20.100000000000001" customHeight="1" x14ac:dyDescent="0.25">
      <c r="A877" t="s">
        <v>1800</v>
      </c>
      <c r="B877" s="14">
        <v>3616.75</v>
      </c>
      <c r="C877" s="14">
        <f>VLOOKUP(A877,SGI!$A$1:$B$219,2,FALSE)</f>
        <v>1637.25</v>
      </c>
      <c r="D877">
        <v>27170</v>
      </c>
      <c r="F877">
        <v>811</v>
      </c>
      <c r="G877" t="s">
        <v>27</v>
      </c>
      <c r="H877" t="s">
        <v>1694</v>
      </c>
      <c r="I877" s="19" t="s">
        <v>1802</v>
      </c>
      <c r="J877" t="s">
        <v>42</v>
      </c>
      <c r="K877" t="s">
        <v>77</v>
      </c>
      <c r="L877" s="14">
        <v>780.3</v>
      </c>
      <c r="M877" s="14">
        <v>507.2</v>
      </c>
      <c r="N877" s="14">
        <v>273.10000000000002</v>
      </c>
      <c r="O877">
        <v>0</v>
      </c>
      <c r="P877">
        <v>0</v>
      </c>
      <c r="Q877" s="8">
        <v>780.3</v>
      </c>
      <c r="R877" s="11" t="b">
        <f t="shared" si="14"/>
        <v>0</v>
      </c>
      <c r="S877">
        <v>0</v>
      </c>
      <c r="T877" t="s">
        <v>1697</v>
      </c>
      <c r="AB877" t="s">
        <v>33</v>
      </c>
    </row>
    <row r="878" spans="1:29" ht="20.100000000000001" customHeight="1" x14ac:dyDescent="0.25">
      <c r="A878" t="s">
        <v>1800</v>
      </c>
      <c r="B878" s="14">
        <v>3616.75</v>
      </c>
      <c r="C878" s="14">
        <f>VLOOKUP(A878,SGI!$A$1:$B$219,2,FALSE)</f>
        <v>1637.25</v>
      </c>
      <c r="D878">
        <v>27173</v>
      </c>
      <c r="F878">
        <v>811</v>
      </c>
      <c r="G878" t="s">
        <v>27</v>
      </c>
      <c r="H878" t="s">
        <v>1694</v>
      </c>
      <c r="I878" s="19" t="s">
        <v>1803</v>
      </c>
      <c r="J878" t="s">
        <v>364</v>
      </c>
      <c r="K878" t="s">
        <v>32</v>
      </c>
      <c r="L878" s="20">
        <v>4131</v>
      </c>
      <c r="M878" s="20">
        <v>2685.15</v>
      </c>
      <c r="N878" s="20">
        <v>1445</v>
      </c>
      <c r="O878">
        <v>0</v>
      </c>
      <c r="P878">
        <v>0</v>
      </c>
      <c r="Q878" s="7">
        <v>4131</v>
      </c>
      <c r="R878" s="11" t="b">
        <f t="shared" si="14"/>
        <v>0</v>
      </c>
      <c r="S878">
        <v>0</v>
      </c>
      <c r="T878" t="s">
        <v>1697</v>
      </c>
      <c r="W878" t="s">
        <v>1804</v>
      </c>
      <c r="X878">
        <v>4</v>
      </c>
      <c r="Y878">
        <v>4</v>
      </c>
      <c r="AB878" t="s">
        <v>63</v>
      </c>
      <c r="AC878" t="s">
        <v>1805</v>
      </c>
    </row>
    <row r="879" spans="1:29" ht="20.100000000000001" customHeight="1" x14ac:dyDescent="0.25">
      <c r="A879" t="s">
        <v>1800</v>
      </c>
      <c r="B879" s="14">
        <v>3616.75</v>
      </c>
      <c r="C879" s="14">
        <f>VLOOKUP(A879,SGI!$A$1:$B$219,2,FALSE)</f>
        <v>1637.25</v>
      </c>
      <c r="D879">
        <v>27174</v>
      </c>
      <c r="F879">
        <v>811</v>
      </c>
      <c r="G879" t="s">
        <v>27</v>
      </c>
      <c r="H879" t="s">
        <v>1694</v>
      </c>
      <c r="I879" s="19" t="s">
        <v>1806</v>
      </c>
      <c r="J879" t="s">
        <v>364</v>
      </c>
      <c r="K879" t="s">
        <v>77</v>
      </c>
      <c r="L879" s="2">
        <v>1836</v>
      </c>
      <c r="M879" s="20">
        <v>1193.4000000000001</v>
      </c>
      <c r="N879">
        <v>642.6</v>
      </c>
      <c r="O879">
        <v>0</v>
      </c>
      <c r="P879">
        <v>0</v>
      </c>
      <c r="Q879" s="7">
        <v>1836</v>
      </c>
      <c r="R879" s="11" t="b">
        <f t="shared" si="14"/>
        <v>0</v>
      </c>
      <c r="S879">
        <v>0</v>
      </c>
      <c r="T879" t="s">
        <v>1697</v>
      </c>
      <c r="W879" t="s">
        <v>1807</v>
      </c>
      <c r="AB879" t="s">
        <v>1808</v>
      </c>
    </row>
    <row r="880" spans="1:29" ht="20.100000000000001" customHeight="1" x14ac:dyDescent="0.25">
      <c r="A880" t="s">
        <v>1800</v>
      </c>
      <c r="B880" s="14">
        <v>3616.75</v>
      </c>
      <c r="C880" s="14">
        <f>VLOOKUP(A880,SGI!$A$1:$B$219,2,FALSE)</f>
        <v>1637.25</v>
      </c>
      <c r="D880">
        <v>27175</v>
      </c>
      <c r="F880">
        <v>811</v>
      </c>
      <c r="G880" t="s">
        <v>27</v>
      </c>
      <c r="H880" t="s">
        <v>1694</v>
      </c>
      <c r="I880" s="19" t="s">
        <v>1809</v>
      </c>
      <c r="J880" t="s">
        <v>45</v>
      </c>
      <c r="K880" t="s">
        <v>32</v>
      </c>
      <c r="L880" s="20">
        <v>2524.5</v>
      </c>
      <c r="M880" s="20">
        <v>1640.93</v>
      </c>
      <c r="N880" s="14">
        <v>883.58</v>
      </c>
      <c r="O880">
        <v>0</v>
      </c>
      <c r="P880">
        <v>0</v>
      </c>
      <c r="Q880" s="7">
        <v>2524.5</v>
      </c>
      <c r="R880" s="11" t="b">
        <f t="shared" si="14"/>
        <v>0</v>
      </c>
      <c r="S880">
        <v>0</v>
      </c>
      <c r="T880" t="s">
        <v>1697</v>
      </c>
      <c r="W880" s="14" t="s">
        <v>1810</v>
      </c>
      <c r="AB880" t="s">
        <v>33</v>
      </c>
    </row>
    <row r="881" spans="1:29" ht="20.100000000000001" customHeight="1" x14ac:dyDescent="0.25">
      <c r="A881" t="s">
        <v>1800</v>
      </c>
      <c r="B881" s="14">
        <v>3616.75</v>
      </c>
      <c r="C881" s="14">
        <f>VLOOKUP(A881,SGI!$A$1:$B$219,2,FALSE)</f>
        <v>1637.25</v>
      </c>
      <c r="D881">
        <v>27176</v>
      </c>
      <c r="F881">
        <v>811</v>
      </c>
      <c r="G881" t="s">
        <v>27</v>
      </c>
      <c r="H881" t="s">
        <v>1694</v>
      </c>
      <c r="I881" s="19" t="s">
        <v>1811</v>
      </c>
      <c r="J881" t="s">
        <v>45</v>
      </c>
      <c r="K881" t="s">
        <v>77</v>
      </c>
      <c r="L881" s="20">
        <v>1377</v>
      </c>
      <c r="M881">
        <v>963.9</v>
      </c>
      <c r="N881">
        <v>413.1</v>
      </c>
      <c r="O881">
        <v>0</v>
      </c>
      <c r="P881">
        <v>0</v>
      </c>
      <c r="Q881" s="7">
        <v>1377</v>
      </c>
      <c r="R881" s="11" t="b">
        <f t="shared" si="14"/>
        <v>0</v>
      </c>
      <c r="S881">
        <v>0</v>
      </c>
      <c r="T881" t="s">
        <v>1697</v>
      </c>
      <c r="AB881" t="s">
        <v>33</v>
      </c>
    </row>
    <row r="882" spans="1:29" ht="20.100000000000001" customHeight="1" x14ac:dyDescent="0.25">
      <c r="A882" t="s">
        <v>1800</v>
      </c>
      <c r="B882" s="14">
        <v>3616.75</v>
      </c>
      <c r="C882" s="14">
        <f>VLOOKUP(A882,SGI!$A$1:$B$219,2,FALSE)</f>
        <v>1637.25</v>
      </c>
      <c r="D882" s="14">
        <v>27180</v>
      </c>
      <c r="F882">
        <v>811</v>
      </c>
      <c r="G882" t="s">
        <v>27</v>
      </c>
      <c r="H882" t="s">
        <v>1694</v>
      </c>
      <c r="I882" s="19" t="s">
        <v>1812</v>
      </c>
      <c r="J882" t="s">
        <v>50</v>
      </c>
      <c r="K882" t="s">
        <v>32</v>
      </c>
      <c r="L882" s="20">
        <v>1321.92</v>
      </c>
      <c r="M882" s="20">
        <v>1057.54</v>
      </c>
      <c r="N882">
        <v>264.38</v>
      </c>
      <c r="O882">
        <v>0</v>
      </c>
      <c r="P882">
        <v>0</v>
      </c>
      <c r="Q882" s="7">
        <v>1321.92</v>
      </c>
      <c r="R882" s="11" t="b">
        <f t="shared" si="14"/>
        <v>0</v>
      </c>
      <c r="S882">
        <v>0</v>
      </c>
      <c r="T882" t="s">
        <v>1697</v>
      </c>
      <c r="AB882" t="s">
        <v>33</v>
      </c>
    </row>
    <row r="883" spans="1:29" ht="20.100000000000001" customHeight="1" x14ac:dyDescent="0.25">
      <c r="A883" t="s">
        <v>1800</v>
      </c>
      <c r="B883" s="14">
        <v>3616.75</v>
      </c>
      <c r="C883" s="14">
        <f>VLOOKUP(A883,SGI!$A$1:$B$219,2,FALSE)</f>
        <v>1637.25</v>
      </c>
      <c r="D883" s="14">
        <v>27181</v>
      </c>
      <c r="F883">
        <v>811</v>
      </c>
      <c r="G883" t="s">
        <v>27</v>
      </c>
      <c r="H883" t="s">
        <v>1694</v>
      </c>
      <c r="I883" s="19" t="s">
        <v>1813</v>
      </c>
      <c r="J883" t="s">
        <v>31</v>
      </c>
      <c r="K883" t="s">
        <v>32</v>
      </c>
      <c r="L883" s="14">
        <v>16.32</v>
      </c>
      <c r="M883" s="14">
        <v>8.16</v>
      </c>
      <c r="N883">
        <v>8.16</v>
      </c>
      <c r="O883">
        <v>0</v>
      </c>
      <c r="P883">
        <v>0</v>
      </c>
      <c r="Q883" s="8">
        <v>16.32</v>
      </c>
      <c r="R883" s="11" t="b">
        <f t="shared" si="14"/>
        <v>0</v>
      </c>
      <c r="S883">
        <v>0</v>
      </c>
      <c r="T883" t="s">
        <v>1697</v>
      </c>
      <c r="AB883" t="s">
        <v>33</v>
      </c>
    </row>
    <row r="884" spans="1:29" ht="20.100000000000001" customHeight="1" x14ac:dyDescent="0.25">
      <c r="A884" t="s">
        <v>1800</v>
      </c>
      <c r="B884" s="14">
        <v>3616.75</v>
      </c>
      <c r="C884" s="14">
        <f>VLOOKUP(A884,SGI!$A$1:$B$219,2,FALSE)</f>
        <v>1637.25</v>
      </c>
      <c r="D884">
        <v>27182</v>
      </c>
      <c r="F884">
        <v>811</v>
      </c>
      <c r="G884" t="s">
        <v>27</v>
      </c>
      <c r="H884" t="s">
        <v>1694</v>
      </c>
      <c r="I884" s="1" t="s">
        <v>1814</v>
      </c>
      <c r="J884" t="s">
        <v>35</v>
      </c>
      <c r="K884" t="s">
        <v>32</v>
      </c>
      <c r="L884">
        <v>48</v>
      </c>
      <c r="M884">
        <v>0</v>
      </c>
      <c r="N884">
        <v>48</v>
      </c>
      <c r="O884">
        <v>0</v>
      </c>
      <c r="P884">
        <v>0</v>
      </c>
      <c r="Q884" s="8">
        <v>0</v>
      </c>
      <c r="R884" s="11" t="b">
        <f t="shared" si="14"/>
        <v>0</v>
      </c>
      <c r="S884">
        <v>0</v>
      </c>
      <c r="T884" t="s">
        <v>1697</v>
      </c>
      <c r="W884" t="s">
        <v>1815</v>
      </c>
      <c r="X884">
        <v>4</v>
      </c>
      <c r="Y884">
        <v>5</v>
      </c>
      <c r="AB884" t="s">
        <v>33</v>
      </c>
    </row>
    <row r="885" spans="1:29" ht="20.100000000000001" customHeight="1" x14ac:dyDescent="0.25">
      <c r="A885" t="s">
        <v>1800</v>
      </c>
      <c r="B885" s="14">
        <v>3616.75</v>
      </c>
      <c r="C885" s="14">
        <f>VLOOKUP(A885,SGI!$A$1:$B$219,2,FALSE)</f>
        <v>1637.25</v>
      </c>
      <c r="D885">
        <v>27183</v>
      </c>
      <c r="F885">
        <v>811</v>
      </c>
      <c r="G885" t="s">
        <v>27</v>
      </c>
      <c r="H885" t="s">
        <v>1694</v>
      </c>
      <c r="I885" s="19" t="s">
        <v>1816</v>
      </c>
      <c r="J885" t="s">
        <v>37</v>
      </c>
      <c r="K885" t="s">
        <v>32</v>
      </c>
      <c r="L885" s="20">
        <v>1836</v>
      </c>
      <c r="M885" s="20">
        <v>1193.4000000000001</v>
      </c>
      <c r="N885" s="14">
        <v>642.6</v>
      </c>
      <c r="O885">
        <v>0</v>
      </c>
      <c r="P885">
        <v>0</v>
      </c>
      <c r="Q885" s="7">
        <v>1836</v>
      </c>
      <c r="R885" s="11" t="b">
        <f t="shared" si="14"/>
        <v>0</v>
      </c>
      <c r="S885">
        <v>0</v>
      </c>
      <c r="T885" s="14" t="s">
        <v>1697</v>
      </c>
      <c r="W885" t="s">
        <v>1817</v>
      </c>
      <c r="AB885" t="s">
        <v>63</v>
      </c>
      <c r="AC885" t="s">
        <v>1818</v>
      </c>
    </row>
    <row r="886" spans="1:29" ht="20.100000000000001" customHeight="1" x14ac:dyDescent="0.25">
      <c r="A886" t="s">
        <v>1800</v>
      </c>
      <c r="B886" s="14">
        <v>3616.75</v>
      </c>
      <c r="C886" s="14">
        <f>VLOOKUP(A886,SGI!$A$1:$B$219,2,FALSE)</f>
        <v>1637.25</v>
      </c>
      <c r="D886">
        <v>27184</v>
      </c>
      <c r="F886">
        <v>811</v>
      </c>
      <c r="G886" t="s">
        <v>27</v>
      </c>
      <c r="H886" t="s">
        <v>1694</v>
      </c>
      <c r="I886" s="19" t="s">
        <v>1819</v>
      </c>
      <c r="J886" t="s">
        <v>37</v>
      </c>
      <c r="K886" t="s">
        <v>77</v>
      </c>
      <c r="L886" s="14">
        <v>122.4</v>
      </c>
      <c r="M886" s="14">
        <v>97.92</v>
      </c>
      <c r="N886">
        <v>24.48</v>
      </c>
      <c r="O886">
        <v>0</v>
      </c>
      <c r="P886">
        <v>0</v>
      </c>
      <c r="Q886" s="8">
        <v>0</v>
      </c>
      <c r="R886" s="11" t="b">
        <f t="shared" si="14"/>
        <v>0</v>
      </c>
      <c r="S886">
        <v>0</v>
      </c>
      <c r="T886" s="19" t="s">
        <v>1820</v>
      </c>
      <c r="U886" s="14">
        <v>2</v>
      </c>
      <c r="V886">
        <v>1</v>
      </c>
      <c r="W886" s="14"/>
      <c r="AB886" t="s">
        <v>33</v>
      </c>
    </row>
    <row r="887" spans="1:29" ht="20.100000000000001" customHeight="1" x14ac:dyDescent="0.25">
      <c r="A887" t="s">
        <v>1821</v>
      </c>
      <c r="B887" s="14">
        <v>148.03</v>
      </c>
      <c r="C887" s="14">
        <f>VLOOKUP(A887,SGI!$A$1:$B$219,2,FALSE)</f>
        <v>918.41</v>
      </c>
      <c r="D887">
        <v>24673</v>
      </c>
      <c r="F887">
        <v>811</v>
      </c>
      <c r="G887" t="s">
        <v>27</v>
      </c>
      <c r="H887" t="s">
        <v>1694</v>
      </c>
      <c r="I887" s="14" t="s">
        <v>1822</v>
      </c>
      <c r="J887" t="s">
        <v>272</v>
      </c>
      <c r="K887" t="s">
        <v>77</v>
      </c>
      <c r="L887" s="14">
        <v>280</v>
      </c>
      <c r="M887">
        <v>195</v>
      </c>
      <c r="N887" s="14">
        <v>85</v>
      </c>
      <c r="O887">
        <v>0</v>
      </c>
      <c r="P887">
        <v>0</v>
      </c>
      <c r="Q887" s="8">
        <v>280</v>
      </c>
      <c r="R887" s="11" t="b">
        <f t="shared" si="14"/>
        <v>0</v>
      </c>
      <c r="S887">
        <v>0</v>
      </c>
      <c r="T887" t="s">
        <v>1697</v>
      </c>
      <c r="AB887" t="s">
        <v>33</v>
      </c>
    </row>
    <row r="888" spans="1:29" ht="20.100000000000001" customHeight="1" x14ac:dyDescent="0.25">
      <c r="A888" t="s">
        <v>1821</v>
      </c>
      <c r="B888" s="14">
        <v>148.03</v>
      </c>
      <c r="C888" s="14">
        <f>VLOOKUP(A888,SGI!$A$1:$B$219,2,FALSE)</f>
        <v>918.41</v>
      </c>
      <c r="D888">
        <v>24674</v>
      </c>
      <c r="F888">
        <v>811</v>
      </c>
      <c r="G888" t="s">
        <v>27</v>
      </c>
      <c r="H888" t="s">
        <v>1694</v>
      </c>
      <c r="I888" s="14" t="s">
        <v>1823</v>
      </c>
      <c r="J888" t="s">
        <v>71</v>
      </c>
      <c r="K888" t="s">
        <v>32</v>
      </c>
      <c r="L888" s="14">
        <v>375</v>
      </c>
      <c r="M888" s="14">
        <v>260</v>
      </c>
      <c r="N888">
        <v>115</v>
      </c>
      <c r="O888">
        <v>0</v>
      </c>
      <c r="P888">
        <v>0</v>
      </c>
      <c r="Q888" s="8">
        <v>375</v>
      </c>
      <c r="R888" s="11" t="b">
        <f t="shared" si="14"/>
        <v>0</v>
      </c>
      <c r="S888">
        <v>0</v>
      </c>
      <c r="T888" t="s">
        <v>1824</v>
      </c>
      <c r="U888">
        <v>4</v>
      </c>
      <c r="V888">
        <v>5</v>
      </c>
      <c r="AB888" t="s">
        <v>33</v>
      </c>
    </row>
    <row r="889" spans="1:29" ht="20.100000000000001" customHeight="1" x14ac:dyDescent="0.25">
      <c r="A889" t="s">
        <v>1825</v>
      </c>
      <c r="B889" s="14">
        <v>2264.3999999999996</v>
      </c>
      <c r="C889" s="14">
        <f>VLOOKUP(A889,SGI!$A$1:$B$219,2,FALSE)</f>
        <v>2363.1999999999998</v>
      </c>
      <c r="D889" s="14">
        <v>25596</v>
      </c>
      <c r="F889">
        <v>811</v>
      </c>
      <c r="G889" t="s">
        <v>27</v>
      </c>
      <c r="H889" t="s">
        <v>1694</v>
      </c>
      <c r="I889" s="14" t="s">
        <v>1826</v>
      </c>
      <c r="J889" t="s">
        <v>364</v>
      </c>
      <c r="K889" t="s">
        <v>32</v>
      </c>
      <c r="L889" s="20">
        <v>1710</v>
      </c>
      <c r="M889" s="14">
        <v>0</v>
      </c>
      <c r="N889" s="14">
        <v>599</v>
      </c>
      <c r="O889">
        <v>0</v>
      </c>
      <c r="P889">
        <v>0</v>
      </c>
      <c r="Q889" s="7">
        <v>1710</v>
      </c>
      <c r="R889" s="11" t="b">
        <f t="shared" si="14"/>
        <v>0</v>
      </c>
      <c r="S889">
        <v>0</v>
      </c>
      <c r="T889" s="14" t="s">
        <v>1697</v>
      </c>
      <c r="AB889" t="s">
        <v>33</v>
      </c>
    </row>
    <row r="890" spans="1:29" ht="20.100000000000001" customHeight="1" x14ac:dyDescent="0.25">
      <c r="A890" t="s">
        <v>1825</v>
      </c>
      <c r="B890" s="14">
        <v>2264.3999999999996</v>
      </c>
      <c r="C890" s="14">
        <f>VLOOKUP(A890,SGI!$A$1:$B$219,2,FALSE)</f>
        <v>2363.1999999999998</v>
      </c>
      <c r="D890" s="14">
        <v>25602</v>
      </c>
      <c r="F890">
        <v>811</v>
      </c>
      <c r="G890" t="s">
        <v>27</v>
      </c>
      <c r="H890" t="s">
        <v>1694</v>
      </c>
      <c r="I890" s="14" t="s">
        <v>1827</v>
      </c>
      <c r="J890" t="s">
        <v>45</v>
      </c>
      <c r="K890" t="s">
        <v>32</v>
      </c>
      <c r="L890" s="20">
        <v>7728</v>
      </c>
      <c r="M890" s="20">
        <v>7630</v>
      </c>
      <c r="N890" s="20">
        <v>2704.8</v>
      </c>
      <c r="O890">
        <v>0</v>
      </c>
      <c r="P890">
        <v>0</v>
      </c>
      <c r="Q890" s="7">
        <v>7728</v>
      </c>
      <c r="R890" s="11" t="b">
        <f t="shared" si="14"/>
        <v>0</v>
      </c>
      <c r="S890">
        <v>0</v>
      </c>
      <c r="T890" s="14" t="s">
        <v>1697</v>
      </c>
      <c r="AB890" t="s">
        <v>33</v>
      </c>
    </row>
    <row r="891" spans="1:29" ht="20.100000000000001" customHeight="1" x14ac:dyDescent="0.25">
      <c r="A891" t="s">
        <v>1825</v>
      </c>
      <c r="B891" s="14">
        <v>2264.3999999999996</v>
      </c>
      <c r="C891" s="14">
        <f>VLOOKUP(A891,SGI!$A$1:$B$219,2,FALSE)</f>
        <v>2363.1999999999998</v>
      </c>
      <c r="D891">
        <v>25605</v>
      </c>
      <c r="F891">
        <v>811</v>
      </c>
      <c r="G891" t="s">
        <v>27</v>
      </c>
      <c r="H891" t="s">
        <v>1694</v>
      </c>
      <c r="I891" s="14" t="s">
        <v>1828</v>
      </c>
      <c r="J891" t="s">
        <v>50</v>
      </c>
      <c r="K891" t="s">
        <v>32</v>
      </c>
      <c r="L891" s="14">
        <v>104</v>
      </c>
      <c r="M891" s="14">
        <v>0</v>
      </c>
      <c r="N891" s="14">
        <v>36.799999999999997</v>
      </c>
      <c r="O891">
        <v>0</v>
      </c>
      <c r="P891">
        <v>0</v>
      </c>
      <c r="Q891" s="8">
        <v>104</v>
      </c>
      <c r="R891" s="11" t="b">
        <f t="shared" si="14"/>
        <v>0</v>
      </c>
      <c r="S891">
        <v>0</v>
      </c>
      <c r="T891" s="14" t="s">
        <v>1697</v>
      </c>
      <c r="AB891" t="s">
        <v>33</v>
      </c>
    </row>
    <row r="892" spans="1:29" ht="20.100000000000001" customHeight="1" x14ac:dyDescent="0.25">
      <c r="A892" t="s">
        <v>1825</v>
      </c>
      <c r="B892" s="14">
        <v>2264.3999999999996</v>
      </c>
      <c r="C892" s="14">
        <f>VLOOKUP(A892,SGI!$A$1:$B$219,2,FALSE)</f>
        <v>2363.1999999999998</v>
      </c>
      <c r="D892" s="14">
        <v>25606</v>
      </c>
      <c r="F892">
        <v>811</v>
      </c>
      <c r="G892" t="s">
        <v>27</v>
      </c>
      <c r="H892" t="s">
        <v>1694</v>
      </c>
      <c r="I892" s="14" t="s">
        <v>1829</v>
      </c>
      <c r="J892" t="s">
        <v>42</v>
      </c>
      <c r="K892" t="s">
        <v>77</v>
      </c>
      <c r="L892" s="14">
        <v>465.5</v>
      </c>
      <c r="M892" s="14">
        <v>600</v>
      </c>
      <c r="N892" s="14">
        <v>155.1</v>
      </c>
      <c r="O892">
        <v>0</v>
      </c>
      <c r="P892">
        <v>0</v>
      </c>
      <c r="Q892" s="8">
        <v>0</v>
      </c>
      <c r="R892" s="11" t="b">
        <f t="shared" si="14"/>
        <v>0</v>
      </c>
      <c r="S892">
        <v>0</v>
      </c>
      <c r="T892" t="s">
        <v>1830</v>
      </c>
      <c r="U892">
        <v>4</v>
      </c>
      <c r="V892">
        <v>3</v>
      </c>
      <c r="W892" t="s">
        <v>1831</v>
      </c>
      <c r="AB892" t="s">
        <v>63</v>
      </c>
      <c r="AC892" t="s">
        <v>1832</v>
      </c>
    </row>
    <row r="893" spans="1:29" ht="20.100000000000001" customHeight="1" x14ac:dyDescent="0.25">
      <c r="A893" t="s">
        <v>1833</v>
      </c>
      <c r="B893" s="14">
        <v>273.46000000000004</v>
      </c>
      <c r="C893" s="14">
        <f>VLOOKUP(A893,SGI!$A$1:$B$219,2,FALSE)</f>
        <v>4451.75</v>
      </c>
      <c r="D893" s="14">
        <v>25338</v>
      </c>
      <c r="F893">
        <v>811</v>
      </c>
      <c r="G893" t="s">
        <v>27</v>
      </c>
      <c r="H893" t="s">
        <v>1694</v>
      </c>
      <c r="I893" s="19" t="s">
        <v>1834</v>
      </c>
      <c r="J893" t="s">
        <v>71</v>
      </c>
      <c r="K893" t="s">
        <v>77</v>
      </c>
      <c r="L893" s="14">
        <v>90</v>
      </c>
      <c r="M893" s="14">
        <v>0</v>
      </c>
      <c r="N893" s="14">
        <v>40</v>
      </c>
      <c r="O893">
        <v>0</v>
      </c>
      <c r="P893">
        <v>0</v>
      </c>
      <c r="Q893" s="8">
        <v>90</v>
      </c>
      <c r="R893" s="11" t="b">
        <f t="shared" si="14"/>
        <v>0</v>
      </c>
      <c r="S893">
        <v>0</v>
      </c>
      <c r="T893" t="s">
        <v>1697</v>
      </c>
      <c r="AB893" t="s">
        <v>33</v>
      </c>
    </row>
    <row r="894" spans="1:29" ht="20.100000000000001" customHeight="1" x14ac:dyDescent="0.25">
      <c r="A894" t="s">
        <v>1833</v>
      </c>
      <c r="B894" s="14">
        <v>273.46000000000004</v>
      </c>
      <c r="C894" s="14">
        <f>VLOOKUP(A894,SGI!$A$1:$B$219,2,FALSE)</f>
        <v>4451.75</v>
      </c>
      <c r="D894" s="14">
        <v>25339</v>
      </c>
      <c r="F894">
        <v>811</v>
      </c>
      <c r="G894" t="s">
        <v>27</v>
      </c>
      <c r="H894" t="s">
        <v>1694</v>
      </c>
      <c r="I894" s="19" t="s">
        <v>1835</v>
      </c>
      <c r="J894" t="s">
        <v>37</v>
      </c>
      <c r="K894" t="s">
        <v>32</v>
      </c>
      <c r="L894" s="14">
        <v>480</v>
      </c>
      <c r="M894" s="14">
        <v>0</v>
      </c>
      <c r="N894" s="14">
        <v>200</v>
      </c>
      <c r="O894">
        <v>0</v>
      </c>
      <c r="P894">
        <v>0</v>
      </c>
      <c r="Q894" s="8">
        <v>480</v>
      </c>
      <c r="R894" s="11" t="b">
        <f t="shared" si="14"/>
        <v>0</v>
      </c>
      <c r="S894">
        <v>0</v>
      </c>
      <c r="T894" t="s">
        <v>1697</v>
      </c>
      <c r="AB894" t="s">
        <v>33</v>
      </c>
    </row>
    <row r="895" spans="1:29" ht="20.100000000000001" customHeight="1" x14ac:dyDescent="0.25">
      <c r="A895" t="s">
        <v>1836</v>
      </c>
      <c r="B895" s="14">
        <v>1794.94</v>
      </c>
      <c r="C895" s="14">
        <f>VLOOKUP(A895,SGI!$A$1:$B$219,2,FALSE)</f>
        <v>1254.45</v>
      </c>
      <c r="D895">
        <v>26642</v>
      </c>
      <c r="F895">
        <v>811</v>
      </c>
      <c r="G895" t="s">
        <v>27</v>
      </c>
      <c r="H895" t="s">
        <v>1694</v>
      </c>
      <c r="I895" s="19" t="s">
        <v>1837</v>
      </c>
      <c r="J895" t="s">
        <v>37</v>
      </c>
      <c r="K895" t="s">
        <v>32</v>
      </c>
      <c r="L895" s="20">
        <v>1900</v>
      </c>
      <c r="M895" s="20">
        <v>1893.75</v>
      </c>
      <c r="N895" s="20">
        <v>1100</v>
      </c>
      <c r="O895">
        <v>0</v>
      </c>
      <c r="P895">
        <v>0</v>
      </c>
      <c r="Q895" s="7">
        <v>1900</v>
      </c>
      <c r="R895" s="11" t="b">
        <f t="shared" si="14"/>
        <v>0</v>
      </c>
      <c r="S895">
        <v>0</v>
      </c>
      <c r="T895" t="s">
        <v>1838</v>
      </c>
      <c r="W895" t="s">
        <v>1839</v>
      </c>
      <c r="X895">
        <v>4</v>
      </c>
      <c r="Y895">
        <v>5</v>
      </c>
      <c r="AB895" t="s">
        <v>33</v>
      </c>
    </row>
    <row r="896" spans="1:29" ht="20.100000000000001" customHeight="1" x14ac:dyDescent="0.25">
      <c r="A896" t="s">
        <v>1836</v>
      </c>
      <c r="B896" s="14">
        <v>1794.94</v>
      </c>
      <c r="C896" s="14">
        <f>VLOOKUP(A896,SGI!$A$1:$B$219,2,FALSE)</f>
        <v>1254.45</v>
      </c>
      <c r="D896">
        <v>26644</v>
      </c>
      <c r="F896">
        <v>811</v>
      </c>
      <c r="G896" t="s">
        <v>27</v>
      </c>
      <c r="H896" t="s">
        <v>1694</v>
      </c>
      <c r="I896" s="19" t="s">
        <v>1840</v>
      </c>
      <c r="J896" t="s">
        <v>37</v>
      </c>
      <c r="K896" t="s">
        <v>77</v>
      </c>
      <c r="L896">
        <v>250</v>
      </c>
      <c r="M896">
        <v>210</v>
      </c>
      <c r="N896">
        <v>225</v>
      </c>
      <c r="O896">
        <v>0</v>
      </c>
      <c r="P896">
        <v>0</v>
      </c>
      <c r="Q896" s="8">
        <v>250</v>
      </c>
      <c r="R896" s="11" t="b">
        <f t="shared" si="14"/>
        <v>0</v>
      </c>
      <c r="S896">
        <v>0</v>
      </c>
      <c r="T896" t="s">
        <v>1841</v>
      </c>
      <c r="AB896" t="s">
        <v>63</v>
      </c>
      <c r="AC896" t="s">
        <v>1842</v>
      </c>
    </row>
    <row r="897" spans="1:28" ht="20.100000000000001" customHeight="1" x14ac:dyDescent="0.25">
      <c r="A897" t="s">
        <v>1836</v>
      </c>
      <c r="B897" s="14">
        <v>1794.94</v>
      </c>
      <c r="C897" s="14">
        <f>VLOOKUP(A897,SGI!$A$1:$B$219,2,FALSE)</f>
        <v>1254.45</v>
      </c>
      <c r="D897">
        <v>26654</v>
      </c>
      <c r="F897">
        <v>811</v>
      </c>
      <c r="G897" t="s">
        <v>27</v>
      </c>
      <c r="H897" t="s">
        <v>1694</v>
      </c>
      <c r="I897" s="19" t="s">
        <v>1843</v>
      </c>
      <c r="J897" t="s">
        <v>42</v>
      </c>
      <c r="K897" t="s">
        <v>32</v>
      </c>
      <c r="L897" s="20">
        <v>1217</v>
      </c>
      <c r="M897" s="14">
        <v>300</v>
      </c>
      <c r="N897" s="20">
        <v>1000</v>
      </c>
      <c r="O897">
        <v>0</v>
      </c>
      <c r="P897">
        <v>0</v>
      </c>
      <c r="Q897" s="7">
        <v>1217</v>
      </c>
      <c r="R897" s="11" t="b">
        <f t="shared" si="14"/>
        <v>0</v>
      </c>
      <c r="S897">
        <v>0</v>
      </c>
      <c r="T897" t="s">
        <v>1844</v>
      </c>
      <c r="U897">
        <v>4</v>
      </c>
      <c r="V897">
        <v>5</v>
      </c>
      <c r="AB897" t="s">
        <v>33</v>
      </c>
    </row>
    <row r="898" spans="1:28" ht="20.100000000000001" customHeight="1" x14ac:dyDescent="0.25">
      <c r="A898" t="s">
        <v>1836</v>
      </c>
      <c r="B898" s="14">
        <v>1794.94</v>
      </c>
      <c r="C898" s="14">
        <f>VLOOKUP(A898,SGI!$A$1:$B$219,2,FALSE)</f>
        <v>1254.45</v>
      </c>
      <c r="D898">
        <v>26659</v>
      </c>
      <c r="F898">
        <v>811</v>
      </c>
      <c r="G898" t="s">
        <v>27</v>
      </c>
      <c r="H898" t="s">
        <v>1694</v>
      </c>
      <c r="I898" s="19" t="s">
        <v>1845</v>
      </c>
      <c r="J898" t="s">
        <v>45</v>
      </c>
      <c r="K898" t="s">
        <v>32</v>
      </c>
      <c r="L898" s="14">
        <v>655</v>
      </c>
      <c r="M898">
        <v>0</v>
      </c>
      <c r="N898">
        <v>500</v>
      </c>
      <c r="O898">
        <v>0</v>
      </c>
      <c r="P898">
        <v>0</v>
      </c>
      <c r="Q898" s="8">
        <v>0</v>
      </c>
      <c r="R898" s="11" t="b">
        <f t="shared" si="14"/>
        <v>0</v>
      </c>
      <c r="S898">
        <v>0</v>
      </c>
      <c r="T898" t="s">
        <v>1697</v>
      </c>
      <c r="AB898" t="s">
        <v>33</v>
      </c>
    </row>
    <row r="899" spans="1:28" ht="20.100000000000001" customHeight="1" x14ac:dyDescent="0.25">
      <c r="A899" t="s">
        <v>1846</v>
      </c>
      <c r="B899" s="14">
        <v>32.770000000000003</v>
      </c>
      <c r="C899" s="14">
        <f>VLOOKUP(A899,SGI!$A$1:$B$219,2,FALSE)</f>
        <v>457.66</v>
      </c>
      <c r="D899" s="4">
        <v>26344</v>
      </c>
      <c r="E899" s="4" t="s">
        <v>2540</v>
      </c>
      <c r="F899">
        <v>811</v>
      </c>
      <c r="G899" t="s">
        <v>27</v>
      </c>
      <c r="H899" t="s">
        <v>1694</v>
      </c>
      <c r="I899" s="14" t="s">
        <v>1847</v>
      </c>
      <c r="J899" t="s">
        <v>50</v>
      </c>
      <c r="K899" t="s">
        <v>77</v>
      </c>
      <c r="L899" s="14">
        <v>354.98</v>
      </c>
      <c r="M899" s="14">
        <v>0</v>
      </c>
      <c r="N899" s="14">
        <v>354.98</v>
      </c>
      <c r="O899">
        <v>0</v>
      </c>
      <c r="P899">
        <v>0</v>
      </c>
      <c r="Q899" s="8">
        <v>0</v>
      </c>
      <c r="R899" s="11" t="b">
        <f t="shared" si="14"/>
        <v>0</v>
      </c>
      <c r="S899">
        <v>0</v>
      </c>
      <c r="T899" s="19" t="s">
        <v>1848</v>
      </c>
      <c r="U899">
        <v>3</v>
      </c>
      <c r="V899">
        <v>4</v>
      </c>
      <c r="W899" t="s">
        <v>1849</v>
      </c>
      <c r="AB899" t="s">
        <v>1850</v>
      </c>
    </row>
    <row r="900" spans="1:28" ht="20.100000000000001" customHeight="1" x14ac:dyDescent="0.25">
      <c r="A900" t="s">
        <v>1846</v>
      </c>
      <c r="B900" s="14">
        <v>32.770000000000003</v>
      </c>
      <c r="C900" s="14">
        <f>VLOOKUP(A900,SGI!$A$1:$B$219,2,FALSE)</f>
        <v>457.66</v>
      </c>
      <c r="D900" s="4">
        <v>26345</v>
      </c>
      <c r="E900" s="4" t="s">
        <v>2540</v>
      </c>
      <c r="F900">
        <v>811</v>
      </c>
      <c r="G900" t="s">
        <v>27</v>
      </c>
      <c r="H900" t="s">
        <v>1694</v>
      </c>
      <c r="I900" s="14" t="s">
        <v>1851</v>
      </c>
      <c r="J900" t="s">
        <v>50</v>
      </c>
      <c r="K900" t="s">
        <v>32</v>
      </c>
      <c r="L900" s="14">
        <v>160.99</v>
      </c>
      <c r="M900" s="14">
        <v>0</v>
      </c>
      <c r="N900" s="14">
        <v>0</v>
      </c>
      <c r="O900">
        <v>0</v>
      </c>
      <c r="P900">
        <v>0</v>
      </c>
      <c r="Q900" s="8">
        <v>0</v>
      </c>
      <c r="R900" s="11" t="b">
        <f t="shared" si="14"/>
        <v>0</v>
      </c>
      <c r="S900">
        <v>0</v>
      </c>
      <c r="T900" s="19" t="s">
        <v>1852</v>
      </c>
      <c r="W900" t="s">
        <v>1853</v>
      </c>
      <c r="AB900" t="s">
        <v>1850</v>
      </c>
    </row>
    <row r="901" spans="1:28" ht="20.100000000000001" customHeight="1" x14ac:dyDescent="0.25">
      <c r="A901" t="s">
        <v>1846</v>
      </c>
      <c r="B901" s="14">
        <v>32.770000000000003</v>
      </c>
      <c r="C901" s="14">
        <f>VLOOKUP(A901,SGI!$A$1:$B$219,2,FALSE)</f>
        <v>457.66</v>
      </c>
      <c r="D901" s="14">
        <v>26346</v>
      </c>
      <c r="F901">
        <v>811</v>
      </c>
      <c r="G901" t="s">
        <v>27</v>
      </c>
      <c r="H901" t="s">
        <v>1694</v>
      </c>
      <c r="I901" s="14" t="s">
        <v>1854</v>
      </c>
      <c r="J901" t="s">
        <v>50</v>
      </c>
      <c r="K901" t="s">
        <v>51</v>
      </c>
      <c r="L901">
        <v>30</v>
      </c>
      <c r="M901">
        <v>0</v>
      </c>
      <c r="N901">
        <v>0</v>
      </c>
      <c r="O901">
        <v>0</v>
      </c>
      <c r="P901">
        <v>0</v>
      </c>
      <c r="Q901" s="8">
        <v>0</v>
      </c>
      <c r="R901" s="11" t="b">
        <f t="shared" si="14"/>
        <v>0</v>
      </c>
      <c r="S901">
        <v>0</v>
      </c>
      <c r="T901" s="19" t="s">
        <v>1855</v>
      </c>
      <c r="AB901" t="s">
        <v>33</v>
      </c>
    </row>
    <row r="902" spans="1:28" ht="20.100000000000001" customHeight="1" x14ac:dyDescent="0.25">
      <c r="A902" t="s">
        <v>1856</v>
      </c>
      <c r="B902" s="14">
        <v>11366.51</v>
      </c>
      <c r="C902" s="14" t="e">
        <f>VLOOKUP(A902,SGI!$A$1:$B$219,2,FALSE)</f>
        <v>#N/A</v>
      </c>
      <c r="D902" s="4">
        <v>26882</v>
      </c>
      <c r="E902" s="4" t="s">
        <v>2540</v>
      </c>
      <c r="F902">
        <v>811</v>
      </c>
      <c r="G902" t="s">
        <v>27</v>
      </c>
      <c r="H902" t="s">
        <v>1694</v>
      </c>
      <c r="I902" s="19" t="s">
        <v>1857</v>
      </c>
      <c r="J902" t="s">
        <v>288</v>
      </c>
      <c r="K902" t="s">
        <v>32</v>
      </c>
      <c r="L902" s="20">
        <v>4266</v>
      </c>
      <c r="M902" s="20">
        <v>2133</v>
      </c>
      <c r="N902" s="20">
        <v>2133</v>
      </c>
      <c r="O902" s="14">
        <v>0</v>
      </c>
      <c r="P902">
        <v>0</v>
      </c>
      <c r="Q902" s="8">
        <v>0</v>
      </c>
      <c r="R902" s="11" t="b">
        <f t="shared" si="14"/>
        <v>0</v>
      </c>
      <c r="S902">
        <v>0</v>
      </c>
      <c r="T902" t="s">
        <v>1858</v>
      </c>
      <c r="Z902" t="s">
        <v>1859</v>
      </c>
      <c r="AB902" t="s">
        <v>33</v>
      </c>
    </row>
    <row r="903" spans="1:28" ht="20.100000000000001" customHeight="1" x14ac:dyDescent="0.25">
      <c r="A903" t="s">
        <v>1856</v>
      </c>
      <c r="B903" s="14">
        <v>11366.51</v>
      </c>
      <c r="C903" s="14" t="e">
        <f>VLOOKUP(A903,SGI!$A$1:$B$219,2,FALSE)</f>
        <v>#N/A</v>
      </c>
      <c r="D903" s="4">
        <v>26891</v>
      </c>
      <c r="E903" s="4" t="s">
        <v>2540</v>
      </c>
      <c r="F903">
        <v>811</v>
      </c>
      <c r="G903" t="s">
        <v>27</v>
      </c>
      <c r="H903" t="s">
        <v>1694</v>
      </c>
      <c r="I903" s="19" t="s">
        <v>1860</v>
      </c>
      <c r="J903" t="s">
        <v>60</v>
      </c>
      <c r="K903" t="s">
        <v>32</v>
      </c>
      <c r="L903" s="20">
        <v>2581.56</v>
      </c>
      <c r="M903" s="20">
        <v>1548.94</v>
      </c>
      <c r="N903" s="20">
        <v>1032.6199999999999</v>
      </c>
      <c r="O903">
        <v>0</v>
      </c>
      <c r="P903">
        <v>0</v>
      </c>
      <c r="Q903" s="7">
        <v>2581.56</v>
      </c>
      <c r="R903" s="11" t="b">
        <f t="shared" si="14"/>
        <v>0</v>
      </c>
      <c r="S903">
        <v>0</v>
      </c>
      <c r="T903" s="14" t="s">
        <v>1697</v>
      </c>
      <c r="AB903" t="s">
        <v>33</v>
      </c>
    </row>
    <row r="904" spans="1:28" ht="20.100000000000001" customHeight="1" x14ac:dyDescent="0.25">
      <c r="A904" t="s">
        <v>1856</v>
      </c>
      <c r="B904" s="14">
        <v>11366.51</v>
      </c>
      <c r="C904" s="14" t="e">
        <f>VLOOKUP(A904,SGI!$A$1:$B$219,2,FALSE)</f>
        <v>#N/A</v>
      </c>
      <c r="D904" s="4">
        <v>26921</v>
      </c>
      <c r="E904" s="4" t="s">
        <v>2540</v>
      </c>
      <c r="F904">
        <v>811</v>
      </c>
      <c r="G904" t="s">
        <v>27</v>
      </c>
      <c r="H904" t="s">
        <v>1694</v>
      </c>
      <c r="I904" s="19" t="s">
        <v>1861</v>
      </c>
      <c r="J904" t="s">
        <v>50</v>
      </c>
      <c r="K904" t="s">
        <v>32</v>
      </c>
      <c r="L904" s="20">
        <v>4356</v>
      </c>
      <c r="M904" s="20">
        <v>1089</v>
      </c>
      <c r="N904" s="20">
        <v>3267</v>
      </c>
      <c r="O904">
        <v>0</v>
      </c>
      <c r="P904">
        <v>0</v>
      </c>
      <c r="Q904" s="8">
        <v>0</v>
      </c>
      <c r="R904" s="11" t="b">
        <f t="shared" si="14"/>
        <v>0</v>
      </c>
      <c r="S904">
        <v>0</v>
      </c>
      <c r="T904" t="s">
        <v>1858</v>
      </c>
      <c r="Z904" t="s">
        <v>1862</v>
      </c>
      <c r="AB904" t="s">
        <v>33</v>
      </c>
    </row>
    <row r="905" spans="1:28" ht="20.100000000000001" customHeight="1" x14ac:dyDescent="0.25">
      <c r="A905" t="s">
        <v>1856</v>
      </c>
      <c r="B905" s="14">
        <v>11366.51</v>
      </c>
      <c r="C905" s="14" t="e">
        <f>VLOOKUP(A905,SGI!$A$1:$B$219,2,FALSE)</f>
        <v>#N/A</v>
      </c>
      <c r="D905" s="14">
        <v>26983</v>
      </c>
      <c r="F905">
        <v>811</v>
      </c>
      <c r="G905" t="s">
        <v>27</v>
      </c>
      <c r="H905" t="s">
        <v>1694</v>
      </c>
      <c r="I905" s="19" t="s">
        <v>1863</v>
      </c>
      <c r="J905" t="s">
        <v>119</v>
      </c>
      <c r="K905" t="s">
        <v>77</v>
      </c>
      <c r="L905" s="14">
        <v>200</v>
      </c>
      <c r="M905" s="14">
        <v>140</v>
      </c>
      <c r="N905">
        <v>60</v>
      </c>
      <c r="O905">
        <v>0</v>
      </c>
      <c r="P905">
        <v>0</v>
      </c>
      <c r="Q905" s="8">
        <v>200</v>
      </c>
      <c r="R905" s="11" t="b">
        <f t="shared" si="14"/>
        <v>0</v>
      </c>
      <c r="S905">
        <v>0</v>
      </c>
      <c r="T905" s="14" t="s">
        <v>1697</v>
      </c>
      <c r="AB905" t="s">
        <v>33</v>
      </c>
    </row>
    <row r="906" spans="1:28" ht="20.100000000000001" customHeight="1" x14ac:dyDescent="0.25">
      <c r="A906" t="s">
        <v>1856</v>
      </c>
      <c r="B906" s="14">
        <v>11366.51</v>
      </c>
      <c r="C906" s="14" t="e">
        <f>VLOOKUP(A906,SGI!$A$1:$B$219,2,FALSE)</f>
        <v>#N/A</v>
      </c>
      <c r="D906" s="14">
        <v>26987</v>
      </c>
      <c r="F906">
        <v>811</v>
      </c>
      <c r="G906" t="s">
        <v>27</v>
      </c>
      <c r="H906" t="s">
        <v>1694</v>
      </c>
      <c r="I906" s="19" t="s">
        <v>1864</v>
      </c>
      <c r="J906" t="s">
        <v>50</v>
      </c>
      <c r="K906" t="s">
        <v>51</v>
      </c>
      <c r="L906" s="14">
        <v>100</v>
      </c>
      <c r="M906" s="14">
        <v>60</v>
      </c>
      <c r="N906">
        <v>40</v>
      </c>
      <c r="O906">
        <v>0</v>
      </c>
      <c r="P906">
        <v>0</v>
      </c>
      <c r="Q906" s="8">
        <v>100</v>
      </c>
      <c r="R906" s="11" t="b">
        <f t="shared" si="14"/>
        <v>0</v>
      </c>
      <c r="S906">
        <v>0</v>
      </c>
      <c r="T906" t="s">
        <v>1697</v>
      </c>
      <c r="AB906" t="s">
        <v>33</v>
      </c>
    </row>
    <row r="907" spans="1:28" ht="20.100000000000001" customHeight="1" x14ac:dyDescent="0.25">
      <c r="A907" t="s">
        <v>1856</v>
      </c>
      <c r="B907" s="14">
        <v>11366.51</v>
      </c>
      <c r="C907" s="14" t="e">
        <f>VLOOKUP(A907,SGI!$A$1:$B$219,2,FALSE)</f>
        <v>#N/A</v>
      </c>
      <c r="D907" s="14">
        <v>26991</v>
      </c>
      <c r="F907">
        <v>811</v>
      </c>
      <c r="G907" t="s">
        <v>27</v>
      </c>
      <c r="H907" t="s">
        <v>1694</v>
      </c>
      <c r="I907" s="19" t="s">
        <v>1865</v>
      </c>
      <c r="J907" t="s">
        <v>45</v>
      </c>
      <c r="K907" t="s">
        <v>32</v>
      </c>
      <c r="L907" s="20">
        <v>5640</v>
      </c>
      <c r="M907" s="20">
        <v>3384</v>
      </c>
      <c r="N907" s="20">
        <v>2256</v>
      </c>
      <c r="O907">
        <v>0</v>
      </c>
      <c r="P907">
        <v>0</v>
      </c>
      <c r="Q907" s="7">
        <v>5640</v>
      </c>
      <c r="R907" s="11" t="b">
        <f t="shared" si="14"/>
        <v>0</v>
      </c>
      <c r="S907">
        <v>0</v>
      </c>
      <c r="T907" s="14" t="s">
        <v>1697</v>
      </c>
      <c r="AB907" t="s">
        <v>33</v>
      </c>
    </row>
    <row r="908" spans="1:28" ht="20.100000000000001" customHeight="1" x14ac:dyDescent="0.25">
      <c r="A908" t="s">
        <v>1856</v>
      </c>
      <c r="B908" s="14">
        <v>11366.51</v>
      </c>
      <c r="C908" s="14" t="e">
        <f>VLOOKUP(A908,SGI!$A$1:$B$219,2,FALSE)</f>
        <v>#N/A</v>
      </c>
      <c r="D908" s="14">
        <v>26992</v>
      </c>
      <c r="F908">
        <v>811</v>
      </c>
      <c r="G908" t="s">
        <v>27</v>
      </c>
      <c r="H908" t="s">
        <v>1694</v>
      </c>
      <c r="I908" s="19" t="s">
        <v>1866</v>
      </c>
      <c r="J908" t="s">
        <v>45</v>
      </c>
      <c r="K908" t="s">
        <v>77</v>
      </c>
      <c r="L908" s="20">
        <v>1484</v>
      </c>
      <c r="M908" s="14">
        <v>890.4</v>
      </c>
      <c r="N908" s="14">
        <v>593.6</v>
      </c>
      <c r="O908">
        <v>0</v>
      </c>
      <c r="P908">
        <v>0</v>
      </c>
      <c r="Q908" s="7">
        <v>1484</v>
      </c>
      <c r="R908" s="11" t="b">
        <f t="shared" si="14"/>
        <v>0</v>
      </c>
      <c r="S908">
        <v>0</v>
      </c>
      <c r="T908" t="s">
        <v>1697</v>
      </c>
      <c r="AB908" t="s">
        <v>33</v>
      </c>
    </row>
    <row r="909" spans="1:28" ht="20.100000000000001" customHeight="1" x14ac:dyDescent="0.25">
      <c r="A909" t="s">
        <v>1856</v>
      </c>
      <c r="B909" s="14">
        <v>11366.51</v>
      </c>
      <c r="C909" s="14" t="e">
        <f>VLOOKUP(A909,SGI!$A$1:$B$219,2,FALSE)</f>
        <v>#N/A</v>
      </c>
      <c r="D909" s="14">
        <v>26996</v>
      </c>
      <c r="F909">
        <v>811</v>
      </c>
      <c r="G909" t="s">
        <v>27</v>
      </c>
      <c r="H909" t="s">
        <v>1694</v>
      </c>
      <c r="I909" s="19" t="s">
        <v>1867</v>
      </c>
      <c r="J909" t="s">
        <v>42</v>
      </c>
      <c r="K909" t="s">
        <v>32</v>
      </c>
      <c r="L909" s="14">
        <v>500</v>
      </c>
      <c r="M909" s="14">
        <v>325</v>
      </c>
      <c r="N909" s="14">
        <v>175</v>
      </c>
      <c r="O909">
        <v>0</v>
      </c>
      <c r="P909">
        <v>0</v>
      </c>
      <c r="Q909" s="8">
        <v>500</v>
      </c>
      <c r="R909" s="11" t="b">
        <f t="shared" si="14"/>
        <v>0</v>
      </c>
      <c r="S909">
        <v>0</v>
      </c>
      <c r="T909" t="s">
        <v>1697</v>
      </c>
      <c r="W909" t="s">
        <v>1868</v>
      </c>
      <c r="AB909" t="s">
        <v>33</v>
      </c>
    </row>
    <row r="910" spans="1:28" ht="20.100000000000001" customHeight="1" x14ac:dyDescent="0.25">
      <c r="A910" t="s">
        <v>1856</v>
      </c>
      <c r="B910" s="14">
        <v>11366.51</v>
      </c>
      <c r="C910" s="14" t="e">
        <f>VLOOKUP(A910,SGI!$A$1:$B$219,2,FALSE)</f>
        <v>#N/A</v>
      </c>
      <c r="D910" s="14">
        <v>27006</v>
      </c>
      <c r="F910">
        <v>811</v>
      </c>
      <c r="G910" t="s">
        <v>27</v>
      </c>
      <c r="H910" t="s">
        <v>1694</v>
      </c>
      <c r="I910" s="19" t="s">
        <v>1869</v>
      </c>
      <c r="J910" t="s">
        <v>119</v>
      </c>
      <c r="K910" t="s">
        <v>32</v>
      </c>
      <c r="L910" s="14">
        <v>228</v>
      </c>
      <c r="M910">
        <v>136.80000000000001</v>
      </c>
      <c r="N910" s="14">
        <v>91.2</v>
      </c>
      <c r="O910">
        <v>0</v>
      </c>
      <c r="P910">
        <v>0</v>
      </c>
      <c r="Q910" s="8">
        <v>228</v>
      </c>
      <c r="R910" s="11" t="b">
        <f t="shared" si="14"/>
        <v>0</v>
      </c>
      <c r="S910">
        <v>0</v>
      </c>
      <c r="T910" t="s">
        <v>1697</v>
      </c>
      <c r="AB910" t="s">
        <v>33</v>
      </c>
    </row>
    <row r="911" spans="1:28" ht="20.100000000000001" customHeight="1" x14ac:dyDescent="0.25">
      <c r="A911" t="s">
        <v>1856</v>
      </c>
      <c r="B911" s="14">
        <v>11366.51</v>
      </c>
      <c r="C911" s="14" t="e">
        <f>VLOOKUP(A911,SGI!$A$1:$B$219,2,FALSE)</f>
        <v>#N/A</v>
      </c>
      <c r="D911" s="14">
        <v>27010</v>
      </c>
      <c r="F911">
        <v>811</v>
      </c>
      <c r="G911" t="s">
        <v>27</v>
      </c>
      <c r="H911" t="s">
        <v>1694</v>
      </c>
      <c r="I911" s="19" t="s">
        <v>1870</v>
      </c>
      <c r="J911" t="s">
        <v>31</v>
      </c>
      <c r="K911" t="s">
        <v>32</v>
      </c>
      <c r="L911" s="14">
        <v>109</v>
      </c>
      <c r="M911" s="14">
        <v>70.849999999999994</v>
      </c>
      <c r="N911" s="14">
        <v>38.15</v>
      </c>
      <c r="O911">
        <v>0</v>
      </c>
      <c r="P911">
        <v>0</v>
      </c>
      <c r="Q911" s="8">
        <v>109</v>
      </c>
      <c r="R911" s="11" t="b">
        <f t="shared" ref="R911:R974" si="15">AND(P911&gt;0,Q911=0,J911&lt;&gt;"Printing Costs",J911&lt;&gt;"Publicity")</f>
        <v>0</v>
      </c>
      <c r="S911">
        <v>0</v>
      </c>
      <c r="T911" t="s">
        <v>1697</v>
      </c>
      <c r="AB911" t="s">
        <v>33</v>
      </c>
    </row>
    <row r="912" spans="1:28" ht="20.100000000000001" customHeight="1" x14ac:dyDescent="0.25">
      <c r="A912" t="s">
        <v>1856</v>
      </c>
      <c r="B912" s="14">
        <v>11366.51</v>
      </c>
      <c r="C912" s="14" t="e">
        <f>VLOOKUP(A912,SGI!$A$1:$B$219,2,FALSE)</f>
        <v>#N/A</v>
      </c>
      <c r="D912" s="14">
        <v>27018</v>
      </c>
      <c r="F912">
        <v>811</v>
      </c>
      <c r="G912" t="s">
        <v>27</v>
      </c>
      <c r="H912" t="s">
        <v>1694</v>
      </c>
      <c r="I912" s="19" t="s">
        <v>1871</v>
      </c>
      <c r="J912" t="s">
        <v>288</v>
      </c>
      <c r="K912" t="s">
        <v>77</v>
      </c>
      <c r="L912" s="14">
        <v>60</v>
      </c>
      <c r="M912" s="14">
        <v>36</v>
      </c>
      <c r="N912">
        <v>24</v>
      </c>
      <c r="O912">
        <v>0</v>
      </c>
      <c r="P912">
        <v>0</v>
      </c>
      <c r="Q912" s="8">
        <v>60</v>
      </c>
      <c r="R912" s="11" t="b">
        <f t="shared" si="15"/>
        <v>0</v>
      </c>
      <c r="S912">
        <v>0</v>
      </c>
      <c r="T912" t="s">
        <v>1697</v>
      </c>
      <c r="AB912" t="s">
        <v>33</v>
      </c>
    </row>
    <row r="913" spans="1:29" ht="20.100000000000001" customHeight="1" x14ac:dyDescent="0.25">
      <c r="A913" t="s">
        <v>1856</v>
      </c>
      <c r="B913" s="14">
        <v>11366.51</v>
      </c>
      <c r="C913" s="14" t="e">
        <f>VLOOKUP(A913,SGI!$A$1:$B$219,2,FALSE)</f>
        <v>#N/A</v>
      </c>
      <c r="D913" s="14">
        <v>27142</v>
      </c>
      <c r="F913">
        <v>811</v>
      </c>
      <c r="G913" t="s">
        <v>27</v>
      </c>
      <c r="H913" t="s">
        <v>1694</v>
      </c>
      <c r="I913" s="19" t="s">
        <v>1872</v>
      </c>
      <c r="J913" t="s">
        <v>37</v>
      </c>
      <c r="K913" t="s">
        <v>32</v>
      </c>
      <c r="L913" s="20">
        <v>26979</v>
      </c>
      <c r="M913" s="20">
        <v>21583.200000000001</v>
      </c>
      <c r="N913" s="20">
        <v>5395.8</v>
      </c>
      <c r="O913">
        <v>0</v>
      </c>
      <c r="P913">
        <v>0</v>
      </c>
      <c r="Q913" s="7">
        <v>26979</v>
      </c>
      <c r="R913" s="11" t="b">
        <f t="shared" si="15"/>
        <v>0</v>
      </c>
      <c r="S913">
        <v>0</v>
      </c>
      <c r="T913" t="s">
        <v>1697</v>
      </c>
      <c r="W913" t="s">
        <v>1873</v>
      </c>
      <c r="AB913" t="s">
        <v>33</v>
      </c>
    </row>
    <row r="914" spans="1:29" ht="20.100000000000001" customHeight="1" x14ac:dyDescent="0.25">
      <c r="A914" t="s">
        <v>1856</v>
      </c>
      <c r="B914" s="14">
        <v>11366.51</v>
      </c>
      <c r="C914" s="14" t="e">
        <f>VLOOKUP(A914,SGI!$A$1:$B$219,2,FALSE)</f>
        <v>#N/A</v>
      </c>
      <c r="D914" s="14">
        <v>27155</v>
      </c>
      <c r="F914">
        <v>811</v>
      </c>
      <c r="G914" t="s">
        <v>27</v>
      </c>
      <c r="H914" t="s">
        <v>1694</v>
      </c>
      <c r="I914" s="19" t="s">
        <v>1874</v>
      </c>
      <c r="J914" t="s">
        <v>35</v>
      </c>
      <c r="K914" t="s">
        <v>32</v>
      </c>
      <c r="L914" s="14">
        <v>21.6</v>
      </c>
      <c r="M914">
        <v>0</v>
      </c>
      <c r="N914">
        <v>21.6</v>
      </c>
      <c r="O914">
        <v>0</v>
      </c>
      <c r="P914">
        <v>0</v>
      </c>
      <c r="Q914" s="8">
        <v>21.6</v>
      </c>
      <c r="R914" s="11" t="b">
        <f t="shared" si="15"/>
        <v>0</v>
      </c>
      <c r="S914">
        <v>0</v>
      </c>
      <c r="T914" t="s">
        <v>1697</v>
      </c>
      <c r="AB914" t="s">
        <v>33</v>
      </c>
    </row>
    <row r="915" spans="1:29" ht="20.100000000000001" customHeight="1" x14ac:dyDescent="0.25">
      <c r="A915" t="s">
        <v>1856</v>
      </c>
      <c r="B915" s="14">
        <v>11366.51</v>
      </c>
      <c r="C915" s="14" t="e">
        <f>VLOOKUP(A915,SGI!$A$1:$B$219,2,FALSE)</f>
        <v>#N/A</v>
      </c>
      <c r="D915" s="14">
        <v>27157</v>
      </c>
      <c r="F915">
        <v>811</v>
      </c>
      <c r="G915" t="s">
        <v>27</v>
      </c>
      <c r="H915" t="s">
        <v>1694</v>
      </c>
      <c r="I915" s="19" t="s">
        <v>1875</v>
      </c>
      <c r="J915" t="s">
        <v>37</v>
      </c>
      <c r="K915" t="s">
        <v>77</v>
      </c>
      <c r="L915" s="14">
        <v>880</v>
      </c>
      <c r="M915" s="14">
        <v>528</v>
      </c>
      <c r="N915">
        <v>352</v>
      </c>
      <c r="O915">
        <v>0</v>
      </c>
      <c r="P915">
        <v>0</v>
      </c>
      <c r="Q915" s="8">
        <v>0</v>
      </c>
      <c r="R915" s="11" t="b">
        <f t="shared" si="15"/>
        <v>0</v>
      </c>
      <c r="S915">
        <v>0</v>
      </c>
      <c r="T915" s="19" t="s">
        <v>1876</v>
      </c>
      <c r="W915" t="s">
        <v>1877</v>
      </c>
      <c r="AB915" t="s">
        <v>33</v>
      </c>
    </row>
    <row r="916" spans="1:29" ht="20.100000000000001" customHeight="1" x14ac:dyDescent="0.25">
      <c r="A916" t="s">
        <v>1856</v>
      </c>
      <c r="B916" s="14">
        <v>11366.51</v>
      </c>
      <c r="C916" s="14" t="e">
        <f>VLOOKUP(A916,SGI!$A$1:$B$219,2,FALSE)</f>
        <v>#N/A</v>
      </c>
      <c r="D916">
        <v>27159</v>
      </c>
      <c r="F916">
        <v>811</v>
      </c>
      <c r="G916" t="s">
        <v>27</v>
      </c>
      <c r="H916" t="s">
        <v>1694</v>
      </c>
      <c r="I916" s="19" t="s">
        <v>1878</v>
      </c>
      <c r="J916" t="s">
        <v>45</v>
      </c>
      <c r="K916" t="s">
        <v>51</v>
      </c>
      <c r="L916">
        <v>669.3</v>
      </c>
      <c r="M916">
        <v>468.51</v>
      </c>
      <c r="N916">
        <v>200.79</v>
      </c>
      <c r="O916">
        <v>0</v>
      </c>
      <c r="P916">
        <v>0</v>
      </c>
      <c r="Q916" s="8">
        <v>669.3</v>
      </c>
      <c r="R916" s="11" t="b">
        <f t="shared" si="15"/>
        <v>0</v>
      </c>
      <c r="S916">
        <v>0</v>
      </c>
      <c r="T916" s="14" t="s">
        <v>1697</v>
      </c>
      <c r="X916">
        <v>1</v>
      </c>
      <c r="Y916">
        <v>1</v>
      </c>
      <c r="AB916" t="s">
        <v>33</v>
      </c>
    </row>
    <row r="917" spans="1:29" ht="20.100000000000001" customHeight="1" x14ac:dyDescent="0.25">
      <c r="A917" t="s">
        <v>1856</v>
      </c>
      <c r="B917" s="14">
        <v>11366.51</v>
      </c>
      <c r="C917" s="14" t="e">
        <f>VLOOKUP(A917,SGI!$A$1:$B$219,2,FALSE)</f>
        <v>#N/A</v>
      </c>
      <c r="D917" s="4">
        <v>27161</v>
      </c>
      <c r="E917" s="4" t="s">
        <v>2540</v>
      </c>
      <c r="F917">
        <v>811</v>
      </c>
      <c r="G917" t="s">
        <v>27</v>
      </c>
      <c r="H917" t="s">
        <v>1694</v>
      </c>
      <c r="I917" s="19" t="s">
        <v>1879</v>
      </c>
      <c r="J917" t="s">
        <v>50</v>
      </c>
      <c r="K917" t="s">
        <v>374</v>
      </c>
      <c r="L917" s="20">
        <v>10000</v>
      </c>
      <c r="M917">
        <v>0</v>
      </c>
      <c r="N917" s="20">
        <v>1500</v>
      </c>
      <c r="O917">
        <v>0</v>
      </c>
      <c r="P917">
        <v>0</v>
      </c>
      <c r="Q917" s="8">
        <v>0</v>
      </c>
      <c r="R917" s="11" t="b">
        <f t="shared" si="15"/>
        <v>0</v>
      </c>
      <c r="S917">
        <v>0</v>
      </c>
      <c r="T917" t="s">
        <v>1858</v>
      </c>
      <c r="W917" t="s">
        <v>1880</v>
      </c>
      <c r="Z917" t="s">
        <v>1881</v>
      </c>
      <c r="AB917" t="s">
        <v>63</v>
      </c>
      <c r="AC917" t="s">
        <v>1850</v>
      </c>
    </row>
    <row r="918" spans="1:29" ht="20.100000000000001" customHeight="1" x14ac:dyDescent="0.25">
      <c r="A918" t="s">
        <v>1856</v>
      </c>
      <c r="B918" s="14">
        <v>11366.51</v>
      </c>
      <c r="C918" s="14" t="e">
        <f>VLOOKUP(A918,SGI!$A$1:$B$219,2,FALSE)</f>
        <v>#N/A</v>
      </c>
      <c r="D918" s="4">
        <v>27171</v>
      </c>
      <c r="E918" s="4" t="s">
        <v>2540</v>
      </c>
      <c r="F918">
        <v>811</v>
      </c>
      <c r="G918" t="s">
        <v>27</v>
      </c>
      <c r="H918" t="s">
        <v>1694</v>
      </c>
      <c r="I918" s="19" t="s">
        <v>1882</v>
      </c>
      <c r="J918" t="s">
        <v>528</v>
      </c>
      <c r="K918" t="s">
        <v>32</v>
      </c>
      <c r="L918" s="20">
        <v>8428.33</v>
      </c>
      <c r="M918" s="20">
        <v>2107.08</v>
      </c>
      <c r="N918" s="20">
        <v>6321.25</v>
      </c>
      <c r="O918">
        <v>0</v>
      </c>
      <c r="P918">
        <v>0</v>
      </c>
      <c r="Q918" s="7">
        <v>8428.33</v>
      </c>
      <c r="R918" s="11" t="b">
        <f t="shared" si="15"/>
        <v>0</v>
      </c>
      <c r="S918">
        <v>0</v>
      </c>
      <c r="T918" t="s">
        <v>1883</v>
      </c>
      <c r="U918">
        <v>3</v>
      </c>
      <c r="V918">
        <v>4</v>
      </c>
      <c r="W918" s="14" t="s">
        <v>1884</v>
      </c>
      <c r="Y918" t="s">
        <v>1885</v>
      </c>
      <c r="AB918" t="s">
        <v>63</v>
      </c>
      <c r="AC918" t="s">
        <v>1850</v>
      </c>
    </row>
    <row r="919" spans="1:29" ht="20.100000000000001" customHeight="1" x14ac:dyDescent="0.25">
      <c r="A919" t="s">
        <v>1886</v>
      </c>
      <c r="B919" s="14">
        <v>4861.5</v>
      </c>
      <c r="C919" s="14">
        <f>VLOOKUP(A919,SGI!$A$1:$B$219,2,FALSE)</f>
        <v>259.45</v>
      </c>
      <c r="D919">
        <v>26445</v>
      </c>
      <c r="F919">
        <v>811</v>
      </c>
      <c r="G919" t="s">
        <v>27</v>
      </c>
      <c r="H919" t="s">
        <v>1694</v>
      </c>
      <c r="I919" s="14" t="s">
        <v>1887</v>
      </c>
      <c r="J919" t="s">
        <v>60</v>
      </c>
      <c r="K919" t="s">
        <v>32</v>
      </c>
      <c r="L919" s="20">
        <v>6720</v>
      </c>
      <c r="M919" s="20">
        <v>3540</v>
      </c>
      <c r="N919" s="20">
        <v>3180</v>
      </c>
      <c r="O919">
        <v>0</v>
      </c>
      <c r="P919">
        <v>0</v>
      </c>
      <c r="Q919" s="7">
        <v>6720</v>
      </c>
      <c r="R919" s="11" t="b">
        <f t="shared" si="15"/>
        <v>0</v>
      </c>
      <c r="S919">
        <v>0</v>
      </c>
      <c r="T919" s="14" t="s">
        <v>1824</v>
      </c>
      <c r="U919">
        <v>4</v>
      </c>
      <c r="V919">
        <v>5</v>
      </c>
      <c r="W919" s="14" t="s">
        <v>1888</v>
      </c>
      <c r="X919" t="s">
        <v>1889</v>
      </c>
      <c r="Y919" t="s">
        <v>1890</v>
      </c>
      <c r="AB919" t="s">
        <v>33</v>
      </c>
      <c r="AC919" t="s">
        <v>1891</v>
      </c>
    </row>
    <row r="920" spans="1:29" ht="20.100000000000001" customHeight="1" x14ac:dyDescent="0.25">
      <c r="A920" t="s">
        <v>1886</v>
      </c>
      <c r="B920" s="14">
        <v>4861.5</v>
      </c>
      <c r="C920" s="14">
        <f>VLOOKUP(A920,SGI!$A$1:$B$219,2,FALSE)</f>
        <v>259.45</v>
      </c>
      <c r="D920">
        <v>26446</v>
      </c>
      <c r="F920">
        <v>811</v>
      </c>
      <c r="G920" t="s">
        <v>27</v>
      </c>
      <c r="H920" t="s">
        <v>1694</v>
      </c>
      <c r="I920" t="s">
        <v>1892</v>
      </c>
      <c r="J920" t="s">
        <v>45</v>
      </c>
      <c r="K920" t="s">
        <v>32</v>
      </c>
      <c r="L920" s="20">
        <v>1600</v>
      </c>
      <c r="M920" s="14">
        <v>600</v>
      </c>
      <c r="N920" s="20">
        <v>1000</v>
      </c>
      <c r="O920">
        <v>0</v>
      </c>
      <c r="P920">
        <v>0</v>
      </c>
      <c r="Q920" s="7">
        <v>1600</v>
      </c>
      <c r="R920" s="11" t="b">
        <f t="shared" si="15"/>
        <v>0</v>
      </c>
      <c r="S920">
        <v>0</v>
      </c>
      <c r="T920" t="s">
        <v>1697</v>
      </c>
      <c r="AB920" t="s">
        <v>33</v>
      </c>
    </row>
    <row r="921" spans="1:29" ht="20.100000000000001" customHeight="1" x14ac:dyDescent="0.25">
      <c r="A921" t="s">
        <v>1886</v>
      </c>
      <c r="B921" s="14">
        <v>4861.5</v>
      </c>
      <c r="C921" s="14">
        <f>VLOOKUP(A921,SGI!$A$1:$B$219,2,FALSE)</f>
        <v>259.45</v>
      </c>
      <c r="D921">
        <v>26462</v>
      </c>
      <c r="F921">
        <v>811</v>
      </c>
      <c r="G921" t="s">
        <v>27</v>
      </c>
      <c r="H921" t="s">
        <v>1694</v>
      </c>
      <c r="I921" s="19" t="s">
        <v>1893</v>
      </c>
      <c r="J921" t="s">
        <v>350</v>
      </c>
      <c r="K921" t="s">
        <v>32</v>
      </c>
      <c r="L921" s="20">
        <v>1500</v>
      </c>
      <c r="M921" s="14">
        <v>750</v>
      </c>
      <c r="N921" s="14">
        <v>750</v>
      </c>
      <c r="O921">
        <v>0</v>
      </c>
      <c r="P921">
        <v>0</v>
      </c>
      <c r="Q921" s="7">
        <v>1500</v>
      </c>
      <c r="R921" s="11" t="b">
        <f t="shared" si="15"/>
        <v>0</v>
      </c>
      <c r="S921">
        <v>0</v>
      </c>
      <c r="T921" t="s">
        <v>1697</v>
      </c>
      <c r="AB921" t="s">
        <v>33</v>
      </c>
    </row>
    <row r="922" spans="1:29" ht="20.100000000000001" customHeight="1" x14ac:dyDescent="0.25">
      <c r="A922" t="s">
        <v>1886</v>
      </c>
      <c r="B922" s="14">
        <v>4861.5</v>
      </c>
      <c r="C922" s="14">
        <f>VLOOKUP(A922,SGI!$A$1:$B$219,2,FALSE)</f>
        <v>259.45</v>
      </c>
      <c r="D922">
        <v>26465</v>
      </c>
      <c r="F922">
        <v>811</v>
      </c>
      <c r="G922" t="s">
        <v>27</v>
      </c>
      <c r="H922" t="s">
        <v>1694</v>
      </c>
      <c r="I922" s="14" t="s">
        <v>1894</v>
      </c>
      <c r="J922" t="s">
        <v>42</v>
      </c>
      <c r="K922" t="s">
        <v>32</v>
      </c>
      <c r="L922" s="14">
        <v>150</v>
      </c>
      <c r="M922">
        <v>75</v>
      </c>
      <c r="N922">
        <v>75</v>
      </c>
      <c r="O922">
        <v>0</v>
      </c>
      <c r="P922">
        <v>0</v>
      </c>
      <c r="Q922" s="8">
        <v>150</v>
      </c>
      <c r="R922" s="11" t="b">
        <f t="shared" si="15"/>
        <v>0</v>
      </c>
      <c r="S922">
        <v>0</v>
      </c>
      <c r="T922" s="14" t="s">
        <v>1697</v>
      </c>
      <c r="V922" s="14"/>
      <c r="AB922" t="s">
        <v>33</v>
      </c>
    </row>
    <row r="923" spans="1:29" ht="20.100000000000001" customHeight="1" x14ac:dyDescent="0.25">
      <c r="A923" t="s">
        <v>1886</v>
      </c>
      <c r="B923" s="14">
        <v>4861.5</v>
      </c>
      <c r="C923" s="14">
        <f>VLOOKUP(A923,SGI!$A$1:$B$219,2,FALSE)</f>
        <v>259.45</v>
      </c>
      <c r="D923">
        <v>26466</v>
      </c>
      <c r="F923">
        <v>811</v>
      </c>
      <c r="G923" t="s">
        <v>27</v>
      </c>
      <c r="H923" t="s">
        <v>1694</v>
      </c>
      <c r="I923" s="14" t="s">
        <v>1895</v>
      </c>
      <c r="J923" t="s">
        <v>288</v>
      </c>
      <c r="K923" t="s">
        <v>32</v>
      </c>
      <c r="L923" s="20">
        <v>1500</v>
      </c>
      <c r="M923" s="14">
        <v>525</v>
      </c>
      <c r="N923" s="14">
        <v>975</v>
      </c>
      <c r="O923" s="14">
        <v>0</v>
      </c>
      <c r="P923">
        <v>0</v>
      </c>
      <c r="Q923" s="7">
        <v>1500</v>
      </c>
      <c r="R923" s="11" t="b">
        <f t="shared" si="15"/>
        <v>0</v>
      </c>
      <c r="S923">
        <v>0</v>
      </c>
      <c r="T923" s="14" t="s">
        <v>1697</v>
      </c>
      <c r="AB923" t="s">
        <v>33</v>
      </c>
    </row>
    <row r="924" spans="1:29" ht="20.100000000000001" customHeight="1" x14ac:dyDescent="0.25">
      <c r="A924" t="s">
        <v>1886</v>
      </c>
      <c r="B924" s="14">
        <v>4861.5</v>
      </c>
      <c r="C924" s="14">
        <f>VLOOKUP(A924,SGI!$A$1:$B$219,2,FALSE)</f>
        <v>259.45</v>
      </c>
      <c r="D924">
        <v>26468</v>
      </c>
      <c r="F924">
        <v>811</v>
      </c>
      <c r="G924" t="s">
        <v>27</v>
      </c>
      <c r="H924" t="s">
        <v>1694</v>
      </c>
      <c r="I924" s="14" t="s">
        <v>1896</v>
      </c>
      <c r="J924" t="s">
        <v>42</v>
      </c>
      <c r="K924" t="s">
        <v>77</v>
      </c>
      <c r="L924">
        <v>750</v>
      </c>
      <c r="M924">
        <v>375</v>
      </c>
      <c r="N924">
        <v>375</v>
      </c>
      <c r="O924">
        <v>0</v>
      </c>
      <c r="P924">
        <v>0</v>
      </c>
      <c r="Q924" s="8">
        <v>750</v>
      </c>
      <c r="R924" s="11" t="b">
        <f t="shared" si="15"/>
        <v>0</v>
      </c>
      <c r="S924">
        <v>0</v>
      </c>
      <c r="T924" s="14" t="s">
        <v>1697</v>
      </c>
      <c r="AB924" t="s">
        <v>33</v>
      </c>
    </row>
    <row r="925" spans="1:29" ht="20.100000000000001" customHeight="1" x14ac:dyDescent="0.25">
      <c r="A925" t="s">
        <v>1886</v>
      </c>
      <c r="B925" s="14">
        <v>4861.5</v>
      </c>
      <c r="C925" s="14">
        <f>VLOOKUP(A925,SGI!$A$1:$B$219,2,FALSE)</f>
        <v>259.45</v>
      </c>
      <c r="D925">
        <v>26470</v>
      </c>
      <c r="F925">
        <v>811</v>
      </c>
      <c r="G925" t="s">
        <v>27</v>
      </c>
      <c r="H925" t="s">
        <v>1694</v>
      </c>
      <c r="I925" s="14" t="s">
        <v>1897</v>
      </c>
      <c r="J925" t="s">
        <v>364</v>
      </c>
      <c r="K925" t="s">
        <v>32</v>
      </c>
      <c r="L925" s="20">
        <v>1080</v>
      </c>
      <c r="M925">
        <v>540</v>
      </c>
      <c r="N925" s="14">
        <v>540</v>
      </c>
      <c r="O925">
        <v>0</v>
      </c>
      <c r="P925">
        <v>0</v>
      </c>
      <c r="Q925" s="7">
        <v>1080</v>
      </c>
      <c r="R925" s="11" t="b">
        <f t="shared" si="15"/>
        <v>0</v>
      </c>
      <c r="S925">
        <v>0</v>
      </c>
      <c r="T925" t="s">
        <v>1697</v>
      </c>
      <c r="U925" s="14"/>
      <c r="AB925" t="s">
        <v>33</v>
      </c>
    </row>
    <row r="926" spans="1:29" ht="20.100000000000001" customHeight="1" x14ac:dyDescent="0.25">
      <c r="A926" t="s">
        <v>1886</v>
      </c>
      <c r="B926" s="14">
        <v>4861.5</v>
      </c>
      <c r="C926" s="14">
        <f>VLOOKUP(A926,SGI!$A$1:$B$219,2,FALSE)</f>
        <v>259.45</v>
      </c>
      <c r="D926">
        <v>26471</v>
      </c>
      <c r="F926">
        <v>811</v>
      </c>
      <c r="G926" t="s">
        <v>27</v>
      </c>
      <c r="H926" t="s">
        <v>1694</v>
      </c>
      <c r="I926" s="14" t="s">
        <v>1898</v>
      </c>
      <c r="J926" t="s">
        <v>50</v>
      </c>
      <c r="K926" t="s">
        <v>32</v>
      </c>
      <c r="L926">
        <v>258</v>
      </c>
      <c r="M926">
        <v>129</v>
      </c>
      <c r="N926">
        <v>129</v>
      </c>
      <c r="O926">
        <v>0</v>
      </c>
      <c r="P926">
        <v>0</v>
      </c>
      <c r="Q926" s="8">
        <v>258</v>
      </c>
      <c r="R926" s="11" t="b">
        <f t="shared" si="15"/>
        <v>0</v>
      </c>
      <c r="S926">
        <v>0</v>
      </c>
      <c r="T926" t="s">
        <v>1697</v>
      </c>
      <c r="AB926" t="s">
        <v>33</v>
      </c>
    </row>
    <row r="927" spans="1:29" ht="20.100000000000001" customHeight="1" x14ac:dyDescent="0.25">
      <c r="A927" t="s">
        <v>1886</v>
      </c>
      <c r="B927" s="14">
        <v>4861.5</v>
      </c>
      <c r="C927" s="14">
        <f>VLOOKUP(A927,SGI!$A$1:$B$219,2,FALSE)</f>
        <v>259.45</v>
      </c>
      <c r="D927">
        <v>26475</v>
      </c>
      <c r="F927">
        <v>811</v>
      </c>
      <c r="G927" t="s">
        <v>27</v>
      </c>
      <c r="H927" t="s">
        <v>1694</v>
      </c>
      <c r="I927" s="14" t="s">
        <v>1899</v>
      </c>
      <c r="J927" t="s">
        <v>60</v>
      </c>
      <c r="K927" t="s">
        <v>77</v>
      </c>
      <c r="L927" s="20">
        <v>1360</v>
      </c>
      <c r="M927">
        <v>840</v>
      </c>
      <c r="N927">
        <v>520</v>
      </c>
      <c r="O927">
        <v>0</v>
      </c>
      <c r="P927">
        <v>0</v>
      </c>
      <c r="Q927" s="7">
        <v>1360</v>
      </c>
      <c r="R927" s="11" t="b">
        <f t="shared" si="15"/>
        <v>0</v>
      </c>
      <c r="S927">
        <v>0</v>
      </c>
      <c r="T927" s="14" t="s">
        <v>1697</v>
      </c>
      <c r="AB927" t="s">
        <v>33</v>
      </c>
    </row>
    <row r="928" spans="1:29" ht="20.100000000000001" customHeight="1" x14ac:dyDescent="0.25">
      <c r="A928" t="s">
        <v>1886</v>
      </c>
      <c r="B928" s="14">
        <v>4861.5</v>
      </c>
      <c r="C928" s="14">
        <f>VLOOKUP(A928,SGI!$A$1:$B$219,2,FALSE)</f>
        <v>259.45</v>
      </c>
      <c r="D928">
        <v>26484</v>
      </c>
      <c r="F928">
        <v>811</v>
      </c>
      <c r="G928" t="s">
        <v>27</v>
      </c>
      <c r="H928" t="s">
        <v>1694</v>
      </c>
      <c r="I928" s="14" t="s">
        <v>1900</v>
      </c>
      <c r="J928" t="s">
        <v>45</v>
      </c>
      <c r="K928" t="s">
        <v>77</v>
      </c>
      <c r="L928" s="20">
        <v>1674</v>
      </c>
      <c r="M928" s="14">
        <v>620</v>
      </c>
      <c r="N928" s="20">
        <v>1054</v>
      </c>
      <c r="O928">
        <v>0</v>
      </c>
      <c r="P928">
        <v>0</v>
      </c>
      <c r="Q928" s="7">
        <v>1674</v>
      </c>
      <c r="R928" s="11" t="b">
        <f t="shared" si="15"/>
        <v>0</v>
      </c>
      <c r="S928">
        <v>0</v>
      </c>
      <c r="T928" t="s">
        <v>1697</v>
      </c>
      <c r="AB928" t="s">
        <v>33</v>
      </c>
    </row>
    <row r="929" spans="1:29" ht="20.100000000000001" customHeight="1" x14ac:dyDescent="0.25">
      <c r="A929" t="s">
        <v>1886</v>
      </c>
      <c r="B929" s="14">
        <v>4861.5</v>
      </c>
      <c r="C929" s="14">
        <f>VLOOKUP(A929,SGI!$A$1:$B$219,2,FALSE)</f>
        <v>259.45</v>
      </c>
      <c r="D929">
        <v>26492</v>
      </c>
      <c r="F929">
        <v>811</v>
      </c>
      <c r="G929" t="s">
        <v>27</v>
      </c>
      <c r="H929" t="s">
        <v>1694</v>
      </c>
      <c r="I929" s="14" t="s">
        <v>1901</v>
      </c>
      <c r="J929" t="s">
        <v>45</v>
      </c>
      <c r="K929" t="s">
        <v>51</v>
      </c>
      <c r="L929" s="14">
        <v>890</v>
      </c>
      <c r="M929" s="14">
        <v>578.5</v>
      </c>
      <c r="N929" s="14">
        <v>311.5</v>
      </c>
      <c r="O929">
        <v>0</v>
      </c>
      <c r="P929">
        <v>0</v>
      </c>
      <c r="Q929" s="8">
        <v>0</v>
      </c>
      <c r="R929" s="11" t="b">
        <f t="shared" si="15"/>
        <v>0</v>
      </c>
      <c r="S929">
        <v>0</v>
      </c>
      <c r="T929" t="s">
        <v>661</v>
      </c>
      <c r="U929">
        <v>2</v>
      </c>
      <c r="V929">
        <v>1</v>
      </c>
      <c r="X929" t="s">
        <v>661</v>
      </c>
      <c r="Y929" t="s">
        <v>1902</v>
      </c>
      <c r="AB929" t="s">
        <v>63</v>
      </c>
      <c r="AC929" t="s">
        <v>1903</v>
      </c>
    </row>
    <row r="930" spans="1:29" ht="20.100000000000001" customHeight="1" x14ac:dyDescent="0.25">
      <c r="A930" t="s">
        <v>1904</v>
      </c>
      <c r="B930" s="14">
        <v>96.73</v>
      </c>
      <c r="C930" s="14">
        <f>VLOOKUP(A930,SGI!$A$1:$B$219,2,FALSE)</f>
        <v>244.66</v>
      </c>
      <c r="D930">
        <v>27351</v>
      </c>
      <c r="F930">
        <v>811</v>
      </c>
      <c r="G930" t="s">
        <v>27</v>
      </c>
      <c r="H930" t="s">
        <v>1694</v>
      </c>
      <c r="I930" s="14" t="s">
        <v>1905</v>
      </c>
      <c r="J930" t="s">
        <v>45</v>
      </c>
      <c r="K930" t="s">
        <v>32</v>
      </c>
      <c r="L930" s="14">
        <v>100</v>
      </c>
      <c r="M930">
        <v>70</v>
      </c>
      <c r="N930" s="14">
        <v>30</v>
      </c>
      <c r="O930">
        <v>0</v>
      </c>
      <c r="P930">
        <v>0</v>
      </c>
      <c r="Q930" s="8">
        <v>100</v>
      </c>
      <c r="R930" s="11" t="b">
        <f t="shared" si="15"/>
        <v>0</v>
      </c>
      <c r="S930">
        <v>0</v>
      </c>
      <c r="T930" s="14" t="s">
        <v>1697</v>
      </c>
      <c r="W930" t="s">
        <v>1697</v>
      </c>
      <c r="AB930" t="s">
        <v>33</v>
      </c>
    </row>
    <row r="931" spans="1:29" ht="20.100000000000001" customHeight="1" x14ac:dyDescent="0.25">
      <c r="A931" t="s">
        <v>1904</v>
      </c>
      <c r="B931" s="14">
        <v>96.73</v>
      </c>
      <c r="C931" s="14">
        <f>VLOOKUP(A931,SGI!$A$1:$B$219,2,FALSE)</f>
        <v>244.66</v>
      </c>
      <c r="D931">
        <v>27352</v>
      </c>
      <c r="F931">
        <v>811</v>
      </c>
      <c r="G931" t="s">
        <v>27</v>
      </c>
      <c r="H931" t="s">
        <v>1694</v>
      </c>
      <c r="I931" s="14" t="s">
        <v>1906</v>
      </c>
      <c r="J931" t="s">
        <v>272</v>
      </c>
      <c r="K931" t="s">
        <v>32</v>
      </c>
      <c r="L931">
        <v>96</v>
      </c>
      <c r="M931">
        <v>76</v>
      </c>
      <c r="N931">
        <v>20</v>
      </c>
      <c r="O931">
        <v>0</v>
      </c>
      <c r="P931">
        <v>0</v>
      </c>
      <c r="Q931" s="8">
        <v>96</v>
      </c>
      <c r="R931" s="11" t="b">
        <f t="shared" si="15"/>
        <v>0</v>
      </c>
      <c r="S931">
        <v>0</v>
      </c>
      <c r="T931" t="s">
        <v>1697</v>
      </c>
      <c r="W931" t="s">
        <v>1697</v>
      </c>
      <c r="AB931" t="s">
        <v>33</v>
      </c>
    </row>
    <row r="932" spans="1:29" ht="20.100000000000001" customHeight="1" x14ac:dyDescent="0.25">
      <c r="A932" t="s">
        <v>1904</v>
      </c>
      <c r="B932" s="14">
        <v>96.73</v>
      </c>
      <c r="C932" s="14">
        <f>VLOOKUP(A932,SGI!$A$1:$B$219,2,FALSE)</f>
        <v>244.66</v>
      </c>
      <c r="D932" s="14">
        <v>27353</v>
      </c>
      <c r="F932">
        <v>811</v>
      </c>
      <c r="G932" t="s">
        <v>27</v>
      </c>
      <c r="H932" t="s">
        <v>1694</v>
      </c>
      <c r="I932" s="14" t="s">
        <v>1907</v>
      </c>
      <c r="J932" t="s">
        <v>119</v>
      </c>
      <c r="K932" t="s">
        <v>32</v>
      </c>
      <c r="L932" s="14">
        <v>48</v>
      </c>
      <c r="M932">
        <v>48</v>
      </c>
      <c r="N932" s="14">
        <v>10</v>
      </c>
      <c r="O932">
        <v>0</v>
      </c>
      <c r="P932">
        <v>0</v>
      </c>
      <c r="Q932" s="8">
        <v>0</v>
      </c>
      <c r="R932" s="11" t="b">
        <f t="shared" si="15"/>
        <v>0</v>
      </c>
      <c r="S932">
        <v>0</v>
      </c>
      <c r="T932" s="19" t="s">
        <v>1908</v>
      </c>
      <c r="U932">
        <v>3</v>
      </c>
      <c r="V932" s="3">
        <v>42859</v>
      </c>
      <c r="W932" t="s">
        <v>1909</v>
      </c>
      <c r="X932">
        <v>3</v>
      </c>
      <c r="Y932">
        <v>3</v>
      </c>
      <c r="AB932" t="s">
        <v>33</v>
      </c>
      <c r="AC932" t="s">
        <v>1910</v>
      </c>
    </row>
    <row r="933" spans="1:29" ht="20.100000000000001" customHeight="1" x14ac:dyDescent="0.25">
      <c r="A933" t="s">
        <v>1904</v>
      </c>
      <c r="B933" s="14">
        <v>96.73</v>
      </c>
      <c r="C933" s="14">
        <f>VLOOKUP(A933,SGI!$A$1:$B$219,2,FALSE)</f>
        <v>244.66</v>
      </c>
      <c r="D933" s="14">
        <v>27354</v>
      </c>
      <c r="F933">
        <v>811</v>
      </c>
      <c r="G933" t="s">
        <v>27</v>
      </c>
      <c r="H933" t="s">
        <v>1694</v>
      </c>
      <c r="I933" s="14" t="s">
        <v>1911</v>
      </c>
      <c r="J933" t="s">
        <v>50</v>
      </c>
      <c r="K933" t="s">
        <v>32</v>
      </c>
      <c r="L933" s="14">
        <v>200</v>
      </c>
      <c r="M933">
        <v>140</v>
      </c>
      <c r="N933">
        <v>60</v>
      </c>
      <c r="O933">
        <v>0</v>
      </c>
      <c r="P933">
        <v>0</v>
      </c>
      <c r="Q933" s="8">
        <v>200</v>
      </c>
      <c r="R933" s="11" t="b">
        <f t="shared" si="15"/>
        <v>0</v>
      </c>
      <c r="S933">
        <v>0</v>
      </c>
      <c r="T933" s="14" t="s">
        <v>1697</v>
      </c>
      <c r="W933" t="s">
        <v>1697</v>
      </c>
      <c r="AB933" t="s">
        <v>33</v>
      </c>
    </row>
    <row r="934" spans="1:29" ht="20.100000000000001" customHeight="1" x14ac:dyDescent="0.25">
      <c r="A934" t="s">
        <v>1904</v>
      </c>
      <c r="B934" s="14">
        <v>96.73</v>
      </c>
      <c r="C934" s="14">
        <f>VLOOKUP(A934,SGI!$A$1:$B$219,2,FALSE)</f>
        <v>244.66</v>
      </c>
      <c r="D934">
        <v>27356</v>
      </c>
      <c r="F934">
        <v>811</v>
      </c>
      <c r="G934" t="s">
        <v>27</v>
      </c>
      <c r="H934" t="s">
        <v>1694</v>
      </c>
      <c r="I934" s="14" t="s">
        <v>1912</v>
      </c>
      <c r="J934" t="s">
        <v>50</v>
      </c>
      <c r="K934" t="s">
        <v>77</v>
      </c>
      <c r="L934" s="14">
        <v>58.5</v>
      </c>
      <c r="M934">
        <v>44</v>
      </c>
      <c r="N934">
        <v>14.5</v>
      </c>
      <c r="O934">
        <v>0</v>
      </c>
      <c r="P934">
        <v>0</v>
      </c>
      <c r="Q934" s="8">
        <v>58.5</v>
      </c>
      <c r="R934" s="11" t="b">
        <f t="shared" si="15"/>
        <v>0</v>
      </c>
      <c r="S934">
        <v>0</v>
      </c>
      <c r="T934" s="14" t="s">
        <v>1697</v>
      </c>
      <c r="W934" t="s">
        <v>1697</v>
      </c>
      <c r="AB934" t="s">
        <v>33</v>
      </c>
    </row>
    <row r="935" spans="1:29" ht="20.100000000000001" customHeight="1" x14ac:dyDescent="0.25">
      <c r="A935" t="s">
        <v>1904</v>
      </c>
      <c r="B935" s="14">
        <v>96.73</v>
      </c>
      <c r="C935" s="14">
        <f>VLOOKUP(A935,SGI!$A$1:$B$219,2,FALSE)</f>
        <v>244.66</v>
      </c>
      <c r="D935" s="14">
        <v>27364</v>
      </c>
      <c r="F935">
        <v>811</v>
      </c>
      <c r="G935" t="s">
        <v>27</v>
      </c>
      <c r="H935" t="s">
        <v>1694</v>
      </c>
      <c r="I935" s="14" t="s">
        <v>1913</v>
      </c>
      <c r="J935" t="s">
        <v>50</v>
      </c>
      <c r="K935" t="s">
        <v>403</v>
      </c>
      <c r="L935" s="14">
        <v>49.5</v>
      </c>
      <c r="M935" s="14">
        <v>39.5</v>
      </c>
      <c r="N935" s="14">
        <v>10</v>
      </c>
      <c r="O935">
        <v>0</v>
      </c>
      <c r="P935">
        <v>0</v>
      </c>
      <c r="Q935" s="8">
        <v>49.5</v>
      </c>
      <c r="R935" s="11" t="b">
        <f t="shared" si="15"/>
        <v>0</v>
      </c>
      <c r="S935">
        <v>0</v>
      </c>
      <c r="T935" t="s">
        <v>1697</v>
      </c>
      <c r="W935" t="s">
        <v>1697</v>
      </c>
      <c r="AB935" t="s">
        <v>33</v>
      </c>
    </row>
    <row r="936" spans="1:29" ht="20.100000000000001" customHeight="1" x14ac:dyDescent="0.25">
      <c r="A936" t="s">
        <v>1904</v>
      </c>
      <c r="B936" s="14">
        <v>96.73</v>
      </c>
      <c r="C936" s="14">
        <f>VLOOKUP(A936,SGI!$A$1:$B$219,2,FALSE)</f>
        <v>244.66</v>
      </c>
      <c r="D936" s="14">
        <v>27369</v>
      </c>
      <c r="F936">
        <v>811</v>
      </c>
      <c r="G936" t="s">
        <v>27</v>
      </c>
      <c r="H936" t="s">
        <v>1694</v>
      </c>
      <c r="I936" s="14" t="s">
        <v>1914</v>
      </c>
      <c r="J936" t="s">
        <v>50</v>
      </c>
      <c r="K936" t="s">
        <v>51</v>
      </c>
      <c r="L936" s="14">
        <v>50</v>
      </c>
      <c r="M936" s="14">
        <v>40</v>
      </c>
      <c r="N936" s="14">
        <v>10</v>
      </c>
      <c r="O936">
        <v>0</v>
      </c>
      <c r="P936">
        <v>0</v>
      </c>
      <c r="Q936" s="8">
        <v>50</v>
      </c>
      <c r="R936" s="11" t="b">
        <f t="shared" si="15"/>
        <v>0</v>
      </c>
      <c r="S936">
        <v>0</v>
      </c>
      <c r="T936" t="s">
        <v>1697</v>
      </c>
      <c r="W936" t="s">
        <v>1697</v>
      </c>
      <c r="AB936" t="s">
        <v>33</v>
      </c>
    </row>
    <row r="937" spans="1:29" ht="20.100000000000001" customHeight="1" x14ac:dyDescent="0.25">
      <c r="A937" t="s">
        <v>1915</v>
      </c>
      <c r="B937" s="14">
        <v>37.32</v>
      </c>
      <c r="C937" s="14" t="e">
        <f>VLOOKUP(A937,SGI!$A$1:$B$219,2,FALSE)</f>
        <v>#N/A</v>
      </c>
      <c r="D937" s="14">
        <v>26935</v>
      </c>
      <c r="F937">
        <v>811</v>
      </c>
      <c r="G937" t="s">
        <v>27</v>
      </c>
      <c r="H937" t="s">
        <v>1694</v>
      </c>
      <c r="I937" s="1" t="s">
        <v>1916</v>
      </c>
      <c r="J937" t="s">
        <v>119</v>
      </c>
      <c r="K937" t="s">
        <v>32</v>
      </c>
      <c r="L937" s="14">
        <v>60</v>
      </c>
      <c r="M937" s="14">
        <v>0</v>
      </c>
      <c r="N937" s="14">
        <v>30</v>
      </c>
      <c r="O937">
        <v>0</v>
      </c>
      <c r="P937">
        <v>0</v>
      </c>
      <c r="Q937" s="8">
        <v>60</v>
      </c>
      <c r="R937" s="11" t="b">
        <f t="shared" si="15"/>
        <v>0</v>
      </c>
      <c r="S937">
        <v>0</v>
      </c>
      <c r="T937" s="19" t="s">
        <v>1917</v>
      </c>
      <c r="U937">
        <v>4</v>
      </c>
      <c r="V937">
        <v>5</v>
      </c>
      <c r="W937" t="s">
        <v>74</v>
      </c>
      <c r="X937">
        <v>3</v>
      </c>
      <c r="Y937">
        <v>4</v>
      </c>
      <c r="AB937" t="s">
        <v>33</v>
      </c>
    </row>
    <row r="938" spans="1:29" ht="20.100000000000001" customHeight="1" x14ac:dyDescent="0.25">
      <c r="A938" t="s">
        <v>1918</v>
      </c>
      <c r="B938" s="14" t="e">
        <v>#N/A</v>
      </c>
      <c r="C938" s="14">
        <f>VLOOKUP(A938,SGI!$A$1:$B$219,2,FALSE)</f>
        <v>12</v>
      </c>
      <c r="D938">
        <v>25814</v>
      </c>
      <c r="F938">
        <v>811</v>
      </c>
      <c r="G938" t="s">
        <v>27</v>
      </c>
      <c r="H938" t="s">
        <v>1694</v>
      </c>
      <c r="I938" s="19" t="s">
        <v>1919</v>
      </c>
      <c r="J938" t="s">
        <v>50</v>
      </c>
      <c r="K938" t="s">
        <v>32</v>
      </c>
      <c r="L938" s="14">
        <v>163</v>
      </c>
      <c r="M938" s="14">
        <v>0</v>
      </c>
      <c r="N938" s="14">
        <v>40</v>
      </c>
      <c r="O938">
        <v>0</v>
      </c>
      <c r="P938">
        <v>0</v>
      </c>
      <c r="Q938" s="8">
        <v>163</v>
      </c>
      <c r="R938" s="11" t="b">
        <f t="shared" si="15"/>
        <v>0</v>
      </c>
      <c r="S938">
        <v>0</v>
      </c>
      <c r="T938" t="s">
        <v>1697</v>
      </c>
      <c r="W938" t="s">
        <v>1697</v>
      </c>
      <c r="AB938" t="s">
        <v>33</v>
      </c>
    </row>
    <row r="939" spans="1:29" ht="20.100000000000001" customHeight="1" x14ac:dyDescent="0.25">
      <c r="A939" t="s">
        <v>1920</v>
      </c>
      <c r="B939" s="14">
        <v>2268.6899999999996</v>
      </c>
      <c r="C939" s="14">
        <f>VLOOKUP(A939,SGI!$A$1:$B$219,2,FALSE)</f>
        <v>2246.6799999999998</v>
      </c>
      <c r="D939">
        <v>25760</v>
      </c>
      <c r="F939">
        <v>811</v>
      </c>
      <c r="G939" t="s">
        <v>27</v>
      </c>
      <c r="H939" t="s">
        <v>1694</v>
      </c>
      <c r="I939" s="19" t="s">
        <v>1921</v>
      </c>
      <c r="J939" t="s">
        <v>45</v>
      </c>
      <c r="K939" t="s">
        <v>32</v>
      </c>
      <c r="L939" s="20">
        <v>3900</v>
      </c>
      <c r="M939" s="20">
        <v>2340</v>
      </c>
      <c r="N939" s="20">
        <v>1560</v>
      </c>
      <c r="O939">
        <v>0</v>
      </c>
      <c r="P939">
        <v>0</v>
      </c>
      <c r="Q939" s="7">
        <v>3900</v>
      </c>
      <c r="R939" s="11" t="b">
        <f t="shared" si="15"/>
        <v>0</v>
      </c>
      <c r="S939">
        <v>0</v>
      </c>
      <c r="T939" t="s">
        <v>1697</v>
      </c>
      <c r="W939" t="s">
        <v>1922</v>
      </c>
      <c r="X939">
        <v>3</v>
      </c>
      <c r="Y939" t="s">
        <v>1923</v>
      </c>
      <c r="AB939" t="s">
        <v>33</v>
      </c>
    </row>
    <row r="940" spans="1:29" ht="20.100000000000001" customHeight="1" x14ac:dyDescent="0.25">
      <c r="A940" t="s">
        <v>1920</v>
      </c>
      <c r="B940" s="14">
        <v>2268.6899999999996</v>
      </c>
      <c r="C940" s="14">
        <f>VLOOKUP(A940,SGI!$A$1:$B$219,2,FALSE)</f>
        <v>2246.6799999999998</v>
      </c>
      <c r="D940">
        <v>25761</v>
      </c>
      <c r="F940">
        <v>811</v>
      </c>
      <c r="G940" t="s">
        <v>27</v>
      </c>
      <c r="H940" t="s">
        <v>1694</v>
      </c>
      <c r="I940" s="19" t="s">
        <v>1924</v>
      </c>
      <c r="J940" t="s">
        <v>45</v>
      </c>
      <c r="K940" t="s">
        <v>77</v>
      </c>
      <c r="L940" s="2">
        <v>1430</v>
      </c>
      <c r="M940" s="14">
        <v>858</v>
      </c>
      <c r="N940" s="14">
        <v>572</v>
      </c>
      <c r="O940">
        <v>0</v>
      </c>
      <c r="P940">
        <v>0</v>
      </c>
      <c r="Q940" s="7">
        <v>1430</v>
      </c>
      <c r="R940" s="11" t="b">
        <f t="shared" si="15"/>
        <v>0</v>
      </c>
      <c r="S940">
        <v>0</v>
      </c>
      <c r="T940" t="s">
        <v>1697</v>
      </c>
      <c r="W940" t="s">
        <v>1697</v>
      </c>
      <c r="AB940" t="s">
        <v>33</v>
      </c>
    </row>
    <row r="941" spans="1:29" ht="20.100000000000001" customHeight="1" x14ac:dyDescent="0.25">
      <c r="A941" t="s">
        <v>1920</v>
      </c>
      <c r="B941" s="14">
        <v>2268.6899999999996</v>
      </c>
      <c r="C941" s="14">
        <f>VLOOKUP(A941,SGI!$A$1:$B$219,2,FALSE)</f>
        <v>2246.6799999999998</v>
      </c>
      <c r="D941">
        <v>25762</v>
      </c>
      <c r="F941">
        <v>811</v>
      </c>
      <c r="G941" t="s">
        <v>27</v>
      </c>
      <c r="H941" t="s">
        <v>1694</v>
      </c>
      <c r="I941" s="19" t="s">
        <v>1925</v>
      </c>
      <c r="J941" t="s">
        <v>119</v>
      </c>
      <c r="K941" t="s">
        <v>77</v>
      </c>
      <c r="L941" s="14">
        <v>80</v>
      </c>
      <c r="M941">
        <v>56</v>
      </c>
      <c r="N941">
        <v>24</v>
      </c>
      <c r="O941">
        <v>0</v>
      </c>
      <c r="P941">
        <v>0</v>
      </c>
      <c r="Q941" s="8">
        <v>80</v>
      </c>
      <c r="R941" s="11" t="b">
        <f t="shared" si="15"/>
        <v>0</v>
      </c>
      <c r="S941">
        <v>0</v>
      </c>
      <c r="T941" t="s">
        <v>1697</v>
      </c>
      <c r="W941" t="s">
        <v>1697</v>
      </c>
      <c r="AB941" t="s">
        <v>33</v>
      </c>
    </row>
    <row r="942" spans="1:29" ht="20.100000000000001" customHeight="1" x14ac:dyDescent="0.25">
      <c r="A942" t="s">
        <v>1920</v>
      </c>
      <c r="B942" s="14">
        <v>2268.6899999999996</v>
      </c>
      <c r="C942" s="14">
        <f>VLOOKUP(A942,SGI!$A$1:$B$219,2,FALSE)</f>
        <v>2246.6799999999998</v>
      </c>
      <c r="D942" s="14">
        <v>25763</v>
      </c>
      <c r="F942">
        <v>811</v>
      </c>
      <c r="G942" t="s">
        <v>27</v>
      </c>
      <c r="H942" t="s">
        <v>1694</v>
      </c>
      <c r="I942" s="19" t="s">
        <v>1926</v>
      </c>
      <c r="J942" t="s">
        <v>364</v>
      </c>
      <c r="K942" t="s">
        <v>32</v>
      </c>
      <c r="L942" s="14">
        <v>967.5</v>
      </c>
      <c r="M942">
        <v>677.25</v>
      </c>
      <c r="N942">
        <v>290.25</v>
      </c>
      <c r="O942" s="14">
        <v>0</v>
      </c>
      <c r="P942">
        <v>0</v>
      </c>
      <c r="Q942" s="8">
        <v>967.5</v>
      </c>
      <c r="R942" s="11" t="b">
        <f t="shared" si="15"/>
        <v>0</v>
      </c>
      <c r="S942">
        <v>0</v>
      </c>
      <c r="T942" t="s">
        <v>1697</v>
      </c>
      <c r="W942" t="s">
        <v>1697</v>
      </c>
      <c r="AB942" t="s">
        <v>33</v>
      </c>
    </row>
    <row r="943" spans="1:29" ht="20.100000000000001" customHeight="1" x14ac:dyDescent="0.25">
      <c r="A943" t="s">
        <v>1920</v>
      </c>
      <c r="B943" s="14">
        <v>2268.6899999999996</v>
      </c>
      <c r="C943" s="14">
        <f>VLOOKUP(A943,SGI!$A$1:$B$219,2,FALSE)</f>
        <v>2246.6799999999998</v>
      </c>
      <c r="D943">
        <v>25770</v>
      </c>
      <c r="F943">
        <v>811</v>
      </c>
      <c r="G943" t="s">
        <v>27</v>
      </c>
      <c r="H943" t="s">
        <v>1694</v>
      </c>
      <c r="I943" s="19" t="s">
        <v>1927</v>
      </c>
      <c r="J943" t="s">
        <v>288</v>
      </c>
      <c r="K943" t="s">
        <v>77</v>
      </c>
      <c r="L943" s="14">
        <v>828.75</v>
      </c>
      <c r="M943">
        <v>425</v>
      </c>
      <c r="N943">
        <v>403.75</v>
      </c>
      <c r="O943" s="14">
        <v>0</v>
      </c>
      <c r="P943">
        <v>0</v>
      </c>
      <c r="Q943" s="8">
        <v>828.75</v>
      </c>
      <c r="R943" s="11" t="b">
        <f t="shared" si="15"/>
        <v>0</v>
      </c>
      <c r="S943">
        <v>0</v>
      </c>
      <c r="T943" t="s">
        <v>1697</v>
      </c>
      <c r="W943" t="s">
        <v>1697</v>
      </c>
      <c r="AB943" t="s">
        <v>33</v>
      </c>
    </row>
    <row r="944" spans="1:29" ht="20.100000000000001" customHeight="1" x14ac:dyDescent="0.25">
      <c r="A944" t="s">
        <v>1920</v>
      </c>
      <c r="B944" s="14">
        <v>2268.6899999999996</v>
      </c>
      <c r="C944" s="14">
        <f>VLOOKUP(A944,SGI!$A$1:$B$219,2,FALSE)</f>
        <v>2246.6799999999998</v>
      </c>
      <c r="D944">
        <v>25773</v>
      </c>
      <c r="F944">
        <v>811</v>
      </c>
      <c r="G944" t="s">
        <v>27</v>
      </c>
      <c r="H944" t="s">
        <v>1694</v>
      </c>
      <c r="I944" s="1" t="s">
        <v>1928</v>
      </c>
      <c r="J944" t="s">
        <v>35</v>
      </c>
      <c r="K944" t="s">
        <v>51</v>
      </c>
      <c r="L944" s="14">
        <v>4.2</v>
      </c>
      <c r="M944">
        <v>0</v>
      </c>
      <c r="N944">
        <v>4.2</v>
      </c>
      <c r="O944">
        <v>0</v>
      </c>
      <c r="P944">
        <v>0</v>
      </c>
      <c r="Q944" s="8">
        <v>4.2</v>
      </c>
      <c r="R944" s="11" t="b">
        <f t="shared" si="15"/>
        <v>0</v>
      </c>
      <c r="S944">
        <v>0</v>
      </c>
      <c r="T944" t="s">
        <v>1697</v>
      </c>
      <c r="W944" t="s">
        <v>1697</v>
      </c>
      <c r="AB944" t="s">
        <v>33</v>
      </c>
    </row>
    <row r="945" spans="1:28" ht="20.100000000000001" customHeight="1" x14ac:dyDescent="0.25">
      <c r="A945" t="s">
        <v>1920</v>
      </c>
      <c r="B945" s="14">
        <v>2268.6899999999996</v>
      </c>
      <c r="C945" s="14">
        <f>VLOOKUP(A945,SGI!$A$1:$B$219,2,FALSE)</f>
        <v>2246.6799999999998</v>
      </c>
      <c r="D945" s="4">
        <v>25774</v>
      </c>
      <c r="E945" s="4" t="s">
        <v>2540</v>
      </c>
      <c r="F945">
        <v>811</v>
      </c>
      <c r="G945" t="s">
        <v>27</v>
      </c>
      <c r="H945" t="s">
        <v>1694</v>
      </c>
      <c r="I945" s="19" t="s">
        <v>1929</v>
      </c>
      <c r="J945" t="s">
        <v>50</v>
      </c>
      <c r="K945" t="s">
        <v>32</v>
      </c>
      <c r="L945" s="20">
        <v>1387.5</v>
      </c>
      <c r="M945">
        <v>832.5</v>
      </c>
      <c r="N945">
        <v>555</v>
      </c>
      <c r="O945">
        <v>0</v>
      </c>
      <c r="P945">
        <v>0</v>
      </c>
      <c r="Q945" s="8">
        <v>0</v>
      </c>
      <c r="R945" s="11" t="b">
        <f t="shared" si="15"/>
        <v>0</v>
      </c>
      <c r="S945">
        <v>0</v>
      </c>
      <c r="T945" t="s">
        <v>1930</v>
      </c>
      <c r="W945" t="s">
        <v>74</v>
      </c>
      <c r="AB945" t="s">
        <v>33</v>
      </c>
    </row>
    <row r="946" spans="1:28" ht="20.100000000000001" customHeight="1" x14ac:dyDescent="0.25">
      <c r="A946" t="s">
        <v>1931</v>
      </c>
      <c r="B946" s="14">
        <v>2495.37</v>
      </c>
      <c r="C946" s="14">
        <f>VLOOKUP(A946,SGI!$A$1:$B$219,2,FALSE)</f>
        <v>6090.6</v>
      </c>
      <c r="D946">
        <v>27325</v>
      </c>
      <c r="F946">
        <v>811</v>
      </c>
      <c r="G946" t="s">
        <v>27</v>
      </c>
      <c r="H946" t="s">
        <v>1694</v>
      </c>
      <c r="I946" s="19" t="s">
        <v>1932</v>
      </c>
      <c r="J946" t="s">
        <v>60</v>
      </c>
      <c r="K946" t="s">
        <v>32</v>
      </c>
      <c r="L946" s="20">
        <v>1650</v>
      </c>
      <c r="M946" s="20">
        <v>1020</v>
      </c>
      <c r="N946" s="14">
        <v>660</v>
      </c>
      <c r="O946">
        <v>0</v>
      </c>
      <c r="P946">
        <v>0</v>
      </c>
      <c r="Q946" s="7">
        <v>1650</v>
      </c>
      <c r="R946" s="11" t="b">
        <f t="shared" si="15"/>
        <v>0</v>
      </c>
      <c r="S946">
        <v>0</v>
      </c>
      <c r="T946" t="s">
        <v>1697</v>
      </c>
      <c r="W946" t="s">
        <v>1697</v>
      </c>
      <c r="AB946" t="s">
        <v>33</v>
      </c>
    </row>
    <row r="947" spans="1:28" ht="20.100000000000001" customHeight="1" x14ac:dyDescent="0.25">
      <c r="A947" t="s">
        <v>1931</v>
      </c>
      <c r="B947" s="14">
        <v>2495.37</v>
      </c>
      <c r="C947" s="14">
        <f>VLOOKUP(A947,SGI!$A$1:$B$219,2,FALSE)</f>
        <v>6090.6</v>
      </c>
      <c r="D947">
        <v>27326</v>
      </c>
      <c r="F947">
        <v>811</v>
      </c>
      <c r="G947" t="s">
        <v>27</v>
      </c>
      <c r="H947" t="s">
        <v>1694</v>
      </c>
      <c r="I947" s="1" t="s">
        <v>1933</v>
      </c>
      <c r="J947" t="s">
        <v>45</v>
      </c>
      <c r="K947" t="s">
        <v>32</v>
      </c>
      <c r="L947" s="20">
        <v>3705</v>
      </c>
      <c r="M947" s="20">
        <v>2223</v>
      </c>
      <c r="N947" s="20">
        <v>1482</v>
      </c>
      <c r="O947">
        <v>0</v>
      </c>
      <c r="P947">
        <v>0</v>
      </c>
      <c r="Q947" s="7">
        <v>3705</v>
      </c>
      <c r="R947" s="11" t="b">
        <f t="shared" si="15"/>
        <v>0</v>
      </c>
      <c r="S947">
        <v>0</v>
      </c>
      <c r="T947" s="14" t="s">
        <v>1697</v>
      </c>
      <c r="W947" t="s">
        <v>1934</v>
      </c>
      <c r="X947">
        <v>3</v>
      </c>
      <c r="Y947" t="s">
        <v>1923</v>
      </c>
      <c r="AB947" t="s">
        <v>33</v>
      </c>
    </row>
    <row r="948" spans="1:28" ht="20.100000000000001" customHeight="1" x14ac:dyDescent="0.25">
      <c r="A948" t="s">
        <v>1931</v>
      </c>
      <c r="B948" s="14">
        <v>2495.37</v>
      </c>
      <c r="C948" s="14">
        <f>VLOOKUP(A948,SGI!$A$1:$B$219,2,FALSE)</f>
        <v>6090.6</v>
      </c>
      <c r="D948">
        <v>27327</v>
      </c>
      <c r="F948">
        <v>811</v>
      </c>
      <c r="G948" t="s">
        <v>27</v>
      </c>
      <c r="H948" t="s">
        <v>1694</v>
      </c>
      <c r="I948" s="19" t="s">
        <v>1935</v>
      </c>
      <c r="J948" t="s">
        <v>45</v>
      </c>
      <c r="K948" t="s">
        <v>77</v>
      </c>
      <c r="L948" s="20">
        <v>1592</v>
      </c>
      <c r="M948" s="20">
        <v>1170</v>
      </c>
      <c r="N948">
        <v>422</v>
      </c>
      <c r="O948">
        <v>0</v>
      </c>
      <c r="P948">
        <v>0</v>
      </c>
      <c r="Q948" s="7">
        <v>1592</v>
      </c>
      <c r="R948" s="11" t="b">
        <f t="shared" si="15"/>
        <v>0</v>
      </c>
      <c r="S948">
        <v>0</v>
      </c>
      <c r="T948" s="14" t="s">
        <v>1697</v>
      </c>
      <c r="W948" t="s">
        <v>1697</v>
      </c>
      <c r="AB948" t="s">
        <v>33</v>
      </c>
    </row>
    <row r="949" spans="1:28" ht="20.100000000000001" customHeight="1" x14ac:dyDescent="0.25">
      <c r="A949" t="s">
        <v>1931</v>
      </c>
      <c r="B949" s="14">
        <v>2495.37</v>
      </c>
      <c r="C949" s="14">
        <f>VLOOKUP(A949,SGI!$A$1:$B$219,2,FALSE)</f>
        <v>6090.6</v>
      </c>
      <c r="D949">
        <v>27328</v>
      </c>
      <c r="F949">
        <v>811</v>
      </c>
      <c r="G949" t="s">
        <v>27</v>
      </c>
      <c r="H949" t="s">
        <v>1694</v>
      </c>
      <c r="I949" s="19" t="s">
        <v>1936</v>
      </c>
      <c r="J949" t="s">
        <v>288</v>
      </c>
      <c r="K949" t="s">
        <v>32</v>
      </c>
      <c r="L949" s="20">
        <v>1638</v>
      </c>
      <c r="M949" s="20">
        <v>1170</v>
      </c>
      <c r="N949">
        <v>468</v>
      </c>
      <c r="O949">
        <v>0</v>
      </c>
      <c r="P949">
        <v>0</v>
      </c>
      <c r="Q949" s="7">
        <v>1638</v>
      </c>
      <c r="R949" s="11" t="b">
        <f t="shared" si="15"/>
        <v>0</v>
      </c>
      <c r="S949">
        <v>0</v>
      </c>
      <c r="T949" s="14" t="s">
        <v>1697</v>
      </c>
      <c r="W949" t="s">
        <v>1697</v>
      </c>
      <c r="AB949" t="s">
        <v>33</v>
      </c>
    </row>
    <row r="950" spans="1:28" ht="20.100000000000001" customHeight="1" x14ac:dyDescent="0.25">
      <c r="A950" t="s">
        <v>1931</v>
      </c>
      <c r="B950" s="14">
        <v>2495.37</v>
      </c>
      <c r="C950" s="14">
        <f>VLOOKUP(A950,SGI!$A$1:$B$219,2,FALSE)</f>
        <v>6090.6</v>
      </c>
      <c r="D950" s="14">
        <v>27329</v>
      </c>
      <c r="F950">
        <v>811</v>
      </c>
      <c r="G950" t="s">
        <v>27</v>
      </c>
      <c r="H950" t="s">
        <v>1694</v>
      </c>
      <c r="I950" s="19" t="s">
        <v>1937</v>
      </c>
      <c r="J950" t="s">
        <v>364</v>
      </c>
      <c r="K950" t="s">
        <v>32</v>
      </c>
      <c r="L950" s="20">
        <v>2496</v>
      </c>
      <c r="M950" s="20">
        <v>1497.6</v>
      </c>
      <c r="N950" s="14">
        <v>998.4</v>
      </c>
      <c r="O950">
        <v>0</v>
      </c>
      <c r="P950">
        <v>0</v>
      </c>
      <c r="Q950" s="7">
        <v>2496</v>
      </c>
      <c r="R950" s="11" t="b">
        <f t="shared" si="15"/>
        <v>0</v>
      </c>
      <c r="S950">
        <v>0</v>
      </c>
      <c r="T950" t="s">
        <v>1697</v>
      </c>
      <c r="W950" t="s">
        <v>1697</v>
      </c>
      <c r="AB950" t="s">
        <v>33</v>
      </c>
    </row>
    <row r="951" spans="1:28" ht="20.100000000000001" customHeight="1" x14ac:dyDescent="0.25">
      <c r="A951" t="s">
        <v>1931</v>
      </c>
      <c r="B951" s="14">
        <v>2495.37</v>
      </c>
      <c r="C951" s="14">
        <f>VLOOKUP(A951,SGI!$A$1:$B$219,2,FALSE)</f>
        <v>6090.6</v>
      </c>
      <c r="D951" s="14">
        <v>27330</v>
      </c>
      <c r="F951">
        <v>811</v>
      </c>
      <c r="G951" t="s">
        <v>27</v>
      </c>
      <c r="H951" t="s">
        <v>1694</v>
      </c>
      <c r="I951" s="19" t="s">
        <v>1938</v>
      </c>
      <c r="J951" t="s">
        <v>50</v>
      </c>
      <c r="K951" t="s">
        <v>77</v>
      </c>
      <c r="L951" s="14">
        <v>390</v>
      </c>
      <c r="M951" s="14">
        <v>234</v>
      </c>
      <c r="N951" s="14">
        <v>156</v>
      </c>
      <c r="O951">
        <v>0</v>
      </c>
      <c r="P951">
        <v>0</v>
      </c>
      <c r="Q951" s="8">
        <v>390</v>
      </c>
      <c r="R951" s="11" t="b">
        <f t="shared" si="15"/>
        <v>0</v>
      </c>
      <c r="S951">
        <v>0</v>
      </c>
      <c r="T951" t="s">
        <v>1697</v>
      </c>
      <c r="W951" t="s">
        <v>1697</v>
      </c>
      <c r="AB951" t="s">
        <v>33</v>
      </c>
    </row>
    <row r="952" spans="1:28" ht="20.100000000000001" customHeight="1" x14ac:dyDescent="0.25">
      <c r="A952" t="s">
        <v>1931</v>
      </c>
      <c r="B952" s="14">
        <v>2495.37</v>
      </c>
      <c r="C952" s="14">
        <f>VLOOKUP(A952,SGI!$A$1:$B$219,2,FALSE)</f>
        <v>6090.6</v>
      </c>
      <c r="D952" s="4">
        <v>27332</v>
      </c>
      <c r="E952" s="4" t="s">
        <v>2540</v>
      </c>
      <c r="F952">
        <v>811</v>
      </c>
      <c r="G952" t="s">
        <v>27</v>
      </c>
      <c r="H952" t="s">
        <v>1694</v>
      </c>
      <c r="I952" s="14" t="s">
        <v>1939</v>
      </c>
      <c r="J952" t="s">
        <v>50</v>
      </c>
      <c r="K952" t="s">
        <v>32</v>
      </c>
      <c r="L952" s="20">
        <v>1074.47</v>
      </c>
      <c r="M952" s="14">
        <v>644.67999999999995</v>
      </c>
      <c r="N952" s="14">
        <v>429.78</v>
      </c>
      <c r="O952">
        <v>0</v>
      </c>
      <c r="P952">
        <v>0</v>
      </c>
      <c r="Q952" s="8">
        <v>0</v>
      </c>
      <c r="R952" s="11" t="b">
        <f t="shared" si="15"/>
        <v>0</v>
      </c>
      <c r="S952">
        <v>0</v>
      </c>
      <c r="T952" t="s">
        <v>1940</v>
      </c>
      <c r="W952" t="s">
        <v>74</v>
      </c>
      <c r="AB952" t="s">
        <v>33</v>
      </c>
    </row>
    <row r="953" spans="1:28" ht="20.100000000000001" customHeight="1" x14ac:dyDescent="0.25">
      <c r="A953" t="s">
        <v>1931</v>
      </c>
      <c r="B953" s="14">
        <v>2495.37</v>
      </c>
      <c r="C953" s="14">
        <f>VLOOKUP(A953,SGI!$A$1:$B$219,2,FALSE)</f>
        <v>6090.6</v>
      </c>
      <c r="D953">
        <v>27333</v>
      </c>
      <c r="F953">
        <v>811</v>
      </c>
      <c r="G953" t="s">
        <v>27</v>
      </c>
      <c r="H953" t="s">
        <v>1694</v>
      </c>
      <c r="I953" s="19" t="s">
        <v>1941</v>
      </c>
      <c r="J953" t="s">
        <v>37</v>
      </c>
      <c r="K953" t="s">
        <v>32</v>
      </c>
      <c r="L953" s="20">
        <v>1330</v>
      </c>
      <c r="M953" s="14">
        <v>997.5</v>
      </c>
      <c r="N953" s="14">
        <v>332.5</v>
      </c>
      <c r="O953">
        <v>0</v>
      </c>
      <c r="P953">
        <v>0</v>
      </c>
      <c r="Q953" s="7">
        <v>1330</v>
      </c>
      <c r="R953" s="11" t="b">
        <f t="shared" si="15"/>
        <v>0</v>
      </c>
      <c r="S953">
        <v>0</v>
      </c>
      <c r="T953" s="14" t="s">
        <v>1697</v>
      </c>
      <c r="W953" t="s">
        <v>1697</v>
      </c>
      <c r="AB953" t="s">
        <v>33</v>
      </c>
    </row>
    <row r="954" spans="1:28" ht="20.100000000000001" customHeight="1" x14ac:dyDescent="0.25">
      <c r="A954" t="s">
        <v>1931</v>
      </c>
      <c r="B954" s="14">
        <v>2495.37</v>
      </c>
      <c r="C954" s="14">
        <f>VLOOKUP(A954,SGI!$A$1:$B$219,2,FALSE)</f>
        <v>6090.6</v>
      </c>
      <c r="D954">
        <v>27336</v>
      </c>
      <c r="F954">
        <v>811</v>
      </c>
      <c r="G954" t="s">
        <v>27</v>
      </c>
      <c r="H954" t="s">
        <v>1694</v>
      </c>
      <c r="I954" s="19" t="s">
        <v>1942</v>
      </c>
      <c r="J954" t="s">
        <v>37</v>
      </c>
      <c r="K954" t="s">
        <v>77</v>
      </c>
      <c r="L954" s="14">
        <v>200</v>
      </c>
      <c r="M954">
        <v>100</v>
      </c>
      <c r="N954">
        <v>100</v>
      </c>
      <c r="O954">
        <v>0</v>
      </c>
      <c r="P954">
        <v>0</v>
      </c>
      <c r="Q954" s="8">
        <v>200</v>
      </c>
      <c r="R954" s="11" t="b">
        <f t="shared" si="15"/>
        <v>0</v>
      </c>
      <c r="S954">
        <v>0</v>
      </c>
      <c r="T954" t="s">
        <v>1697</v>
      </c>
      <c r="W954" s="14" t="s">
        <v>1697</v>
      </c>
      <c r="AB954" t="s">
        <v>33</v>
      </c>
    </row>
    <row r="955" spans="1:28" ht="20.100000000000001" customHeight="1" x14ac:dyDescent="0.25">
      <c r="A955" t="s">
        <v>1931</v>
      </c>
      <c r="B955" s="14">
        <v>2495.37</v>
      </c>
      <c r="C955" s="14">
        <f>VLOOKUP(A955,SGI!$A$1:$B$219,2,FALSE)</f>
        <v>6090.6</v>
      </c>
      <c r="D955">
        <v>27338</v>
      </c>
      <c r="F955">
        <v>811</v>
      </c>
      <c r="G955" t="s">
        <v>27</v>
      </c>
      <c r="H955" t="s">
        <v>1694</v>
      </c>
      <c r="I955" s="19" t="s">
        <v>1943</v>
      </c>
      <c r="J955" t="s">
        <v>37</v>
      </c>
      <c r="K955" t="s">
        <v>51</v>
      </c>
      <c r="L955">
        <v>170</v>
      </c>
      <c r="M955">
        <v>125</v>
      </c>
      <c r="N955">
        <v>45</v>
      </c>
      <c r="O955">
        <v>0</v>
      </c>
      <c r="P955">
        <v>0</v>
      </c>
      <c r="Q955" s="8">
        <v>170</v>
      </c>
      <c r="R955" s="11" t="b">
        <f t="shared" si="15"/>
        <v>0</v>
      </c>
      <c r="S955">
        <v>0</v>
      </c>
      <c r="T955" t="s">
        <v>1697</v>
      </c>
      <c r="W955" t="s">
        <v>1697</v>
      </c>
      <c r="AB955" t="s">
        <v>33</v>
      </c>
    </row>
    <row r="956" spans="1:28" ht="20.100000000000001" customHeight="1" x14ac:dyDescent="0.25">
      <c r="A956" t="s">
        <v>1931</v>
      </c>
      <c r="B956" s="14">
        <v>2495.37</v>
      </c>
      <c r="C956" s="14">
        <f>VLOOKUP(A956,SGI!$A$1:$B$219,2,FALSE)</f>
        <v>6090.6</v>
      </c>
      <c r="D956">
        <v>27340</v>
      </c>
      <c r="F956">
        <v>811</v>
      </c>
      <c r="G956" t="s">
        <v>27</v>
      </c>
      <c r="H956" t="s">
        <v>1694</v>
      </c>
      <c r="I956" t="s">
        <v>1944</v>
      </c>
      <c r="J956" t="s">
        <v>408</v>
      </c>
      <c r="K956" t="s">
        <v>32</v>
      </c>
      <c r="L956" s="20">
        <v>1638</v>
      </c>
      <c r="M956" s="20">
        <v>1170</v>
      </c>
      <c r="N956">
        <v>468</v>
      </c>
      <c r="O956">
        <v>0</v>
      </c>
      <c r="P956">
        <v>0</v>
      </c>
      <c r="Q956" s="8">
        <v>0</v>
      </c>
      <c r="R956" s="11" t="b">
        <f t="shared" si="15"/>
        <v>0</v>
      </c>
      <c r="S956">
        <v>0</v>
      </c>
      <c r="T956" t="s">
        <v>1945</v>
      </c>
      <c r="U956">
        <v>1</v>
      </c>
      <c r="V956">
        <v>3</v>
      </c>
      <c r="W956" t="s">
        <v>1946</v>
      </c>
      <c r="X956">
        <v>1</v>
      </c>
      <c r="Y956">
        <v>3</v>
      </c>
      <c r="AB956" t="s">
        <v>33</v>
      </c>
    </row>
    <row r="957" spans="1:28" ht="20.100000000000001" customHeight="1" x14ac:dyDescent="0.25">
      <c r="A957" t="s">
        <v>1947</v>
      </c>
      <c r="B957" s="14">
        <v>143.43</v>
      </c>
      <c r="C957" s="14">
        <f>VLOOKUP(A957,SGI!$A$1:$B$219,2,FALSE)</f>
        <v>1749.18</v>
      </c>
      <c r="D957">
        <v>25902</v>
      </c>
      <c r="F957">
        <v>811</v>
      </c>
      <c r="G957" t="s">
        <v>27</v>
      </c>
      <c r="H957" t="s">
        <v>1694</v>
      </c>
      <c r="I957" s="19" t="s">
        <v>1948</v>
      </c>
      <c r="J957" t="s">
        <v>37</v>
      </c>
      <c r="K957" t="s">
        <v>32</v>
      </c>
      <c r="L957">
        <v>800</v>
      </c>
      <c r="M957">
        <v>460</v>
      </c>
      <c r="N957">
        <v>150</v>
      </c>
      <c r="O957">
        <v>0</v>
      </c>
      <c r="P957">
        <v>0</v>
      </c>
      <c r="Q957" s="8">
        <v>800</v>
      </c>
      <c r="R957" s="11" t="b">
        <f t="shared" si="15"/>
        <v>0</v>
      </c>
      <c r="S957">
        <v>0</v>
      </c>
      <c r="T957" s="14" t="s">
        <v>1697</v>
      </c>
      <c r="W957" t="s">
        <v>1697</v>
      </c>
      <c r="AB957" t="s">
        <v>33</v>
      </c>
    </row>
    <row r="958" spans="1:28" ht="20.100000000000001" customHeight="1" x14ac:dyDescent="0.25">
      <c r="A958" t="s">
        <v>1949</v>
      </c>
      <c r="B958" s="14">
        <v>1065.92</v>
      </c>
      <c r="C958" s="14">
        <f>VLOOKUP(A958,SGI!$A$1:$B$219,2,FALSE)</f>
        <v>4080.23</v>
      </c>
      <c r="D958">
        <v>25508</v>
      </c>
      <c r="F958">
        <v>811</v>
      </c>
      <c r="G958" t="s">
        <v>27</v>
      </c>
      <c r="H958" t="s">
        <v>1694</v>
      </c>
      <c r="I958" t="s">
        <v>1950</v>
      </c>
      <c r="J958" t="s">
        <v>98</v>
      </c>
      <c r="K958" t="s">
        <v>32</v>
      </c>
      <c r="L958" s="20">
        <v>2700</v>
      </c>
      <c r="M958" s="20">
        <v>2300</v>
      </c>
      <c r="N958">
        <v>400</v>
      </c>
      <c r="O958">
        <v>0</v>
      </c>
      <c r="P958">
        <v>0</v>
      </c>
      <c r="Q958" s="7">
        <v>2700</v>
      </c>
      <c r="R958" s="11" t="b">
        <f t="shared" si="15"/>
        <v>0</v>
      </c>
      <c r="S958">
        <v>0</v>
      </c>
      <c r="T958" t="s">
        <v>1697</v>
      </c>
      <c r="W958" t="s">
        <v>1697</v>
      </c>
      <c r="AB958" t="s">
        <v>33</v>
      </c>
    </row>
    <row r="959" spans="1:28" ht="20.100000000000001" customHeight="1" x14ac:dyDescent="0.25">
      <c r="A959" t="s">
        <v>1949</v>
      </c>
      <c r="B959" s="14">
        <v>1065.92</v>
      </c>
      <c r="C959" s="14">
        <f>VLOOKUP(A959,SGI!$A$1:$B$219,2,FALSE)</f>
        <v>4080.23</v>
      </c>
      <c r="D959">
        <v>25510</v>
      </c>
      <c r="F959">
        <v>811</v>
      </c>
      <c r="G959" t="s">
        <v>27</v>
      </c>
      <c r="H959" t="s">
        <v>1694</v>
      </c>
      <c r="I959" s="14" t="s">
        <v>1951</v>
      </c>
      <c r="J959" t="s">
        <v>288</v>
      </c>
      <c r="K959" t="s">
        <v>32</v>
      </c>
      <c r="L959">
        <v>89</v>
      </c>
      <c r="M959">
        <v>29</v>
      </c>
      <c r="N959">
        <v>60</v>
      </c>
      <c r="O959">
        <v>0</v>
      </c>
      <c r="P959">
        <v>0</v>
      </c>
      <c r="Q959" s="8">
        <v>89</v>
      </c>
      <c r="R959" s="11" t="b">
        <f t="shared" si="15"/>
        <v>0</v>
      </c>
      <c r="S959">
        <v>0</v>
      </c>
      <c r="T959" t="s">
        <v>1697</v>
      </c>
      <c r="W959" t="s">
        <v>1697</v>
      </c>
      <c r="AB959" t="s">
        <v>33</v>
      </c>
    </row>
    <row r="960" spans="1:28" ht="20.100000000000001" customHeight="1" x14ac:dyDescent="0.25">
      <c r="A960" t="s">
        <v>1949</v>
      </c>
      <c r="B960" s="14">
        <v>1065.92</v>
      </c>
      <c r="C960" s="14">
        <f>VLOOKUP(A960,SGI!$A$1:$B$219,2,FALSE)</f>
        <v>4080.23</v>
      </c>
      <c r="D960">
        <v>25512</v>
      </c>
      <c r="F960">
        <v>811</v>
      </c>
      <c r="G960" t="s">
        <v>27</v>
      </c>
      <c r="H960" t="s">
        <v>1694</v>
      </c>
      <c r="I960" s="14" t="s">
        <v>1952</v>
      </c>
      <c r="J960" t="s">
        <v>45</v>
      </c>
      <c r="K960" t="s">
        <v>32</v>
      </c>
      <c r="L960" s="20">
        <v>2512</v>
      </c>
      <c r="M960" s="20">
        <v>1912</v>
      </c>
      <c r="N960">
        <v>600</v>
      </c>
      <c r="O960">
        <v>0</v>
      </c>
      <c r="P960">
        <v>0</v>
      </c>
      <c r="Q960" s="7">
        <v>2512</v>
      </c>
      <c r="R960" s="11" t="b">
        <f t="shared" si="15"/>
        <v>0</v>
      </c>
      <c r="S960">
        <v>0</v>
      </c>
      <c r="T960" t="s">
        <v>1697</v>
      </c>
      <c r="W960" t="s">
        <v>1697</v>
      </c>
      <c r="AB960" t="s">
        <v>33</v>
      </c>
    </row>
    <row r="961" spans="1:28" ht="20.100000000000001" customHeight="1" x14ac:dyDescent="0.25">
      <c r="A961" t="s">
        <v>1953</v>
      </c>
      <c r="B961" s="14">
        <v>1961.95</v>
      </c>
      <c r="C961" s="14">
        <f>VLOOKUP(A961,SGI!$A$1:$B$219,2,FALSE)</f>
        <v>4772.21</v>
      </c>
      <c r="D961">
        <v>26196</v>
      </c>
      <c r="F961">
        <v>811</v>
      </c>
      <c r="G961" t="s">
        <v>27</v>
      </c>
      <c r="H961" t="s">
        <v>1694</v>
      </c>
      <c r="I961" s="19" t="s">
        <v>1954</v>
      </c>
      <c r="J961" t="s">
        <v>37</v>
      </c>
      <c r="K961" t="s">
        <v>32</v>
      </c>
      <c r="L961" s="20">
        <v>7830</v>
      </c>
      <c r="M961" s="20">
        <v>8555.08</v>
      </c>
      <c r="N961" s="20">
        <v>1957.5</v>
      </c>
      <c r="O961">
        <v>0</v>
      </c>
      <c r="P961">
        <v>0</v>
      </c>
      <c r="Q961" s="7">
        <v>7830</v>
      </c>
      <c r="R961" s="11" t="b">
        <f t="shared" si="15"/>
        <v>0</v>
      </c>
      <c r="S961">
        <v>0</v>
      </c>
      <c r="T961" t="s">
        <v>1697</v>
      </c>
      <c r="W961" t="s">
        <v>1697</v>
      </c>
      <c r="AB961" t="s">
        <v>33</v>
      </c>
    </row>
    <row r="962" spans="1:28" ht="20.100000000000001" customHeight="1" x14ac:dyDescent="0.25">
      <c r="A962" t="s">
        <v>1955</v>
      </c>
      <c r="B962" s="14">
        <v>2356</v>
      </c>
      <c r="C962" s="14">
        <f>VLOOKUP(A962,SGI!$A$1:$B$219,2,FALSE)</f>
        <v>1016.4</v>
      </c>
      <c r="D962">
        <v>25262</v>
      </c>
      <c r="F962">
        <v>811</v>
      </c>
      <c r="G962" t="s">
        <v>27</v>
      </c>
      <c r="H962" t="s">
        <v>1694</v>
      </c>
      <c r="I962" s="14" t="s">
        <v>1956</v>
      </c>
      <c r="J962" t="s">
        <v>288</v>
      </c>
      <c r="K962" t="s">
        <v>32</v>
      </c>
      <c r="L962" s="14">
        <v>33</v>
      </c>
      <c r="M962" s="14">
        <v>0</v>
      </c>
      <c r="N962" s="14">
        <v>33</v>
      </c>
      <c r="O962">
        <v>0</v>
      </c>
      <c r="P962">
        <v>0</v>
      </c>
      <c r="Q962" s="8">
        <v>33</v>
      </c>
      <c r="R962" s="11" t="b">
        <f t="shared" si="15"/>
        <v>0</v>
      </c>
      <c r="S962">
        <v>0</v>
      </c>
      <c r="T962" t="s">
        <v>1697</v>
      </c>
      <c r="W962" t="s">
        <v>1697</v>
      </c>
      <c r="AB962" t="s">
        <v>33</v>
      </c>
    </row>
    <row r="963" spans="1:28" ht="20.100000000000001" customHeight="1" x14ac:dyDescent="0.25">
      <c r="A963" t="s">
        <v>1955</v>
      </c>
      <c r="B963" s="14">
        <v>2356</v>
      </c>
      <c r="C963" s="14">
        <f>VLOOKUP(A963,SGI!$A$1:$B$219,2,FALSE)</f>
        <v>1016.4</v>
      </c>
      <c r="D963">
        <v>25272</v>
      </c>
      <c r="F963">
        <v>811</v>
      </c>
      <c r="G963" t="s">
        <v>27</v>
      </c>
      <c r="H963" t="s">
        <v>1694</v>
      </c>
      <c r="I963" s="14" t="s">
        <v>1957</v>
      </c>
      <c r="J963" t="s">
        <v>119</v>
      </c>
      <c r="K963" t="s">
        <v>32</v>
      </c>
      <c r="L963">
        <v>392.67</v>
      </c>
      <c r="M963">
        <v>0</v>
      </c>
      <c r="N963">
        <v>392.67</v>
      </c>
      <c r="O963">
        <v>0</v>
      </c>
      <c r="P963">
        <v>0</v>
      </c>
      <c r="Q963" s="8">
        <v>392.67</v>
      </c>
      <c r="R963" s="11" t="b">
        <f t="shared" si="15"/>
        <v>0</v>
      </c>
      <c r="S963">
        <v>0</v>
      </c>
      <c r="T963" s="14" t="s">
        <v>1697</v>
      </c>
      <c r="W963" t="s">
        <v>1697</v>
      </c>
      <c r="AB963" t="s">
        <v>33</v>
      </c>
    </row>
    <row r="964" spans="1:28" ht="20.100000000000001" customHeight="1" x14ac:dyDescent="0.25">
      <c r="A964" t="s">
        <v>1955</v>
      </c>
      <c r="B964" s="14">
        <v>2356</v>
      </c>
      <c r="C964" s="14">
        <f>VLOOKUP(A964,SGI!$A$1:$B$219,2,FALSE)</f>
        <v>1016.4</v>
      </c>
      <c r="D964">
        <v>25273</v>
      </c>
      <c r="F964">
        <v>811</v>
      </c>
      <c r="G964" t="s">
        <v>27</v>
      </c>
      <c r="H964" t="s">
        <v>1694</v>
      </c>
      <c r="I964" s="14" t="s">
        <v>1958</v>
      </c>
      <c r="J964" t="s">
        <v>119</v>
      </c>
      <c r="K964" t="s">
        <v>77</v>
      </c>
      <c r="L964" s="14">
        <v>312.82</v>
      </c>
      <c r="M964" s="14">
        <v>0</v>
      </c>
      <c r="N964">
        <v>312.82</v>
      </c>
      <c r="O964">
        <v>0</v>
      </c>
      <c r="P964">
        <v>0</v>
      </c>
      <c r="Q964" s="8">
        <v>312.82</v>
      </c>
      <c r="R964" s="11" t="b">
        <f t="shared" si="15"/>
        <v>0</v>
      </c>
      <c r="S964">
        <v>0</v>
      </c>
      <c r="T964" t="s">
        <v>1697</v>
      </c>
      <c r="W964" t="s">
        <v>1697</v>
      </c>
      <c r="AB964" t="s">
        <v>33</v>
      </c>
    </row>
    <row r="965" spans="1:28" ht="20.100000000000001" customHeight="1" x14ac:dyDescent="0.25">
      <c r="A965" t="s">
        <v>1955</v>
      </c>
      <c r="B965" s="14">
        <v>2356</v>
      </c>
      <c r="C965" s="14">
        <f>VLOOKUP(A965,SGI!$A$1:$B$219,2,FALSE)</f>
        <v>1016.4</v>
      </c>
      <c r="D965" s="14">
        <v>25274</v>
      </c>
      <c r="F965">
        <v>811</v>
      </c>
      <c r="G965" t="s">
        <v>27</v>
      </c>
      <c r="H965" t="s">
        <v>1694</v>
      </c>
      <c r="I965" t="s">
        <v>1959</v>
      </c>
      <c r="J965" t="s">
        <v>119</v>
      </c>
      <c r="K965" t="s">
        <v>51</v>
      </c>
      <c r="L965" s="14">
        <v>76.45</v>
      </c>
      <c r="M965" s="14">
        <v>0</v>
      </c>
      <c r="N965">
        <v>76.45</v>
      </c>
      <c r="O965">
        <v>0</v>
      </c>
      <c r="P965">
        <v>0</v>
      </c>
      <c r="Q965" s="8">
        <v>76.45</v>
      </c>
      <c r="R965" s="11" t="b">
        <f t="shared" si="15"/>
        <v>0</v>
      </c>
      <c r="S965">
        <v>0</v>
      </c>
      <c r="T965" s="14" t="s">
        <v>1697</v>
      </c>
      <c r="V965" s="14"/>
      <c r="W965" t="s">
        <v>1697</v>
      </c>
      <c r="AB965" t="s">
        <v>33</v>
      </c>
    </row>
    <row r="966" spans="1:28" ht="20.100000000000001" customHeight="1" x14ac:dyDescent="0.25">
      <c r="A966" t="s">
        <v>1955</v>
      </c>
      <c r="B966" s="14">
        <v>2356</v>
      </c>
      <c r="C966" s="14">
        <f>VLOOKUP(A966,SGI!$A$1:$B$219,2,FALSE)</f>
        <v>1016.4</v>
      </c>
      <c r="D966" s="14">
        <v>25275</v>
      </c>
      <c r="F966">
        <v>811</v>
      </c>
      <c r="G966" t="s">
        <v>27</v>
      </c>
      <c r="H966" t="s">
        <v>1694</v>
      </c>
      <c r="I966" s="14" t="s">
        <v>1960</v>
      </c>
      <c r="J966" t="s">
        <v>119</v>
      </c>
      <c r="K966" t="s">
        <v>403</v>
      </c>
      <c r="L966" s="14">
        <v>50</v>
      </c>
      <c r="M966" s="14">
        <v>0</v>
      </c>
      <c r="N966">
        <v>20</v>
      </c>
      <c r="O966" s="14">
        <v>0</v>
      </c>
      <c r="P966">
        <v>0</v>
      </c>
      <c r="Q966" s="8">
        <v>50</v>
      </c>
      <c r="R966" s="11" t="b">
        <f t="shared" si="15"/>
        <v>0</v>
      </c>
      <c r="S966">
        <v>0</v>
      </c>
      <c r="T966" t="s">
        <v>1697</v>
      </c>
      <c r="W966" t="s">
        <v>1697</v>
      </c>
      <c r="AB966" t="s">
        <v>33</v>
      </c>
    </row>
    <row r="967" spans="1:28" ht="20.100000000000001" customHeight="1" x14ac:dyDescent="0.25">
      <c r="A967" t="s">
        <v>1955</v>
      </c>
      <c r="B967" s="14">
        <v>2356</v>
      </c>
      <c r="C967" s="14">
        <f>VLOOKUP(A967,SGI!$A$1:$B$219,2,FALSE)</f>
        <v>1016.4</v>
      </c>
      <c r="D967" s="14">
        <v>25276</v>
      </c>
      <c r="F967">
        <v>811</v>
      </c>
      <c r="G967" t="s">
        <v>27</v>
      </c>
      <c r="H967" t="s">
        <v>1694</v>
      </c>
      <c r="I967" s="14" t="s">
        <v>1961</v>
      </c>
      <c r="J967" t="s">
        <v>50</v>
      </c>
      <c r="K967" t="s">
        <v>32</v>
      </c>
      <c r="L967" s="14">
        <v>250</v>
      </c>
      <c r="M967" s="14">
        <v>0</v>
      </c>
      <c r="N967" s="14">
        <v>250</v>
      </c>
      <c r="O967">
        <v>0</v>
      </c>
      <c r="P967">
        <v>0</v>
      </c>
      <c r="Q967" s="8">
        <v>250</v>
      </c>
      <c r="R967" s="11" t="b">
        <f t="shared" si="15"/>
        <v>0</v>
      </c>
      <c r="S967">
        <v>0</v>
      </c>
      <c r="T967" t="s">
        <v>1697</v>
      </c>
      <c r="W967" t="s">
        <v>1697</v>
      </c>
      <c r="AB967" t="s">
        <v>33</v>
      </c>
    </row>
    <row r="968" spans="1:28" ht="20.100000000000001" customHeight="1" x14ac:dyDescent="0.25">
      <c r="A968" t="s">
        <v>1955</v>
      </c>
      <c r="B968" s="14">
        <v>2356</v>
      </c>
      <c r="C968" s="14">
        <f>VLOOKUP(A968,SGI!$A$1:$B$219,2,FALSE)</f>
        <v>1016.4</v>
      </c>
      <c r="D968" s="14">
        <v>25277</v>
      </c>
      <c r="F968">
        <v>811</v>
      </c>
      <c r="G968" t="s">
        <v>27</v>
      </c>
      <c r="H968" t="s">
        <v>1694</v>
      </c>
      <c r="I968" t="s">
        <v>1962</v>
      </c>
      <c r="J968" t="s">
        <v>50</v>
      </c>
      <c r="K968" t="s">
        <v>77</v>
      </c>
      <c r="L968" s="14">
        <v>200</v>
      </c>
      <c r="M968" s="14">
        <v>0</v>
      </c>
      <c r="N968" s="14">
        <v>200</v>
      </c>
      <c r="O968">
        <v>0</v>
      </c>
      <c r="P968">
        <v>0</v>
      </c>
      <c r="Q968" s="8">
        <v>200</v>
      </c>
      <c r="R968" s="11" t="b">
        <f t="shared" si="15"/>
        <v>0</v>
      </c>
      <c r="S968">
        <v>0</v>
      </c>
      <c r="T968" t="s">
        <v>1697</v>
      </c>
      <c r="W968" t="s">
        <v>1697</v>
      </c>
      <c r="AB968" t="s">
        <v>33</v>
      </c>
    </row>
    <row r="969" spans="1:28" ht="20.100000000000001" customHeight="1" x14ac:dyDescent="0.25">
      <c r="A969" t="s">
        <v>1955</v>
      </c>
      <c r="B969" s="14">
        <v>2356</v>
      </c>
      <c r="C969" s="14">
        <f>VLOOKUP(A969,SGI!$A$1:$B$219,2,FALSE)</f>
        <v>1016.4</v>
      </c>
      <c r="D969" s="14">
        <v>25278</v>
      </c>
      <c r="F969">
        <v>811</v>
      </c>
      <c r="G969" t="s">
        <v>27</v>
      </c>
      <c r="H969" t="s">
        <v>1694</v>
      </c>
      <c r="I969" s="14" t="s">
        <v>1963</v>
      </c>
      <c r="J969" t="s">
        <v>50</v>
      </c>
      <c r="K969" t="s">
        <v>51</v>
      </c>
      <c r="L969" s="14">
        <v>100.45</v>
      </c>
      <c r="M969">
        <v>0</v>
      </c>
      <c r="N969">
        <v>100.45</v>
      </c>
      <c r="O969">
        <v>0</v>
      </c>
      <c r="P969">
        <v>0</v>
      </c>
      <c r="Q969" s="8">
        <v>100.45</v>
      </c>
      <c r="R969" s="11" t="b">
        <f t="shared" si="15"/>
        <v>0</v>
      </c>
      <c r="S969">
        <v>0</v>
      </c>
      <c r="T969" t="s">
        <v>1697</v>
      </c>
      <c r="W969" t="s">
        <v>1697</v>
      </c>
      <c r="AB969" t="s">
        <v>33</v>
      </c>
    </row>
    <row r="970" spans="1:28" ht="20.100000000000001" customHeight="1" x14ac:dyDescent="0.25">
      <c r="A970" t="s">
        <v>1955</v>
      </c>
      <c r="B970" s="14">
        <v>2356</v>
      </c>
      <c r="C970" s="14">
        <f>VLOOKUP(A970,SGI!$A$1:$B$219,2,FALSE)</f>
        <v>1016.4</v>
      </c>
      <c r="D970" s="14">
        <v>25279</v>
      </c>
      <c r="F970">
        <v>811</v>
      </c>
      <c r="G970" t="s">
        <v>27</v>
      </c>
      <c r="H970" t="s">
        <v>1694</v>
      </c>
      <c r="I970" s="14" t="s">
        <v>1964</v>
      </c>
      <c r="J970" t="s">
        <v>528</v>
      </c>
      <c r="K970" t="s">
        <v>32</v>
      </c>
      <c r="L970" s="14">
        <v>371</v>
      </c>
      <c r="M970" s="14">
        <v>0</v>
      </c>
      <c r="N970" s="14">
        <v>371</v>
      </c>
      <c r="O970">
        <v>0</v>
      </c>
      <c r="P970">
        <v>0</v>
      </c>
      <c r="Q970" s="8">
        <v>371</v>
      </c>
      <c r="R970" s="11" t="b">
        <f t="shared" si="15"/>
        <v>0</v>
      </c>
      <c r="S970">
        <v>0</v>
      </c>
      <c r="T970" s="14" t="s">
        <v>1697</v>
      </c>
      <c r="W970" t="s">
        <v>1697</v>
      </c>
      <c r="AB970" t="s">
        <v>33</v>
      </c>
    </row>
    <row r="971" spans="1:28" ht="20.100000000000001" customHeight="1" x14ac:dyDescent="0.25">
      <c r="A971" t="s">
        <v>1955</v>
      </c>
      <c r="B971" s="14">
        <v>2356</v>
      </c>
      <c r="C971" s="14">
        <f>VLOOKUP(A971,SGI!$A$1:$B$219,2,FALSE)</f>
        <v>1016.4</v>
      </c>
      <c r="D971" s="14">
        <v>25280</v>
      </c>
      <c r="F971">
        <v>811</v>
      </c>
      <c r="G971" t="s">
        <v>27</v>
      </c>
      <c r="H971" t="s">
        <v>1694</v>
      </c>
      <c r="I971" s="14" t="s">
        <v>1965</v>
      </c>
      <c r="J971" t="s">
        <v>528</v>
      </c>
      <c r="K971" t="s">
        <v>77</v>
      </c>
      <c r="L971" s="14">
        <v>200</v>
      </c>
      <c r="M971" s="14">
        <v>0</v>
      </c>
      <c r="N971" s="14">
        <v>200</v>
      </c>
      <c r="O971" s="14">
        <v>0</v>
      </c>
      <c r="P971">
        <v>0</v>
      </c>
      <c r="Q971" s="8">
        <v>200</v>
      </c>
      <c r="R971" s="11" t="b">
        <f t="shared" si="15"/>
        <v>0</v>
      </c>
      <c r="S971">
        <v>0</v>
      </c>
      <c r="T971" t="s">
        <v>1697</v>
      </c>
      <c r="W971" s="14" t="s">
        <v>1697</v>
      </c>
      <c r="AB971" t="s">
        <v>33</v>
      </c>
    </row>
    <row r="972" spans="1:28" ht="20.100000000000001" customHeight="1" x14ac:dyDescent="0.25">
      <c r="A972" t="s">
        <v>1955</v>
      </c>
      <c r="B972" s="14">
        <v>2356</v>
      </c>
      <c r="C972" s="14">
        <f>VLOOKUP(A972,SGI!$A$1:$B$219,2,FALSE)</f>
        <v>1016.4</v>
      </c>
      <c r="D972" s="14">
        <v>25283</v>
      </c>
      <c r="F972">
        <v>811</v>
      </c>
      <c r="G972" t="s">
        <v>27</v>
      </c>
      <c r="H972" t="s">
        <v>1694</v>
      </c>
      <c r="I972" s="14" t="s">
        <v>1966</v>
      </c>
      <c r="J972" t="s">
        <v>45</v>
      </c>
      <c r="K972" t="s">
        <v>32</v>
      </c>
      <c r="L972" s="20">
        <v>1750</v>
      </c>
      <c r="M972" s="14">
        <v>0</v>
      </c>
      <c r="N972" s="14">
        <v>750</v>
      </c>
      <c r="O972" s="14">
        <v>0</v>
      </c>
      <c r="P972">
        <v>0</v>
      </c>
      <c r="Q972" s="7">
        <v>1750</v>
      </c>
      <c r="R972" s="11" t="b">
        <f t="shared" si="15"/>
        <v>0</v>
      </c>
      <c r="S972">
        <v>0</v>
      </c>
      <c r="T972" t="s">
        <v>1697</v>
      </c>
      <c r="W972" s="14" t="s">
        <v>1697</v>
      </c>
      <c r="AB972" t="s">
        <v>33</v>
      </c>
    </row>
    <row r="973" spans="1:28" ht="20.100000000000001" customHeight="1" x14ac:dyDescent="0.25">
      <c r="A973" t="s">
        <v>1955</v>
      </c>
      <c r="B973" s="14">
        <v>2356</v>
      </c>
      <c r="C973" s="14">
        <f>VLOOKUP(A973,SGI!$A$1:$B$219,2,FALSE)</f>
        <v>1016.4</v>
      </c>
      <c r="D973" s="14">
        <v>25284</v>
      </c>
      <c r="F973">
        <v>811</v>
      </c>
      <c r="G973" t="s">
        <v>27</v>
      </c>
      <c r="H973" t="s">
        <v>1694</v>
      </c>
      <c r="I973" s="14" t="s">
        <v>1967</v>
      </c>
      <c r="J973" t="s">
        <v>45</v>
      </c>
      <c r="K973" t="s">
        <v>77</v>
      </c>
      <c r="L973" s="14">
        <v>354</v>
      </c>
      <c r="M973">
        <v>0</v>
      </c>
      <c r="N973">
        <v>354</v>
      </c>
      <c r="O973">
        <v>0</v>
      </c>
      <c r="P973">
        <v>0</v>
      </c>
      <c r="Q973" s="8">
        <v>354</v>
      </c>
      <c r="R973" s="11" t="b">
        <f t="shared" si="15"/>
        <v>0</v>
      </c>
      <c r="S973">
        <v>0</v>
      </c>
      <c r="T973" t="s">
        <v>1697</v>
      </c>
      <c r="W973" s="14" t="s">
        <v>1697</v>
      </c>
      <c r="AB973" t="s">
        <v>33</v>
      </c>
    </row>
    <row r="974" spans="1:28" ht="20.100000000000001" customHeight="1" x14ac:dyDescent="0.25">
      <c r="A974" t="s">
        <v>1955</v>
      </c>
      <c r="B974" s="14">
        <v>2356</v>
      </c>
      <c r="C974" s="14">
        <f>VLOOKUP(A974,SGI!$A$1:$B$219,2,FALSE)</f>
        <v>1016.4</v>
      </c>
      <c r="D974" s="14">
        <v>25286</v>
      </c>
      <c r="F974">
        <v>811</v>
      </c>
      <c r="G974" t="s">
        <v>27</v>
      </c>
      <c r="H974" t="s">
        <v>1694</v>
      </c>
      <c r="I974" s="14" t="s">
        <v>1968</v>
      </c>
      <c r="J974" t="s">
        <v>45</v>
      </c>
      <c r="K974" t="s">
        <v>51</v>
      </c>
      <c r="L974" s="14">
        <v>150</v>
      </c>
      <c r="M974" s="14">
        <v>0</v>
      </c>
      <c r="N974" s="14">
        <v>0</v>
      </c>
      <c r="O974">
        <v>0</v>
      </c>
      <c r="P974">
        <v>0</v>
      </c>
      <c r="Q974" s="8">
        <v>0</v>
      </c>
      <c r="R974" s="11" t="b">
        <f t="shared" si="15"/>
        <v>0</v>
      </c>
      <c r="S974">
        <v>0</v>
      </c>
      <c r="T974" t="s">
        <v>1969</v>
      </c>
      <c r="U974">
        <v>2</v>
      </c>
      <c r="V974">
        <v>2</v>
      </c>
      <c r="W974" t="s">
        <v>74</v>
      </c>
      <c r="X974">
        <v>2</v>
      </c>
      <c r="Y974">
        <v>2</v>
      </c>
      <c r="AB974" t="s">
        <v>33</v>
      </c>
    </row>
    <row r="975" spans="1:28" ht="20.100000000000001" customHeight="1" x14ac:dyDescent="0.25">
      <c r="A975" t="s">
        <v>1970</v>
      </c>
      <c r="B975" s="14">
        <v>924</v>
      </c>
      <c r="C975" s="14">
        <f>VLOOKUP(A975,SGI!$A$1:$B$219,2,FALSE)</f>
        <v>472.25</v>
      </c>
      <c r="D975" s="4">
        <v>25904</v>
      </c>
      <c r="E975" s="4" t="s">
        <v>2540</v>
      </c>
      <c r="F975">
        <v>811</v>
      </c>
      <c r="G975" t="s">
        <v>27</v>
      </c>
      <c r="H975" t="s">
        <v>1694</v>
      </c>
      <c r="I975" s="14" t="s">
        <v>1971</v>
      </c>
      <c r="J975" t="s">
        <v>288</v>
      </c>
      <c r="K975" t="s">
        <v>32</v>
      </c>
      <c r="L975" s="14">
        <v>50</v>
      </c>
      <c r="M975">
        <v>0</v>
      </c>
      <c r="N975">
        <v>50</v>
      </c>
      <c r="O975">
        <v>0</v>
      </c>
      <c r="P975">
        <v>0</v>
      </c>
      <c r="Q975" s="8">
        <v>0</v>
      </c>
      <c r="R975" s="11" t="b">
        <f t="shared" ref="R975:R1038" si="16">AND(P975&gt;0,Q975=0,J975&lt;&gt;"Printing Costs",J975&lt;&gt;"Publicity")</f>
        <v>0</v>
      </c>
      <c r="S975">
        <v>0</v>
      </c>
      <c r="T975" t="s">
        <v>1972</v>
      </c>
      <c r="W975" t="s">
        <v>1697</v>
      </c>
      <c r="AB975" t="s">
        <v>33</v>
      </c>
    </row>
    <row r="976" spans="1:28" ht="20.100000000000001" customHeight="1" x14ac:dyDescent="0.25">
      <c r="A976" t="s">
        <v>1970</v>
      </c>
      <c r="B976" s="14">
        <v>924</v>
      </c>
      <c r="C976" s="14">
        <f>VLOOKUP(A976,SGI!$A$1:$B$219,2,FALSE)</f>
        <v>472.25</v>
      </c>
      <c r="D976" s="4">
        <v>25905</v>
      </c>
      <c r="E976" s="4" t="s">
        <v>2540</v>
      </c>
      <c r="F976">
        <v>811</v>
      </c>
      <c r="G976" t="s">
        <v>27</v>
      </c>
      <c r="H976" t="s">
        <v>1694</v>
      </c>
      <c r="I976" s="14" t="s">
        <v>1973</v>
      </c>
      <c r="J976" t="s">
        <v>288</v>
      </c>
      <c r="K976" t="s">
        <v>77</v>
      </c>
      <c r="L976">
        <v>25</v>
      </c>
      <c r="M976">
        <v>0</v>
      </c>
      <c r="N976">
        <v>25</v>
      </c>
      <c r="O976">
        <v>0</v>
      </c>
      <c r="P976">
        <v>0</v>
      </c>
      <c r="Q976" s="8">
        <v>0</v>
      </c>
      <c r="R976" s="11" t="b">
        <f t="shared" si="16"/>
        <v>0</v>
      </c>
      <c r="S976">
        <v>0</v>
      </c>
      <c r="T976" s="14" t="s">
        <v>1972</v>
      </c>
      <c r="W976" t="s">
        <v>1697</v>
      </c>
      <c r="AB976" t="s">
        <v>33</v>
      </c>
    </row>
    <row r="977" spans="1:29" ht="20.100000000000001" customHeight="1" x14ac:dyDescent="0.25">
      <c r="A977" t="s">
        <v>1970</v>
      </c>
      <c r="B977" s="14">
        <v>924</v>
      </c>
      <c r="C977" s="14">
        <f>VLOOKUP(A977,SGI!$A$1:$B$219,2,FALSE)</f>
        <v>472.25</v>
      </c>
      <c r="D977" s="4">
        <v>25912</v>
      </c>
      <c r="E977" s="4" t="s">
        <v>2540</v>
      </c>
      <c r="F977">
        <v>811</v>
      </c>
      <c r="G977" t="s">
        <v>27</v>
      </c>
      <c r="H977" t="s">
        <v>1694</v>
      </c>
      <c r="I977" s="14" t="s">
        <v>1974</v>
      </c>
      <c r="J977" t="s">
        <v>119</v>
      </c>
      <c r="K977" t="s">
        <v>32</v>
      </c>
      <c r="L977" s="14">
        <v>188.1</v>
      </c>
      <c r="M977">
        <v>0</v>
      </c>
      <c r="N977" s="14">
        <v>188.1</v>
      </c>
      <c r="O977">
        <v>0</v>
      </c>
      <c r="P977">
        <v>0</v>
      </c>
      <c r="Q977" s="8">
        <v>0</v>
      </c>
      <c r="R977" s="11" t="b">
        <f t="shared" si="16"/>
        <v>0</v>
      </c>
      <c r="S977">
        <v>0</v>
      </c>
      <c r="T977" s="14" t="s">
        <v>1972</v>
      </c>
      <c r="W977" t="s">
        <v>1697</v>
      </c>
      <c r="AB977" t="s">
        <v>33</v>
      </c>
    </row>
    <row r="978" spans="1:29" ht="20.100000000000001" customHeight="1" x14ac:dyDescent="0.25">
      <c r="A978" t="s">
        <v>1970</v>
      </c>
      <c r="B978" s="14">
        <v>924</v>
      </c>
      <c r="C978" s="14">
        <f>VLOOKUP(A978,SGI!$A$1:$B$219,2,FALSE)</f>
        <v>472.25</v>
      </c>
      <c r="D978" s="4">
        <v>25913</v>
      </c>
      <c r="E978" s="4" t="s">
        <v>2540</v>
      </c>
      <c r="F978">
        <v>811</v>
      </c>
      <c r="G978" t="s">
        <v>27</v>
      </c>
      <c r="H978" t="s">
        <v>1694</v>
      </c>
      <c r="I978" s="14" t="s">
        <v>1975</v>
      </c>
      <c r="J978" t="s">
        <v>119</v>
      </c>
      <c r="K978" t="s">
        <v>77</v>
      </c>
      <c r="L978" s="14">
        <v>138.57</v>
      </c>
      <c r="M978">
        <v>0</v>
      </c>
      <c r="N978">
        <v>138.57</v>
      </c>
      <c r="O978" s="14">
        <v>0</v>
      </c>
      <c r="P978">
        <v>0</v>
      </c>
      <c r="Q978" s="8">
        <v>0</v>
      </c>
      <c r="R978" s="11" t="b">
        <f t="shared" si="16"/>
        <v>0</v>
      </c>
      <c r="S978">
        <v>0</v>
      </c>
      <c r="T978" t="s">
        <v>1972</v>
      </c>
      <c r="W978" t="s">
        <v>1697</v>
      </c>
      <c r="AB978" t="s">
        <v>33</v>
      </c>
    </row>
    <row r="979" spans="1:29" ht="20.100000000000001" customHeight="1" x14ac:dyDescent="0.25">
      <c r="A979" t="s">
        <v>1970</v>
      </c>
      <c r="B979" s="14">
        <v>924</v>
      </c>
      <c r="C979" s="14">
        <f>VLOOKUP(A979,SGI!$A$1:$B$219,2,FALSE)</f>
        <v>472.25</v>
      </c>
      <c r="D979" s="4">
        <v>25914</v>
      </c>
      <c r="E979" s="4" t="s">
        <v>2540</v>
      </c>
      <c r="F979">
        <v>811</v>
      </c>
      <c r="G979" t="s">
        <v>27</v>
      </c>
      <c r="H979" t="s">
        <v>1694</v>
      </c>
      <c r="I979" s="14" t="s">
        <v>1976</v>
      </c>
      <c r="J979" t="s">
        <v>119</v>
      </c>
      <c r="K979" t="s">
        <v>51</v>
      </c>
      <c r="L979" s="14">
        <v>50</v>
      </c>
      <c r="M979" s="14">
        <v>0</v>
      </c>
      <c r="N979">
        <v>20</v>
      </c>
      <c r="O979" s="14">
        <v>0</v>
      </c>
      <c r="P979">
        <v>0</v>
      </c>
      <c r="Q979" s="8">
        <v>0</v>
      </c>
      <c r="R979" s="11" t="b">
        <f t="shared" si="16"/>
        <v>0</v>
      </c>
      <c r="S979">
        <v>0</v>
      </c>
      <c r="T979" s="14" t="s">
        <v>1972</v>
      </c>
      <c r="W979" t="s">
        <v>1697</v>
      </c>
      <c r="AB979" t="s">
        <v>33</v>
      </c>
    </row>
    <row r="980" spans="1:29" ht="20.100000000000001" customHeight="1" x14ac:dyDescent="0.25">
      <c r="A980" t="s">
        <v>1970</v>
      </c>
      <c r="B980" s="14">
        <v>924</v>
      </c>
      <c r="C980" s="14">
        <f>VLOOKUP(A980,SGI!$A$1:$B$219,2,FALSE)</f>
        <v>472.25</v>
      </c>
      <c r="D980" s="4">
        <v>25915</v>
      </c>
      <c r="E980" s="4" t="s">
        <v>2540</v>
      </c>
      <c r="F980">
        <v>811</v>
      </c>
      <c r="G980" t="s">
        <v>27</v>
      </c>
      <c r="H980" t="s">
        <v>1694</v>
      </c>
      <c r="I980" s="14" t="s">
        <v>1977</v>
      </c>
      <c r="J980" t="s">
        <v>50</v>
      </c>
      <c r="K980" t="s">
        <v>32</v>
      </c>
      <c r="L980" s="14">
        <v>150</v>
      </c>
      <c r="M980" s="14">
        <v>0</v>
      </c>
      <c r="N980" s="14">
        <v>150</v>
      </c>
      <c r="O980">
        <v>0</v>
      </c>
      <c r="P980">
        <v>0</v>
      </c>
      <c r="Q980" s="8">
        <v>0</v>
      </c>
      <c r="R980" s="11" t="b">
        <f t="shared" si="16"/>
        <v>0</v>
      </c>
      <c r="S980">
        <v>0</v>
      </c>
      <c r="T980" t="s">
        <v>1972</v>
      </c>
      <c r="W980" t="s">
        <v>1697</v>
      </c>
      <c r="Z980" t="s">
        <v>1978</v>
      </c>
      <c r="AB980" t="s">
        <v>33</v>
      </c>
    </row>
    <row r="981" spans="1:29" ht="20.100000000000001" customHeight="1" x14ac:dyDescent="0.25">
      <c r="A981" t="s">
        <v>1970</v>
      </c>
      <c r="B981" s="14">
        <v>924</v>
      </c>
      <c r="C981" s="14">
        <f>VLOOKUP(A981,SGI!$A$1:$B$219,2,FALSE)</f>
        <v>472.25</v>
      </c>
      <c r="D981" s="4">
        <v>25916</v>
      </c>
      <c r="E981" s="4" t="s">
        <v>2540</v>
      </c>
      <c r="F981">
        <v>811</v>
      </c>
      <c r="G981" t="s">
        <v>27</v>
      </c>
      <c r="H981" t="s">
        <v>1694</v>
      </c>
      <c r="I981" s="14" t="s">
        <v>1979</v>
      </c>
      <c r="J981" t="s">
        <v>50</v>
      </c>
      <c r="K981" t="s">
        <v>77</v>
      </c>
      <c r="L981" s="14">
        <v>60</v>
      </c>
      <c r="M981" s="14">
        <v>0</v>
      </c>
      <c r="N981" s="14">
        <v>60</v>
      </c>
      <c r="O981">
        <v>0</v>
      </c>
      <c r="P981">
        <v>0</v>
      </c>
      <c r="Q981" s="8">
        <v>0</v>
      </c>
      <c r="R981" s="11" t="b">
        <f t="shared" si="16"/>
        <v>0</v>
      </c>
      <c r="S981">
        <v>0</v>
      </c>
      <c r="T981" t="s">
        <v>1972</v>
      </c>
      <c r="W981" t="s">
        <v>1697</v>
      </c>
      <c r="AB981" t="s">
        <v>33</v>
      </c>
    </row>
    <row r="982" spans="1:29" ht="20.100000000000001" customHeight="1" x14ac:dyDescent="0.25">
      <c r="A982" t="s">
        <v>1970</v>
      </c>
      <c r="B982" s="14">
        <v>924</v>
      </c>
      <c r="C982" s="14">
        <f>VLOOKUP(A982,SGI!$A$1:$B$219,2,FALSE)</f>
        <v>472.25</v>
      </c>
      <c r="D982" s="4">
        <v>25917</v>
      </c>
      <c r="E982" s="4" t="s">
        <v>2540</v>
      </c>
      <c r="F982">
        <v>811</v>
      </c>
      <c r="G982" t="s">
        <v>27</v>
      </c>
      <c r="H982" t="s">
        <v>1694</v>
      </c>
      <c r="I982" s="14" t="s">
        <v>1980</v>
      </c>
      <c r="J982" t="s">
        <v>528</v>
      </c>
      <c r="K982" t="s">
        <v>32</v>
      </c>
      <c r="L982" s="14">
        <v>159</v>
      </c>
      <c r="M982" s="14">
        <v>0</v>
      </c>
      <c r="N982">
        <v>159</v>
      </c>
      <c r="O982">
        <v>0</v>
      </c>
      <c r="P982">
        <v>0</v>
      </c>
      <c r="Q982" s="8">
        <v>0</v>
      </c>
      <c r="R982" s="11" t="b">
        <f t="shared" si="16"/>
        <v>0</v>
      </c>
      <c r="S982">
        <v>0</v>
      </c>
      <c r="T982" t="s">
        <v>1972</v>
      </c>
      <c r="W982" t="s">
        <v>1697</v>
      </c>
      <c r="AB982" t="s">
        <v>33</v>
      </c>
    </row>
    <row r="983" spans="1:29" ht="20.100000000000001" customHeight="1" x14ac:dyDescent="0.25">
      <c r="A983" t="s">
        <v>1970</v>
      </c>
      <c r="B983" s="14">
        <v>924</v>
      </c>
      <c r="C983" s="14">
        <f>VLOOKUP(A983,SGI!$A$1:$B$219,2,FALSE)</f>
        <v>472.25</v>
      </c>
      <c r="D983" s="4">
        <v>25918</v>
      </c>
      <c r="E983" s="4" t="s">
        <v>2540</v>
      </c>
      <c r="F983">
        <v>811</v>
      </c>
      <c r="G983" t="s">
        <v>27</v>
      </c>
      <c r="H983" t="s">
        <v>1694</v>
      </c>
      <c r="I983" s="14" t="s">
        <v>1981</v>
      </c>
      <c r="J983" t="s">
        <v>1982</v>
      </c>
      <c r="K983" t="s">
        <v>32</v>
      </c>
      <c r="L983" s="14">
        <v>100</v>
      </c>
      <c r="M983" s="14">
        <v>0</v>
      </c>
      <c r="N983">
        <v>100</v>
      </c>
      <c r="O983" s="14">
        <v>0</v>
      </c>
      <c r="P983">
        <v>0</v>
      </c>
      <c r="Q983" s="8">
        <v>0</v>
      </c>
      <c r="R983" s="11" t="b">
        <f t="shared" si="16"/>
        <v>0</v>
      </c>
      <c r="S983">
        <v>0</v>
      </c>
      <c r="T983" s="14" t="s">
        <v>1972</v>
      </c>
      <c r="W983" t="s">
        <v>1697</v>
      </c>
      <c r="AB983" t="s">
        <v>33</v>
      </c>
    </row>
    <row r="984" spans="1:29" ht="20.100000000000001" customHeight="1" x14ac:dyDescent="0.25">
      <c r="A984" t="s">
        <v>1970</v>
      </c>
      <c r="B984" s="14">
        <v>924</v>
      </c>
      <c r="C984" s="14">
        <f>VLOOKUP(A984,SGI!$A$1:$B$219,2,FALSE)</f>
        <v>472.25</v>
      </c>
      <c r="D984" s="4">
        <v>25922</v>
      </c>
      <c r="E984" s="4" t="s">
        <v>2540</v>
      </c>
      <c r="F984">
        <v>811</v>
      </c>
      <c r="G984" t="s">
        <v>27</v>
      </c>
      <c r="H984" t="s">
        <v>1694</v>
      </c>
      <c r="I984" s="14" t="s">
        <v>1983</v>
      </c>
      <c r="J984" t="s">
        <v>45</v>
      </c>
      <c r="K984" t="s">
        <v>32</v>
      </c>
      <c r="L984" s="14">
        <v>800</v>
      </c>
      <c r="M984">
        <v>0</v>
      </c>
      <c r="N984">
        <v>250</v>
      </c>
      <c r="O984" s="14">
        <v>0</v>
      </c>
      <c r="P984">
        <v>0</v>
      </c>
      <c r="Q984" s="8">
        <v>0</v>
      </c>
      <c r="R984" s="11" t="b">
        <f t="shared" si="16"/>
        <v>0</v>
      </c>
      <c r="S984">
        <v>0</v>
      </c>
      <c r="T984" s="14" t="s">
        <v>1972</v>
      </c>
      <c r="W984" t="s">
        <v>1697</v>
      </c>
      <c r="AB984" t="s">
        <v>33</v>
      </c>
    </row>
    <row r="985" spans="1:29" ht="20.100000000000001" customHeight="1" x14ac:dyDescent="0.25">
      <c r="A985" t="s">
        <v>1970</v>
      </c>
      <c r="B985" s="14">
        <v>924</v>
      </c>
      <c r="C985" s="14">
        <f>VLOOKUP(A985,SGI!$A$1:$B$219,2,FALSE)</f>
        <v>472.25</v>
      </c>
      <c r="D985" s="4">
        <v>25923</v>
      </c>
      <c r="E985" s="4" t="s">
        <v>2540</v>
      </c>
      <c r="F985">
        <v>811</v>
      </c>
      <c r="G985" t="s">
        <v>27</v>
      </c>
      <c r="H985" t="s">
        <v>1694</v>
      </c>
      <c r="I985" s="14" t="s">
        <v>1984</v>
      </c>
      <c r="J985" t="s">
        <v>56</v>
      </c>
      <c r="K985" t="s">
        <v>32</v>
      </c>
      <c r="L985" s="14">
        <v>30</v>
      </c>
      <c r="M985">
        <v>0</v>
      </c>
      <c r="N985" s="14">
        <v>30</v>
      </c>
      <c r="O985">
        <v>0</v>
      </c>
      <c r="P985">
        <v>0</v>
      </c>
      <c r="Q985" s="8">
        <v>0</v>
      </c>
      <c r="R985" s="11" t="b">
        <f t="shared" si="16"/>
        <v>0</v>
      </c>
      <c r="S985">
        <v>0</v>
      </c>
      <c r="T985" t="s">
        <v>1972</v>
      </c>
      <c r="U985" s="14"/>
      <c r="W985" t="s">
        <v>1697</v>
      </c>
      <c r="AB985" t="s">
        <v>33</v>
      </c>
    </row>
    <row r="986" spans="1:29" ht="20.100000000000001" customHeight="1" x14ac:dyDescent="0.25">
      <c r="A986" t="s">
        <v>1985</v>
      </c>
      <c r="B986" s="14">
        <v>750.68999999999994</v>
      </c>
      <c r="C986" s="14">
        <f>VLOOKUP(A986,SGI!$A$1:$B$219,2,FALSE)</f>
        <v>889.08</v>
      </c>
      <c r="D986">
        <v>26271</v>
      </c>
      <c r="E986" s="11"/>
      <c r="F986">
        <v>811</v>
      </c>
      <c r="G986" t="s">
        <v>27</v>
      </c>
      <c r="H986" t="s">
        <v>1694</v>
      </c>
      <c r="I986" s="19" t="s">
        <v>1986</v>
      </c>
      <c r="J986" t="s">
        <v>60</v>
      </c>
      <c r="K986" t="s">
        <v>32</v>
      </c>
      <c r="L986" s="14">
        <v>800</v>
      </c>
      <c r="M986">
        <v>0</v>
      </c>
      <c r="N986">
        <v>800</v>
      </c>
      <c r="O986">
        <v>0</v>
      </c>
      <c r="P986">
        <v>0</v>
      </c>
      <c r="Q986" s="8">
        <v>800</v>
      </c>
      <c r="R986" s="11" t="b">
        <f t="shared" si="16"/>
        <v>0</v>
      </c>
      <c r="S986">
        <v>0</v>
      </c>
      <c r="T986" s="19" t="s">
        <v>1987</v>
      </c>
      <c r="U986">
        <v>4</v>
      </c>
      <c r="V986">
        <v>5</v>
      </c>
      <c r="W986" t="s">
        <v>1988</v>
      </c>
      <c r="X986">
        <v>3</v>
      </c>
      <c r="Y986">
        <v>4</v>
      </c>
      <c r="AB986" t="s">
        <v>33</v>
      </c>
    </row>
    <row r="987" spans="1:29" ht="20.100000000000001" customHeight="1" x14ac:dyDescent="0.25">
      <c r="A987" t="s">
        <v>1985</v>
      </c>
      <c r="B987" s="14">
        <v>750.68999999999994</v>
      </c>
      <c r="C987" s="14">
        <f>VLOOKUP(A987,SGI!$A$1:$B$219,2,FALSE)</f>
        <v>889.08</v>
      </c>
      <c r="D987">
        <v>26272</v>
      </c>
      <c r="F987">
        <v>811</v>
      </c>
      <c r="G987" t="s">
        <v>27</v>
      </c>
      <c r="H987" t="s">
        <v>1694</v>
      </c>
      <c r="I987" s="19" t="s">
        <v>1989</v>
      </c>
      <c r="J987" t="s">
        <v>50</v>
      </c>
      <c r="K987" t="s">
        <v>32</v>
      </c>
      <c r="L987">
        <v>359.95</v>
      </c>
      <c r="M987">
        <v>251.97</v>
      </c>
      <c r="N987">
        <v>107.98</v>
      </c>
      <c r="O987">
        <v>0</v>
      </c>
      <c r="P987">
        <v>0</v>
      </c>
      <c r="Q987" s="8">
        <v>359.95</v>
      </c>
      <c r="R987" s="11" t="b">
        <f t="shared" si="16"/>
        <v>0</v>
      </c>
      <c r="S987">
        <v>0</v>
      </c>
      <c r="T987" t="s">
        <v>1697</v>
      </c>
      <c r="W987" t="s">
        <v>1697</v>
      </c>
      <c r="AB987" t="s">
        <v>33</v>
      </c>
    </row>
    <row r="988" spans="1:29" ht="20.100000000000001" customHeight="1" x14ac:dyDescent="0.25">
      <c r="A988" t="s">
        <v>1985</v>
      </c>
      <c r="B988" s="14">
        <v>750.68999999999994</v>
      </c>
      <c r="C988" s="14">
        <f>VLOOKUP(A988,SGI!$A$1:$B$219,2,FALSE)</f>
        <v>889.08</v>
      </c>
      <c r="D988">
        <v>26273</v>
      </c>
      <c r="F988">
        <v>811</v>
      </c>
      <c r="G988" t="s">
        <v>27</v>
      </c>
      <c r="H988" t="s">
        <v>1694</v>
      </c>
      <c r="I988" s="14" t="s">
        <v>1990</v>
      </c>
      <c r="J988" t="s">
        <v>50</v>
      </c>
      <c r="K988" t="s">
        <v>51</v>
      </c>
      <c r="L988">
        <v>79.8</v>
      </c>
      <c r="M988">
        <v>55.86</v>
      </c>
      <c r="N988">
        <v>23.94</v>
      </c>
      <c r="O988">
        <v>0</v>
      </c>
      <c r="P988">
        <v>0</v>
      </c>
      <c r="Q988" s="8">
        <v>79.8</v>
      </c>
      <c r="R988" s="11" t="b">
        <f t="shared" si="16"/>
        <v>0</v>
      </c>
      <c r="S988">
        <v>0</v>
      </c>
      <c r="T988" t="s">
        <v>1697</v>
      </c>
      <c r="W988" t="s">
        <v>1697</v>
      </c>
      <c r="AB988" t="s">
        <v>33</v>
      </c>
    </row>
    <row r="989" spans="1:29" ht="20.100000000000001" customHeight="1" x14ac:dyDescent="0.25">
      <c r="A989" t="s">
        <v>1985</v>
      </c>
      <c r="B989" s="14">
        <v>750.68999999999994</v>
      </c>
      <c r="C989" s="14">
        <f>VLOOKUP(A989,SGI!$A$1:$B$219,2,FALSE)</f>
        <v>889.08</v>
      </c>
      <c r="D989">
        <v>26274</v>
      </c>
      <c r="F989">
        <v>811</v>
      </c>
      <c r="G989" t="s">
        <v>27</v>
      </c>
      <c r="H989" t="s">
        <v>1694</v>
      </c>
      <c r="I989" s="19" t="s">
        <v>1991</v>
      </c>
      <c r="J989" t="s">
        <v>42</v>
      </c>
      <c r="K989" t="s">
        <v>32</v>
      </c>
      <c r="L989" s="14">
        <v>510.4</v>
      </c>
      <c r="M989" s="14">
        <v>300</v>
      </c>
      <c r="N989">
        <v>210.4</v>
      </c>
      <c r="O989">
        <v>0</v>
      </c>
      <c r="P989">
        <v>0</v>
      </c>
      <c r="Q989" s="8">
        <v>510.4</v>
      </c>
      <c r="R989" s="11" t="b">
        <f t="shared" si="16"/>
        <v>0</v>
      </c>
      <c r="S989">
        <v>0</v>
      </c>
      <c r="T989" t="s">
        <v>1697</v>
      </c>
      <c r="W989" t="s">
        <v>1697</v>
      </c>
      <c r="AB989" t="s">
        <v>33</v>
      </c>
    </row>
    <row r="990" spans="1:29" ht="20.100000000000001" customHeight="1" x14ac:dyDescent="0.25">
      <c r="A990" t="s">
        <v>1985</v>
      </c>
      <c r="B990" s="14">
        <v>750.68999999999994</v>
      </c>
      <c r="C990" s="14">
        <f>VLOOKUP(A990,SGI!$A$1:$B$219,2,FALSE)</f>
        <v>889.08</v>
      </c>
      <c r="D990">
        <v>26275</v>
      </c>
      <c r="F990">
        <v>811</v>
      </c>
      <c r="G990" t="s">
        <v>27</v>
      </c>
      <c r="H990" t="s">
        <v>1694</v>
      </c>
      <c r="I990" s="14" t="s">
        <v>1992</v>
      </c>
      <c r="J990" t="s">
        <v>45</v>
      </c>
      <c r="K990" t="s">
        <v>32</v>
      </c>
      <c r="L990" s="20">
        <v>1420</v>
      </c>
      <c r="M990" s="20">
        <v>1000</v>
      </c>
      <c r="N990">
        <v>420</v>
      </c>
      <c r="O990">
        <v>0</v>
      </c>
      <c r="P990">
        <v>0</v>
      </c>
      <c r="Q990" s="7">
        <v>1420</v>
      </c>
      <c r="R990" s="11" t="b">
        <f t="shared" si="16"/>
        <v>0</v>
      </c>
      <c r="S990">
        <v>0</v>
      </c>
      <c r="T990" s="14" t="s">
        <v>1697</v>
      </c>
      <c r="W990" t="s">
        <v>1993</v>
      </c>
      <c r="X990">
        <v>3</v>
      </c>
      <c r="Y990">
        <v>3</v>
      </c>
      <c r="AB990" t="s">
        <v>63</v>
      </c>
      <c r="AC990" t="s">
        <v>1994</v>
      </c>
    </row>
    <row r="991" spans="1:29" ht="20.100000000000001" customHeight="1" x14ac:dyDescent="0.25">
      <c r="A991" t="s">
        <v>1995</v>
      </c>
      <c r="B991" s="14">
        <v>2211.14</v>
      </c>
      <c r="C991" s="14" t="e">
        <f>VLOOKUP(A991,SGI!$A$1:$B$219,2,FALSE)</f>
        <v>#N/A</v>
      </c>
      <c r="D991">
        <v>27691</v>
      </c>
      <c r="F991">
        <v>811</v>
      </c>
      <c r="G991" t="s">
        <v>27</v>
      </c>
      <c r="H991" t="s">
        <v>1694</v>
      </c>
      <c r="I991" s="19" t="s">
        <v>1996</v>
      </c>
      <c r="J991" t="s">
        <v>37</v>
      </c>
      <c r="K991" t="s">
        <v>32</v>
      </c>
      <c r="L991" s="20">
        <v>7600</v>
      </c>
      <c r="M991" s="20">
        <v>6400</v>
      </c>
      <c r="N991" s="20">
        <v>1200</v>
      </c>
      <c r="O991">
        <v>0</v>
      </c>
      <c r="P991">
        <v>0</v>
      </c>
      <c r="Q991" s="7">
        <v>7600</v>
      </c>
      <c r="R991" s="11" t="b">
        <f t="shared" si="16"/>
        <v>0</v>
      </c>
      <c r="S991">
        <v>0</v>
      </c>
      <c r="T991" t="s">
        <v>1697</v>
      </c>
      <c r="W991" t="s">
        <v>1697</v>
      </c>
      <c r="AB991" t="s">
        <v>33</v>
      </c>
    </row>
    <row r="992" spans="1:29" ht="20.100000000000001" customHeight="1" x14ac:dyDescent="0.25">
      <c r="A992" t="s">
        <v>1995</v>
      </c>
      <c r="B992" s="14">
        <v>2211.14</v>
      </c>
      <c r="C992" s="14" t="e">
        <f>VLOOKUP(A992,SGI!$A$1:$B$219,2,FALSE)</f>
        <v>#N/A</v>
      </c>
      <c r="D992">
        <v>27692</v>
      </c>
      <c r="F992">
        <v>811</v>
      </c>
      <c r="G992" t="s">
        <v>27</v>
      </c>
      <c r="H992" t="s">
        <v>1694</v>
      </c>
      <c r="I992" s="19" t="s">
        <v>1997</v>
      </c>
      <c r="J992" t="s">
        <v>288</v>
      </c>
      <c r="K992" t="s">
        <v>77</v>
      </c>
      <c r="L992" s="14">
        <v>50</v>
      </c>
      <c r="M992" s="14">
        <v>0</v>
      </c>
      <c r="N992" s="14">
        <v>50</v>
      </c>
      <c r="O992">
        <v>0</v>
      </c>
      <c r="P992">
        <v>0</v>
      </c>
      <c r="Q992" s="8">
        <v>50</v>
      </c>
      <c r="R992" s="11" t="b">
        <f t="shared" si="16"/>
        <v>0</v>
      </c>
      <c r="S992">
        <v>0</v>
      </c>
      <c r="T992" s="14" t="s">
        <v>1697</v>
      </c>
      <c r="W992" t="s">
        <v>1697</v>
      </c>
      <c r="AB992" t="s">
        <v>33</v>
      </c>
    </row>
    <row r="993" spans="1:28" ht="20.100000000000001" customHeight="1" x14ac:dyDescent="0.25">
      <c r="A993" t="s">
        <v>1995</v>
      </c>
      <c r="B993" s="14">
        <v>2211.14</v>
      </c>
      <c r="C993" s="14" t="e">
        <f>VLOOKUP(A993,SGI!$A$1:$B$219,2,FALSE)</f>
        <v>#N/A</v>
      </c>
      <c r="D993">
        <v>27698</v>
      </c>
      <c r="F993">
        <v>811</v>
      </c>
      <c r="G993" t="s">
        <v>27</v>
      </c>
      <c r="H993" t="s">
        <v>1694</v>
      </c>
      <c r="I993" s="19" t="s">
        <v>1998</v>
      </c>
      <c r="J993" t="s">
        <v>50</v>
      </c>
      <c r="K993" t="s">
        <v>32</v>
      </c>
      <c r="L993" s="14">
        <v>350</v>
      </c>
      <c r="M993" s="14">
        <v>0</v>
      </c>
      <c r="N993">
        <v>350</v>
      </c>
      <c r="O993" s="14">
        <v>0</v>
      </c>
      <c r="P993">
        <v>0</v>
      </c>
      <c r="Q993" s="8">
        <v>350</v>
      </c>
      <c r="R993" s="11" t="b">
        <f t="shared" si="16"/>
        <v>0</v>
      </c>
      <c r="S993">
        <v>0</v>
      </c>
      <c r="T993" s="19" t="s">
        <v>1987</v>
      </c>
      <c r="U993">
        <v>3</v>
      </c>
      <c r="V993">
        <v>4</v>
      </c>
      <c r="W993" t="s">
        <v>1999</v>
      </c>
      <c r="X993">
        <v>3</v>
      </c>
      <c r="Y993">
        <v>4</v>
      </c>
      <c r="AB993" t="s">
        <v>33</v>
      </c>
    </row>
    <row r="994" spans="1:28" ht="20.100000000000001" customHeight="1" x14ac:dyDescent="0.25">
      <c r="A994" t="s">
        <v>1995</v>
      </c>
      <c r="B994" s="14">
        <v>2211.14</v>
      </c>
      <c r="C994" s="14" t="e">
        <f>VLOOKUP(A994,SGI!$A$1:$B$219,2,FALSE)</f>
        <v>#N/A</v>
      </c>
      <c r="D994">
        <v>27699</v>
      </c>
      <c r="F994">
        <v>811</v>
      </c>
      <c r="G994" t="s">
        <v>27</v>
      </c>
      <c r="H994" t="s">
        <v>1694</v>
      </c>
      <c r="I994" s="19" t="s">
        <v>2000</v>
      </c>
      <c r="J994" t="s">
        <v>528</v>
      </c>
      <c r="K994" t="s">
        <v>32</v>
      </c>
      <c r="L994" s="14">
        <v>481.5</v>
      </c>
      <c r="M994" s="14">
        <v>0</v>
      </c>
      <c r="N994" s="14">
        <v>481.5</v>
      </c>
      <c r="O994" s="14">
        <v>0</v>
      </c>
      <c r="P994">
        <v>0</v>
      </c>
      <c r="Q994" s="8">
        <v>481.5</v>
      </c>
      <c r="R994" s="11" t="b">
        <f t="shared" si="16"/>
        <v>0</v>
      </c>
      <c r="S994">
        <v>0</v>
      </c>
      <c r="T994" s="19" t="s">
        <v>1987</v>
      </c>
      <c r="U994">
        <v>3</v>
      </c>
      <c r="V994">
        <v>4</v>
      </c>
      <c r="W994" t="s">
        <v>1999</v>
      </c>
      <c r="X994">
        <v>3</v>
      </c>
      <c r="Y994">
        <v>4</v>
      </c>
      <c r="AB994" t="s">
        <v>33</v>
      </c>
    </row>
    <row r="995" spans="1:28" ht="20.100000000000001" customHeight="1" x14ac:dyDescent="0.25">
      <c r="A995" t="s">
        <v>2001</v>
      </c>
      <c r="B995" s="14">
        <v>1746.81</v>
      </c>
      <c r="C995" s="14">
        <f>VLOOKUP(A995,SGI!$A$1:$B$219,2,FALSE)</f>
        <v>1051.58</v>
      </c>
      <c r="D995">
        <v>26353</v>
      </c>
      <c r="F995">
        <v>811</v>
      </c>
      <c r="G995" t="s">
        <v>27</v>
      </c>
      <c r="H995" t="s">
        <v>1694</v>
      </c>
      <c r="I995" s="19" t="s">
        <v>2002</v>
      </c>
      <c r="J995" t="s">
        <v>60</v>
      </c>
      <c r="K995" t="s">
        <v>32</v>
      </c>
      <c r="L995" s="20">
        <v>2851</v>
      </c>
      <c r="M995" s="14">
        <v>0</v>
      </c>
      <c r="N995" s="20">
        <v>1000</v>
      </c>
      <c r="O995">
        <v>0</v>
      </c>
      <c r="P995">
        <v>0</v>
      </c>
      <c r="Q995" s="7">
        <v>2851</v>
      </c>
      <c r="R995" s="11" t="b">
        <f t="shared" si="16"/>
        <v>0</v>
      </c>
      <c r="S995">
        <v>0</v>
      </c>
      <c r="T995" t="s">
        <v>1697</v>
      </c>
      <c r="U995" s="19" t="s">
        <v>923</v>
      </c>
      <c r="W995" t="s">
        <v>1697</v>
      </c>
      <c r="AB995" t="s">
        <v>33</v>
      </c>
    </row>
    <row r="996" spans="1:28" ht="20.100000000000001" customHeight="1" x14ac:dyDescent="0.25">
      <c r="A996" t="s">
        <v>2001</v>
      </c>
      <c r="B996" s="14">
        <v>1746.81</v>
      </c>
      <c r="C996" s="14">
        <f>VLOOKUP(A996,SGI!$A$1:$B$219,2,FALSE)</f>
        <v>1051.58</v>
      </c>
      <c r="D996">
        <v>26355</v>
      </c>
      <c r="F996">
        <v>811</v>
      </c>
      <c r="G996" t="s">
        <v>27</v>
      </c>
      <c r="H996" t="s">
        <v>1694</v>
      </c>
      <c r="I996" s="19" t="s">
        <v>2003</v>
      </c>
      <c r="J996" t="s">
        <v>42</v>
      </c>
      <c r="K996" t="s">
        <v>32</v>
      </c>
      <c r="L996" s="14">
        <v>775</v>
      </c>
      <c r="M996" s="14">
        <v>250</v>
      </c>
      <c r="N996">
        <v>525</v>
      </c>
      <c r="O996" s="14">
        <v>0</v>
      </c>
      <c r="P996">
        <v>0</v>
      </c>
      <c r="Q996" s="8">
        <v>775</v>
      </c>
      <c r="R996" s="11" t="b">
        <f t="shared" si="16"/>
        <v>0</v>
      </c>
      <c r="S996">
        <v>0</v>
      </c>
      <c r="T996" t="s">
        <v>1697</v>
      </c>
      <c r="W996" t="s">
        <v>1697</v>
      </c>
      <c r="AB996" t="s">
        <v>33</v>
      </c>
    </row>
    <row r="997" spans="1:28" ht="20.100000000000001" customHeight="1" x14ac:dyDescent="0.25">
      <c r="A997" t="s">
        <v>2001</v>
      </c>
      <c r="B997" s="14">
        <v>1746.81</v>
      </c>
      <c r="C997" s="14">
        <f>VLOOKUP(A997,SGI!$A$1:$B$219,2,FALSE)</f>
        <v>1051.58</v>
      </c>
      <c r="D997">
        <v>26368</v>
      </c>
      <c r="F997">
        <v>811</v>
      </c>
      <c r="G997" t="s">
        <v>27</v>
      </c>
      <c r="H997" t="s">
        <v>1694</v>
      </c>
      <c r="I997" s="19" t="s">
        <v>2004</v>
      </c>
      <c r="J997" t="s">
        <v>42</v>
      </c>
      <c r="K997" t="s">
        <v>77</v>
      </c>
      <c r="L997" s="14">
        <v>410</v>
      </c>
      <c r="M997">
        <v>225</v>
      </c>
      <c r="N997">
        <v>185</v>
      </c>
      <c r="O997" s="14">
        <v>0</v>
      </c>
      <c r="P997">
        <v>0</v>
      </c>
      <c r="Q997" s="8">
        <v>410</v>
      </c>
      <c r="R997" s="11" t="b">
        <f t="shared" si="16"/>
        <v>0</v>
      </c>
      <c r="S997">
        <v>0</v>
      </c>
      <c r="T997" t="s">
        <v>1697</v>
      </c>
      <c r="W997" t="s">
        <v>1697</v>
      </c>
      <c r="AB997" t="s">
        <v>33</v>
      </c>
    </row>
    <row r="998" spans="1:28" ht="20.100000000000001" customHeight="1" x14ac:dyDescent="0.25">
      <c r="A998" t="s">
        <v>2001</v>
      </c>
      <c r="B998" s="14">
        <v>1746.81</v>
      </c>
      <c r="C998" s="14">
        <f>VLOOKUP(A998,SGI!$A$1:$B$219,2,FALSE)</f>
        <v>1051.58</v>
      </c>
      <c r="D998">
        <v>26379</v>
      </c>
      <c r="F998">
        <v>811</v>
      </c>
      <c r="G998" t="s">
        <v>27</v>
      </c>
      <c r="H998" t="s">
        <v>1694</v>
      </c>
      <c r="I998" s="19" t="s">
        <v>2005</v>
      </c>
      <c r="J998" t="s">
        <v>42</v>
      </c>
      <c r="K998" t="s">
        <v>51</v>
      </c>
      <c r="L998" s="14">
        <v>300</v>
      </c>
      <c r="M998" s="14">
        <v>120</v>
      </c>
      <c r="N998" s="14">
        <v>180</v>
      </c>
      <c r="O998">
        <v>0</v>
      </c>
      <c r="P998">
        <v>0</v>
      </c>
      <c r="Q998" s="8">
        <v>300</v>
      </c>
      <c r="R998" s="11" t="b">
        <f t="shared" si="16"/>
        <v>0</v>
      </c>
      <c r="S998">
        <v>0</v>
      </c>
      <c r="T998" t="s">
        <v>1697</v>
      </c>
      <c r="W998" t="s">
        <v>1697</v>
      </c>
      <c r="AB998" t="s">
        <v>33</v>
      </c>
    </row>
    <row r="999" spans="1:28" ht="20.100000000000001" customHeight="1" x14ac:dyDescent="0.25">
      <c r="A999" t="s">
        <v>2001</v>
      </c>
      <c r="B999" s="14">
        <v>1746.81</v>
      </c>
      <c r="C999" s="14">
        <f>VLOOKUP(A999,SGI!$A$1:$B$219,2,FALSE)</f>
        <v>1051.58</v>
      </c>
      <c r="D999">
        <v>26681</v>
      </c>
      <c r="F999">
        <v>811</v>
      </c>
      <c r="G999" t="s">
        <v>27</v>
      </c>
      <c r="H999" t="s">
        <v>1694</v>
      </c>
      <c r="I999" s="19" t="s">
        <v>2006</v>
      </c>
      <c r="J999" t="s">
        <v>50</v>
      </c>
      <c r="K999" t="s">
        <v>32</v>
      </c>
      <c r="L999" s="14">
        <v>438</v>
      </c>
      <c r="M999" s="14">
        <v>160</v>
      </c>
      <c r="N999" s="14">
        <v>278</v>
      </c>
      <c r="O999" s="14">
        <v>0</v>
      </c>
      <c r="P999">
        <v>0</v>
      </c>
      <c r="Q999" s="8">
        <v>438</v>
      </c>
      <c r="R999" s="11" t="b">
        <f t="shared" si="16"/>
        <v>0</v>
      </c>
      <c r="S999">
        <v>0</v>
      </c>
      <c r="T999" t="s">
        <v>1697</v>
      </c>
      <c r="W999" t="s">
        <v>1697</v>
      </c>
      <c r="AB999" t="s">
        <v>33</v>
      </c>
    </row>
    <row r="1000" spans="1:28" ht="20.100000000000001" customHeight="1" x14ac:dyDescent="0.25">
      <c r="A1000" t="s">
        <v>2001</v>
      </c>
      <c r="B1000" s="14">
        <v>1746.81</v>
      </c>
      <c r="C1000" s="14">
        <f>VLOOKUP(A1000,SGI!$A$1:$B$219,2,FALSE)</f>
        <v>1051.58</v>
      </c>
      <c r="D1000" s="14">
        <v>26682</v>
      </c>
      <c r="F1000">
        <v>811</v>
      </c>
      <c r="G1000" t="s">
        <v>27</v>
      </c>
      <c r="H1000" t="s">
        <v>1694</v>
      </c>
      <c r="I1000" s="19" t="s">
        <v>2007</v>
      </c>
      <c r="J1000" t="s">
        <v>50</v>
      </c>
      <c r="K1000" t="s">
        <v>77</v>
      </c>
      <c r="L1000" s="14">
        <v>45.96</v>
      </c>
      <c r="M1000" s="14">
        <v>0</v>
      </c>
      <c r="N1000" s="14">
        <v>45</v>
      </c>
      <c r="O1000">
        <v>0</v>
      </c>
      <c r="P1000">
        <v>0</v>
      </c>
      <c r="Q1000" s="8">
        <v>45.96</v>
      </c>
      <c r="R1000" s="11" t="b">
        <f t="shared" si="16"/>
        <v>0</v>
      </c>
      <c r="S1000">
        <v>0</v>
      </c>
      <c r="T1000" s="19" t="s">
        <v>2008</v>
      </c>
      <c r="U1000">
        <v>3</v>
      </c>
      <c r="V1000">
        <v>4</v>
      </c>
      <c r="W1000" t="s">
        <v>1697</v>
      </c>
      <c r="AB1000" t="s">
        <v>33</v>
      </c>
    </row>
    <row r="1001" spans="1:28" ht="20.100000000000001" customHeight="1" x14ac:dyDescent="0.25">
      <c r="A1001" t="s">
        <v>2001</v>
      </c>
      <c r="B1001" s="14">
        <v>1746.81</v>
      </c>
      <c r="C1001" s="14">
        <f>VLOOKUP(A1001,SGI!$A$1:$B$219,2,FALSE)</f>
        <v>1051.58</v>
      </c>
      <c r="D1001">
        <v>26683</v>
      </c>
      <c r="F1001">
        <v>811</v>
      </c>
      <c r="G1001" t="s">
        <v>27</v>
      </c>
      <c r="H1001" t="s">
        <v>1694</v>
      </c>
      <c r="I1001" s="19" t="s">
        <v>2009</v>
      </c>
      <c r="J1001" t="s">
        <v>50</v>
      </c>
      <c r="K1001" t="s">
        <v>51</v>
      </c>
      <c r="L1001">
        <v>6</v>
      </c>
      <c r="M1001">
        <v>0</v>
      </c>
      <c r="N1001">
        <v>0</v>
      </c>
      <c r="O1001">
        <v>0</v>
      </c>
      <c r="P1001">
        <v>0</v>
      </c>
      <c r="Q1001" s="8">
        <v>0</v>
      </c>
      <c r="R1001" s="11" t="b">
        <f t="shared" si="16"/>
        <v>0</v>
      </c>
      <c r="S1001">
        <v>0</v>
      </c>
      <c r="T1001" s="14" t="s">
        <v>2010</v>
      </c>
      <c r="U1001">
        <v>2</v>
      </c>
      <c r="V1001">
        <v>2</v>
      </c>
      <c r="W1001" t="s">
        <v>2011</v>
      </c>
      <c r="X1001">
        <v>2</v>
      </c>
      <c r="Y1001">
        <v>2</v>
      </c>
      <c r="AB1001" t="s">
        <v>33</v>
      </c>
    </row>
    <row r="1002" spans="1:28" ht="20.100000000000001" customHeight="1" x14ac:dyDescent="0.25">
      <c r="A1002" t="s">
        <v>2012</v>
      </c>
      <c r="B1002" s="14">
        <v>3351.2799999999997</v>
      </c>
      <c r="C1002" s="14">
        <f>VLOOKUP(A1002,SGI!$A$1:$B$219,2,FALSE)</f>
        <v>2191.85</v>
      </c>
      <c r="D1002">
        <v>27496</v>
      </c>
      <c r="F1002">
        <v>811</v>
      </c>
      <c r="G1002" t="s">
        <v>27</v>
      </c>
      <c r="H1002" t="s">
        <v>1694</v>
      </c>
      <c r="I1002" s="14" t="s">
        <v>2013</v>
      </c>
      <c r="J1002" t="s">
        <v>45</v>
      </c>
      <c r="K1002" t="s">
        <v>32</v>
      </c>
      <c r="L1002" s="20">
        <v>3700</v>
      </c>
      <c r="M1002">
        <v>0</v>
      </c>
      <c r="N1002" s="20">
        <v>1110</v>
      </c>
      <c r="O1002">
        <v>0</v>
      </c>
      <c r="P1002">
        <v>0</v>
      </c>
      <c r="Q1002" s="7">
        <v>3700</v>
      </c>
      <c r="R1002" s="11" t="b">
        <f t="shared" si="16"/>
        <v>0</v>
      </c>
      <c r="S1002">
        <v>0</v>
      </c>
      <c r="T1002" t="s">
        <v>1697</v>
      </c>
      <c r="W1002" t="s">
        <v>1697</v>
      </c>
      <c r="AB1002" t="s">
        <v>33</v>
      </c>
    </row>
    <row r="1003" spans="1:28" ht="20.100000000000001" customHeight="1" x14ac:dyDescent="0.25">
      <c r="A1003" t="s">
        <v>2012</v>
      </c>
      <c r="B1003" s="14">
        <v>3351.2799999999997</v>
      </c>
      <c r="C1003" s="14">
        <f>VLOOKUP(A1003,SGI!$A$1:$B$219,2,FALSE)</f>
        <v>2191.85</v>
      </c>
      <c r="D1003">
        <v>27497</v>
      </c>
      <c r="F1003">
        <v>811</v>
      </c>
      <c r="G1003" t="s">
        <v>27</v>
      </c>
      <c r="H1003" t="s">
        <v>1694</v>
      </c>
      <c r="I1003" s="14" t="s">
        <v>2014</v>
      </c>
      <c r="J1003" t="s">
        <v>60</v>
      </c>
      <c r="K1003" t="s">
        <v>77</v>
      </c>
      <c r="L1003" s="20">
        <v>1800</v>
      </c>
      <c r="M1003">
        <v>0</v>
      </c>
      <c r="N1003">
        <v>540</v>
      </c>
      <c r="O1003" s="14">
        <v>0</v>
      </c>
      <c r="P1003">
        <v>0</v>
      </c>
      <c r="Q1003" s="7">
        <v>1800</v>
      </c>
      <c r="R1003" s="11" t="b">
        <f t="shared" si="16"/>
        <v>0</v>
      </c>
      <c r="S1003">
        <v>0</v>
      </c>
      <c r="T1003" t="s">
        <v>1697</v>
      </c>
      <c r="W1003" t="s">
        <v>1697</v>
      </c>
      <c r="AB1003" t="s">
        <v>33</v>
      </c>
    </row>
    <row r="1004" spans="1:28" ht="20.100000000000001" customHeight="1" x14ac:dyDescent="0.25">
      <c r="A1004" t="s">
        <v>2012</v>
      </c>
      <c r="B1004" s="14">
        <v>3351.2799999999997</v>
      </c>
      <c r="C1004" s="14">
        <f>VLOOKUP(A1004,SGI!$A$1:$B$219,2,FALSE)</f>
        <v>2191.85</v>
      </c>
      <c r="D1004">
        <v>27537</v>
      </c>
      <c r="F1004">
        <v>811</v>
      </c>
      <c r="G1004" t="s">
        <v>27</v>
      </c>
      <c r="H1004" t="s">
        <v>1694</v>
      </c>
      <c r="I1004" s="14" t="s">
        <v>2015</v>
      </c>
      <c r="J1004" t="s">
        <v>60</v>
      </c>
      <c r="K1004" t="s">
        <v>51</v>
      </c>
      <c r="L1004" s="20">
        <v>1400</v>
      </c>
      <c r="M1004">
        <v>0</v>
      </c>
      <c r="N1004">
        <v>420</v>
      </c>
      <c r="O1004" s="14">
        <v>0</v>
      </c>
      <c r="P1004">
        <v>0</v>
      </c>
      <c r="Q1004" s="7">
        <v>1400</v>
      </c>
      <c r="R1004" s="11" t="b">
        <f t="shared" si="16"/>
        <v>0</v>
      </c>
      <c r="S1004">
        <v>0</v>
      </c>
      <c r="T1004" t="s">
        <v>1697</v>
      </c>
      <c r="W1004" t="s">
        <v>1697</v>
      </c>
      <c r="AB1004" t="s">
        <v>33</v>
      </c>
    </row>
    <row r="1005" spans="1:28" ht="20.100000000000001" customHeight="1" x14ac:dyDescent="0.25">
      <c r="A1005" t="s">
        <v>2012</v>
      </c>
      <c r="B1005" s="14">
        <v>3351.2799999999997</v>
      </c>
      <c r="C1005" s="14">
        <f>VLOOKUP(A1005,SGI!$A$1:$B$219,2,FALSE)</f>
        <v>2191.85</v>
      </c>
      <c r="D1005">
        <v>27546</v>
      </c>
      <c r="F1005">
        <v>811</v>
      </c>
      <c r="G1005" t="s">
        <v>27</v>
      </c>
      <c r="H1005" t="s">
        <v>1694</v>
      </c>
      <c r="I1005" s="14" t="s">
        <v>2016</v>
      </c>
      <c r="J1005" t="s">
        <v>37</v>
      </c>
      <c r="K1005" t="s">
        <v>77</v>
      </c>
      <c r="L1005" s="20">
        <v>1200</v>
      </c>
      <c r="M1005">
        <v>900</v>
      </c>
      <c r="N1005" s="14">
        <v>300</v>
      </c>
      <c r="O1005">
        <v>0</v>
      </c>
      <c r="P1005">
        <v>0</v>
      </c>
      <c r="Q1005" s="7">
        <v>1200</v>
      </c>
      <c r="R1005" s="11" t="b">
        <f t="shared" si="16"/>
        <v>0</v>
      </c>
      <c r="S1005">
        <v>0</v>
      </c>
      <c r="T1005" t="s">
        <v>1697</v>
      </c>
      <c r="W1005" t="s">
        <v>1697</v>
      </c>
      <c r="AB1005" t="s">
        <v>33</v>
      </c>
    </row>
    <row r="1006" spans="1:28" ht="20.100000000000001" customHeight="1" x14ac:dyDescent="0.25">
      <c r="A1006" t="s">
        <v>2012</v>
      </c>
      <c r="B1006" s="14">
        <v>3351.2799999999997</v>
      </c>
      <c r="C1006" s="14">
        <f>VLOOKUP(A1006,SGI!$A$1:$B$219,2,FALSE)</f>
        <v>2191.85</v>
      </c>
      <c r="D1006">
        <v>27552</v>
      </c>
      <c r="F1006">
        <v>811</v>
      </c>
      <c r="G1006" t="s">
        <v>27</v>
      </c>
      <c r="H1006" t="s">
        <v>1694</v>
      </c>
      <c r="I1006" s="14" t="s">
        <v>2017</v>
      </c>
      <c r="J1006" t="s">
        <v>37</v>
      </c>
      <c r="K1006" t="s">
        <v>51</v>
      </c>
      <c r="L1006" s="20">
        <v>1000</v>
      </c>
      <c r="M1006" s="14">
        <v>750</v>
      </c>
      <c r="N1006">
        <v>250</v>
      </c>
      <c r="O1006">
        <v>0</v>
      </c>
      <c r="P1006">
        <v>0</v>
      </c>
      <c r="Q1006" s="7">
        <v>1000</v>
      </c>
      <c r="R1006" s="11" t="b">
        <f t="shared" si="16"/>
        <v>0</v>
      </c>
      <c r="S1006">
        <v>0</v>
      </c>
      <c r="T1006" t="s">
        <v>1697</v>
      </c>
      <c r="W1006" t="s">
        <v>1697</v>
      </c>
      <c r="AB1006" t="s">
        <v>33</v>
      </c>
    </row>
    <row r="1007" spans="1:28" ht="20.100000000000001" customHeight="1" x14ac:dyDescent="0.25">
      <c r="A1007" t="s">
        <v>2012</v>
      </c>
      <c r="B1007" s="14">
        <v>3351.2799999999997</v>
      </c>
      <c r="C1007" s="14">
        <f>VLOOKUP(A1007,SGI!$A$1:$B$219,2,FALSE)</f>
        <v>2191.85</v>
      </c>
      <c r="D1007">
        <v>27564</v>
      </c>
      <c r="F1007">
        <v>811</v>
      </c>
      <c r="G1007" t="s">
        <v>27</v>
      </c>
      <c r="H1007" t="s">
        <v>1694</v>
      </c>
      <c r="I1007" s="19" t="s">
        <v>2018</v>
      </c>
      <c r="J1007" t="s">
        <v>45</v>
      </c>
      <c r="K1007" t="s">
        <v>77</v>
      </c>
      <c r="L1007" s="20">
        <v>2100</v>
      </c>
      <c r="M1007">
        <v>0</v>
      </c>
      <c r="N1007">
        <v>630</v>
      </c>
      <c r="O1007">
        <v>0</v>
      </c>
      <c r="P1007">
        <v>0</v>
      </c>
      <c r="Q1007" s="7">
        <v>2100</v>
      </c>
      <c r="R1007" s="11" t="b">
        <f t="shared" si="16"/>
        <v>0</v>
      </c>
      <c r="S1007">
        <v>0</v>
      </c>
      <c r="T1007" s="14" t="s">
        <v>1697</v>
      </c>
      <c r="W1007" t="s">
        <v>1697</v>
      </c>
      <c r="AB1007" t="s">
        <v>33</v>
      </c>
    </row>
    <row r="1008" spans="1:28" ht="20.100000000000001" customHeight="1" x14ac:dyDescent="0.25">
      <c r="A1008" t="s">
        <v>2012</v>
      </c>
      <c r="B1008" s="14">
        <v>3351.2799999999997</v>
      </c>
      <c r="C1008" s="14">
        <f>VLOOKUP(A1008,SGI!$A$1:$B$219,2,FALSE)</f>
        <v>2191.85</v>
      </c>
      <c r="D1008" s="14">
        <v>27569</v>
      </c>
      <c r="F1008">
        <v>811</v>
      </c>
      <c r="G1008" t="s">
        <v>27</v>
      </c>
      <c r="H1008" t="s">
        <v>1694</v>
      </c>
      <c r="I1008" s="14" t="s">
        <v>2019</v>
      </c>
      <c r="J1008" t="s">
        <v>60</v>
      </c>
      <c r="K1008" t="s">
        <v>32</v>
      </c>
      <c r="L1008" s="20">
        <v>3600</v>
      </c>
      <c r="M1008">
        <v>0</v>
      </c>
      <c r="N1008" s="20">
        <v>1080</v>
      </c>
      <c r="O1008" s="14">
        <v>0</v>
      </c>
      <c r="P1008">
        <v>0</v>
      </c>
      <c r="Q1008" s="7">
        <v>3600</v>
      </c>
      <c r="R1008" s="11" t="b">
        <f t="shared" si="16"/>
        <v>0</v>
      </c>
      <c r="S1008">
        <v>0</v>
      </c>
      <c r="T1008" s="14" t="s">
        <v>1697</v>
      </c>
      <c r="W1008" s="14" t="s">
        <v>1697</v>
      </c>
      <c r="AB1008" t="s">
        <v>33</v>
      </c>
    </row>
    <row r="1009" spans="1:29" ht="20.100000000000001" customHeight="1" x14ac:dyDescent="0.25">
      <c r="A1009" t="s">
        <v>2012</v>
      </c>
      <c r="B1009" s="14">
        <v>3351.2799999999997</v>
      </c>
      <c r="C1009" s="14">
        <f>VLOOKUP(A1009,SGI!$A$1:$B$219,2,FALSE)</f>
        <v>2191.85</v>
      </c>
      <c r="D1009" s="14">
        <v>27574</v>
      </c>
      <c r="F1009">
        <v>811</v>
      </c>
      <c r="G1009" t="s">
        <v>27</v>
      </c>
      <c r="H1009" t="s">
        <v>1694</v>
      </c>
      <c r="I1009" s="14" t="s">
        <v>2020</v>
      </c>
      <c r="J1009" t="s">
        <v>37</v>
      </c>
      <c r="K1009" t="s">
        <v>32</v>
      </c>
      <c r="L1009" s="20">
        <v>1980</v>
      </c>
      <c r="M1009" s="20">
        <v>1350</v>
      </c>
      <c r="N1009">
        <v>630</v>
      </c>
      <c r="O1009" s="14">
        <v>0</v>
      </c>
      <c r="P1009">
        <v>0</v>
      </c>
      <c r="Q1009" s="7">
        <v>1980</v>
      </c>
      <c r="R1009" s="11" t="b">
        <f t="shared" si="16"/>
        <v>0</v>
      </c>
      <c r="S1009">
        <v>0</v>
      </c>
      <c r="T1009" s="14" t="s">
        <v>1697</v>
      </c>
      <c r="W1009" s="14" t="s">
        <v>1697</v>
      </c>
      <c r="AB1009" t="s">
        <v>33</v>
      </c>
    </row>
    <row r="1010" spans="1:29" ht="20.100000000000001" customHeight="1" x14ac:dyDescent="0.25">
      <c r="A1010" t="s">
        <v>2012</v>
      </c>
      <c r="B1010" s="14">
        <v>3351.2799999999997</v>
      </c>
      <c r="C1010" s="14">
        <f>VLOOKUP(A1010,SGI!$A$1:$B$219,2,FALSE)</f>
        <v>2191.85</v>
      </c>
      <c r="D1010" s="14">
        <v>27575</v>
      </c>
      <c r="F1010">
        <v>811</v>
      </c>
      <c r="G1010" t="s">
        <v>27</v>
      </c>
      <c r="H1010" t="s">
        <v>1694</v>
      </c>
      <c r="I1010" s="14" t="s">
        <v>2021</v>
      </c>
      <c r="J1010" t="s">
        <v>50</v>
      </c>
      <c r="K1010" t="s">
        <v>32</v>
      </c>
      <c r="L1010" s="20">
        <v>1050</v>
      </c>
      <c r="M1010">
        <v>700</v>
      </c>
      <c r="N1010">
        <v>350</v>
      </c>
      <c r="O1010">
        <v>0</v>
      </c>
      <c r="P1010">
        <v>0</v>
      </c>
      <c r="Q1010" s="7">
        <v>1050</v>
      </c>
      <c r="R1010" s="11" t="b">
        <f t="shared" si="16"/>
        <v>0</v>
      </c>
      <c r="S1010">
        <v>0</v>
      </c>
      <c r="T1010" s="14" t="s">
        <v>1697</v>
      </c>
      <c r="W1010" t="s">
        <v>1697</v>
      </c>
      <c r="AB1010" t="s">
        <v>33</v>
      </c>
    </row>
    <row r="1011" spans="1:29" ht="20.100000000000001" customHeight="1" x14ac:dyDescent="0.25">
      <c r="A1011" t="s">
        <v>2012</v>
      </c>
      <c r="B1011" s="14">
        <v>3351.2799999999997</v>
      </c>
      <c r="C1011" s="14">
        <f>VLOOKUP(A1011,SGI!$A$1:$B$219,2,FALSE)</f>
        <v>2191.85</v>
      </c>
      <c r="D1011" s="14">
        <v>27622</v>
      </c>
      <c r="F1011">
        <v>811</v>
      </c>
      <c r="G1011" t="s">
        <v>27</v>
      </c>
      <c r="H1011" t="s">
        <v>1694</v>
      </c>
      <c r="I1011" t="s">
        <v>2022</v>
      </c>
      <c r="J1011" t="s">
        <v>45</v>
      </c>
      <c r="K1011" t="s">
        <v>51</v>
      </c>
      <c r="L1011" s="14">
        <v>450</v>
      </c>
      <c r="M1011">
        <v>0</v>
      </c>
      <c r="N1011">
        <v>135</v>
      </c>
      <c r="O1011">
        <v>0</v>
      </c>
      <c r="P1011">
        <v>0</v>
      </c>
      <c r="Q1011" s="8">
        <v>450</v>
      </c>
      <c r="R1011" s="11" t="b">
        <f t="shared" si="16"/>
        <v>0</v>
      </c>
      <c r="S1011">
        <v>0</v>
      </c>
      <c r="T1011" t="s">
        <v>1697</v>
      </c>
      <c r="W1011" t="s">
        <v>1697</v>
      </c>
      <c r="AB1011" t="s">
        <v>33</v>
      </c>
    </row>
    <row r="1012" spans="1:29" ht="20.100000000000001" customHeight="1" x14ac:dyDescent="0.25">
      <c r="A1012" t="s">
        <v>2012</v>
      </c>
      <c r="B1012" s="14">
        <v>3351.2799999999997</v>
      </c>
      <c r="C1012" s="14">
        <f>VLOOKUP(A1012,SGI!$A$1:$B$219,2,FALSE)</f>
        <v>2191.85</v>
      </c>
      <c r="D1012" s="14">
        <v>27624</v>
      </c>
      <c r="F1012">
        <v>811</v>
      </c>
      <c r="G1012" t="s">
        <v>27</v>
      </c>
      <c r="H1012" t="s">
        <v>1694</v>
      </c>
      <c r="I1012" s="14" t="s">
        <v>2023</v>
      </c>
      <c r="J1012" t="s">
        <v>60</v>
      </c>
      <c r="K1012" t="s">
        <v>403</v>
      </c>
      <c r="L1012" s="14">
        <v>675</v>
      </c>
      <c r="M1012">
        <v>0</v>
      </c>
      <c r="N1012">
        <v>202.5</v>
      </c>
      <c r="O1012">
        <v>0</v>
      </c>
      <c r="P1012">
        <v>0</v>
      </c>
      <c r="Q1012" s="8">
        <v>675</v>
      </c>
      <c r="R1012" s="11" t="b">
        <f t="shared" si="16"/>
        <v>0</v>
      </c>
      <c r="S1012">
        <v>0</v>
      </c>
      <c r="T1012" t="s">
        <v>1697</v>
      </c>
      <c r="W1012" t="s">
        <v>1697</v>
      </c>
      <c r="AB1012" t="s">
        <v>33</v>
      </c>
    </row>
    <row r="1013" spans="1:29" ht="20.100000000000001" customHeight="1" x14ac:dyDescent="0.25">
      <c r="A1013" t="s">
        <v>2012</v>
      </c>
      <c r="B1013" s="14">
        <v>3351.2799999999997</v>
      </c>
      <c r="C1013" s="14">
        <f>VLOOKUP(A1013,SGI!$A$1:$B$219,2,FALSE)</f>
        <v>2191.85</v>
      </c>
      <c r="D1013" s="14">
        <v>27627</v>
      </c>
      <c r="F1013">
        <v>811</v>
      </c>
      <c r="G1013" t="s">
        <v>27</v>
      </c>
      <c r="H1013" t="s">
        <v>1694</v>
      </c>
      <c r="I1013" s="14" t="s">
        <v>2024</v>
      </c>
      <c r="J1013" t="s">
        <v>42</v>
      </c>
      <c r="K1013" t="s">
        <v>32</v>
      </c>
      <c r="L1013" s="14">
        <v>400</v>
      </c>
      <c r="M1013">
        <v>0</v>
      </c>
      <c r="N1013" s="14">
        <v>120</v>
      </c>
      <c r="O1013">
        <v>0</v>
      </c>
      <c r="P1013">
        <v>0</v>
      </c>
      <c r="Q1013" s="8">
        <v>400</v>
      </c>
      <c r="R1013" s="11" t="b">
        <f t="shared" si="16"/>
        <v>0</v>
      </c>
      <c r="S1013">
        <v>0</v>
      </c>
      <c r="T1013" s="14" t="s">
        <v>1697</v>
      </c>
      <c r="W1013" t="s">
        <v>1697</v>
      </c>
      <c r="AB1013" t="s">
        <v>33</v>
      </c>
    </row>
    <row r="1014" spans="1:29" ht="20.100000000000001" customHeight="1" x14ac:dyDescent="0.25">
      <c r="A1014" t="s">
        <v>2025</v>
      </c>
      <c r="B1014" s="14">
        <v>1708.97</v>
      </c>
      <c r="C1014" s="14" t="e">
        <f>VLOOKUP(A1014,SGI!$A$1:$B$219,2,FALSE)</f>
        <v>#N/A</v>
      </c>
      <c r="D1014" s="14">
        <v>26605</v>
      </c>
      <c r="F1014">
        <v>811</v>
      </c>
      <c r="G1014" t="s">
        <v>27</v>
      </c>
      <c r="H1014" t="s">
        <v>1694</v>
      </c>
      <c r="I1014" s="19" t="s">
        <v>2026</v>
      </c>
      <c r="J1014" t="s">
        <v>60</v>
      </c>
      <c r="K1014" t="s">
        <v>32</v>
      </c>
      <c r="L1014" s="20">
        <v>1370.2</v>
      </c>
      <c r="M1014" s="14">
        <v>933</v>
      </c>
      <c r="N1014" s="14">
        <v>437.2</v>
      </c>
      <c r="O1014" s="14">
        <v>0</v>
      </c>
      <c r="P1014">
        <v>0</v>
      </c>
      <c r="Q1014" s="7">
        <v>1370.2</v>
      </c>
      <c r="R1014" s="11" t="b">
        <f t="shared" si="16"/>
        <v>0</v>
      </c>
      <c r="S1014">
        <v>0</v>
      </c>
      <c r="T1014" t="s">
        <v>1697</v>
      </c>
      <c r="W1014" t="s">
        <v>1697</v>
      </c>
      <c r="AB1014" t="s">
        <v>33</v>
      </c>
    </row>
    <row r="1015" spans="1:29" ht="20.100000000000001" customHeight="1" x14ac:dyDescent="0.25">
      <c r="A1015" t="s">
        <v>2025</v>
      </c>
      <c r="B1015" s="14">
        <v>1708.97</v>
      </c>
      <c r="C1015" s="14" t="e">
        <f>VLOOKUP(A1015,SGI!$A$1:$B$219,2,FALSE)</f>
        <v>#N/A</v>
      </c>
      <c r="D1015" s="14">
        <v>26620</v>
      </c>
      <c r="F1015">
        <v>811</v>
      </c>
      <c r="G1015" t="s">
        <v>27</v>
      </c>
      <c r="H1015" t="s">
        <v>1694</v>
      </c>
      <c r="I1015" s="19" t="s">
        <v>2027</v>
      </c>
      <c r="J1015" t="s">
        <v>60</v>
      </c>
      <c r="K1015" t="s">
        <v>77</v>
      </c>
      <c r="L1015">
        <v>850</v>
      </c>
      <c r="M1015">
        <v>424</v>
      </c>
      <c r="N1015">
        <v>426</v>
      </c>
      <c r="O1015">
        <v>0</v>
      </c>
      <c r="P1015">
        <v>0</v>
      </c>
      <c r="Q1015" s="8">
        <v>850</v>
      </c>
      <c r="R1015" s="11" t="b">
        <f t="shared" si="16"/>
        <v>0</v>
      </c>
      <c r="S1015">
        <v>0</v>
      </c>
      <c r="T1015" t="s">
        <v>2028</v>
      </c>
      <c r="U1015">
        <v>3</v>
      </c>
      <c r="V1015">
        <v>4</v>
      </c>
      <c r="W1015" t="s">
        <v>1697</v>
      </c>
      <c r="AB1015" t="s">
        <v>33</v>
      </c>
    </row>
    <row r="1016" spans="1:29" ht="20.100000000000001" customHeight="1" x14ac:dyDescent="0.25">
      <c r="A1016" t="s">
        <v>2025</v>
      </c>
      <c r="B1016" s="14">
        <v>1708.97</v>
      </c>
      <c r="C1016" s="14" t="e">
        <f>VLOOKUP(A1016,SGI!$A$1:$B$219,2,FALSE)</f>
        <v>#N/A</v>
      </c>
      <c r="D1016" s="14">
        <v>26622</v>
      </c>
      <c r="F1016">
        <v>811</v>
      </c>
      <c r="G1016" t="s">
        <v>27</v>
      </c>
      <c r="H1016" t="s">
        <v>1694</v>
      </c>
      <c r="I1016" s="19" t="s">
        <v>2029</v>
      </c>
      <c r="J1016" t="s">
        <v>50</v>
      </c>
      <c r="K1016" t="s">
        <v>32</v>
      </c>
      <c r="L1016" s="14">
        <v>130</v>
      </c>
      <c r="M1016">
        <v>88</v>
      </c>
      <c r="N1016">
        <v>42</v>
      </c>
      <c r="O1016">
        <v>0</v>
      </c>
      <c r="P1016">
        <v>0</v>
      </c>
      <c r="Q1016" s="8">
        <v>130</v>
      </c>
      <c r="R1016" s="11" t="b">
        <f t="shared" si="16"/>
        <v>0</v>
      </c>
      <c r="S1016">
        <v>0</v>
      </c>
      <c r="T1016" t="s">
        <v>1697</v>
      </c>
      <c r="W1016" t="s">
        <v>1697</v>
      </c>
      <c r="AB1016" t="s">
        <v>33</v>
      </c>
    </row>
    <row r="1017" spans="1:29" ht="20.100000000000001" customHeight="1" x14ac:dyDescent="0.25">
      <c r="A1017" t="s">
        <v>2025</v>
      </c>
      <c r="B1017" s="14">
        <v>1708.97</v>
      </c>
      <c r="C1017" s="14" t="e">
        <f>VLOOKUP(A1017,SGI!$A$1:$B$219,2,FALSE)</f>
        <v>#N/A</v>
      </c>
      <c r="D1017" s="14">
        <v>26625</v>
      </c>
      <c r="F1017">
        <v>811</v>
      </c>
      <c r="G1017" t="s">
        <v>27</v>
      </c>
      <c r="H1017" t="s">
        <v>1694</v>
      </c>
      <c r="I1017" s="19" t="s">
        <v>2030</v>
      </c>
      <c r="J1017" t="s">
        <v>37</v>
      </c>
      <c r="K1017" t="s">
        <v>77</v>
      </c>
      <c r="L1017" s="14">
        <v>350</v>
      </c>
      <c r="M1017">
        <v>0</v>
      </c>
      <c r="N1017" s="14">
        <v>350</v>
      </c>
      <c r="O1017" s="14">
        <v>0</v>
      </c>
      <c r="P1017">
        <v>0</v>
      </c>
      <c r="Q1017" s="8">
        <v>350</v>
      </c>
      <c r="R1017" s="11" t="b">
        <f t="shared" si="16"/>
        <v>0</v>
      </c>
      <c r="S1017">
        <v>0</v>
      </c>
      <c r="T1017" s="19" t="s">
        <v>2031</v>
      </c>
      <c r="U1017">
        <v>3</v>
      </c>
      <c r="V1017">
        <v>4</v>
      </c>
      <c r="W1017" t="s">
        <v>2032</v>
      </c>
      <c r="X1017">
        <v>3</v>
      </c>
      <c r="Y1017">
        <v>4</v>
      </c>
      <c r="AB1017" t="s">
        <v>33</v>
      </c>
    </row>
    <row r="1018" spans="1:29" ht="20.100000000000001" customHeight="1" x14ac:dyDescent="0.25">
      <c r="A1018" t="s">
        <v>2025</v>
      </c>
      <c r="B1018" s="14">
        <v>1708.97</v>
      </c>
      <c r="C1018" s="14" t="e">
        <f>VLOOKUP(A1018,SGI!$A$1:$B$219,2,FALSE)</f>
        <v>#N/A</v>
      </c>
      <c r="D1018" s="14">
        <v>26632</v>
      </c>
      <c r="F1018">
        <v>811</v>
      </c>
      <c r="G1018" t="s">
        <v>27</v>
      </c>
      <c r="H1018" t="s">
        <v>1694</v>
      </c>
      <c r="I1018" s="19" t="s">
        <v>2033</v>
      </c>
      <c r="J1018" t="s">
        <v>37</v>
      </c>
      <c r="K1018" t="s">
        <v>32</v>
      </c>
      <c r="L1018" s="20">
        <v>1060</v>
      </c>
      <c r="M1018">
        <v>170</v>
      </c>
      <c r="N1018">
        <v>890</v>
      </c>
      <c r="O1018">
        <v>0</v>
      </c>
      <c r="P1018">
        <v>0</v>
      </c>
      <c r="Q1018" s="7">
        <v>1060</v>
      </c>
      <c r="R1018" s="11" t="b">
        <f t="shared" si="16"/>
        <v>0</v>
      </c>
      <c r="S1018">
        <v>0</v>
      </c>
      <c r="T1018" s="19" t="s">
        <v>2031</v>
      </c>
      <c r="U1018">
        <v>3</v>
      </c>
      <c r="V1018">
        <v>4</v>
      </c>
      <c r="W1018" t="s">
        <v>2034</v>
      </c>
      <c r="X1018">
        <v>3</v>
      </c>
      <c r="Y1018">
        <v>4</v>
      </c>
      <c r="AB1018" t="s">
        <v>33</v>
      </c>
    </row>
    <row r="1019" spans="1:29" ht="20.100000000000001" customHeight="1" x14ac:dyDescent="0.25">
      <c r="A1019" t="s">
        <v>2025</v>
      </c>
      <c r="B1019" s="14">
        <v>1708.97</v>
      </c>
      <c r="C1019" s="14" t="e">
        <f>VLOOKUP(A1019,SGI!$A$1:$B$219,2,FALSE)</f>
        <v>#N/A</v>
      </c>
      <c r="D1019">
        <v>26638</v>
      </c>
      <c r="F1019">
        <v>811</v>
      </c>
      <c r="G1019" t="s">
        <v>27</v>
      </c>
      <c r="H1019" t="s">
        <v>1694</v>
      </c>
      <c r="I1019" s="19" t="s">
        <v>2035</v>
      </c>
      <c r="J1019" t="s">
        <v>45</v>
      </c>
      <c r="K1019" t="s">
        <v>51</v>
      </c>
      <c r="L1019">
        <v>542.1</v>
      </c>
      <c r="M1019">
        <v>234</v>
      </c>
      <c r="N1019">
        <v>308.10000000000002</v>
      </c>
      <c r="O1019">
        <v>0</v>
      </c>
      <c r="P1019">
        <v>0</v>
      </c>
      <c r="Q1019" s="8">
        <v>542.1</v>
      </c>
      <c r="R1019" s="11" t="b">
        <f t="shared" si="16"/>
        <v>0</v>
      </c>
      <c r="S1019">
        <v>0</v>
      </c>
      <c r="T1019" s="19" t="s">
        <v>1876</v>
      </c>
      <c r="W1019" t="s">
        <v>1697</v>
      </c>
      <c r="AB1019" t="s">
        <v>33</v>
      </c>
    </row>
    <row r="1020" spans="1:29" ht="20.100000000000001" customHeight="1" x14ac:dyDescent="0.25">
      <c r="A1020" t="s">
        <v>2025</v>
      </c>
      <c r="B1020" s="14">
        <v>1708.97</v>
      </c>
      <c r="C1020" s="14" t="e">
        <f>VLOOKUP(A1020,SGI!$A$1:$B$219,2,FALSE)</f>
        <v>#N/A</v>
      </c>
      <c r="D1020">
        <v>26639</v>
      </c>
      <c r="F1020">
        <v>811</v>
      </c>
      <c r="G1020" t="s">
        <v>27</v>
      </c>
      <c r="H1020" t="s">
        <v>1694</v>
      </c>
      <c r="I1020" s="19" t="s">
        <v>2036</v>
      </c>
      <c r="J1020" t="s">
        <v>45</v>
      </c>
      <c r="K1020" t="s">
        <v>32</v>
      </c>
      <c r="L1020" s="14">
        <v>995.73</v>
      </c>
      <c r="M1020">
        <v>795</v>
      </c>
      <c r="N1020">
        <v>200.73</v>
      </c>
      <c r="O1020">
        <v>0</v>
      </c>
      <c r="P1020">
        <v>0</v>
      </c>
      <c r="Q1020" s="8">
        <v>995.73</v>
      </c>
      <c r="R1020" s="11" t="b">
        <f t="shared" si="16"/>
        <v>0</v>
      </c>
      <c r="S1020">
        <v>0</v>
      </c>
      <c r="T1020" t="s">
        <v>1697</v>
      </c>
      <c r="W1020" t="s">
        <v>1697</v>
      </c>
      <c r="AB1020" t="s">
        <v>33</v>
      </c>
    </row>
    <row r="1021" spans="1:29" ht="20.100000000000001" customHeight="1" x14ac:dyDescent="0.25">
      <c r="A1021" t="s">
        <v>2025</v>
      </c>
      <c r="B1021" s="14">
        <v>1708.97</v>
      </c>
      <c r="C1021" s="14" t="e">
        <f>VLOOKUP(A1021,SGI!$A$1:$B$219,2,FALSE)</f>
        <v>#N/A</v>
      </c>
      <c r="D1021">
        <v>26640</v>
      </c>
      <c r="F1021">
        <v>811</v>
      </c>
      <c r="G1021" t="s">
        <v>27</v>
      </c>
      <c r="H1021" t="s">
        <v>1694</v>
      </c>
      <c r="I1021" s="14" t="s">
        <v>2037</v>
      </c>
      <c r="J1021" t="s">
        <v>364</v>
      </c>
      <c r="K1021" t="s">
        <v>32</v>
      </c>
      <c r="L1021" s="14">
        <v>550</v>
      </c>
      <c r="M1021" s="14">
        <v>312</v>
      </c>
      <c r="N1021">
        <v>238</v>
      </c>
      <c r="O1021">
        <v>0</v>
      </c>
      <c r="P1021">
        <v>0</v>
      </c>
      <c r="Q1021" s="8">
        <v>550</v>
      </c>
      <c r="R1021" s="11" t="b">
        <f t="shared" si="16"/>
        <v>0</v>
      </c>
      <c r="S1021">
        <v>0</v>
      </c>
      <c r="T1021" s="14" t="s">
        <v>1697</v>
      </c>
      <c r="W1021" t="s">
        <v>1697</v>
      </c>
      <c r="AB1021" t="s">
        <v>33</v>
      </c>
    </row>
    <row r="1022" spans="1:29" ht="20.100000000000001" customHeight="1" x14ac:dyDescent="0.25">
      <c r="A1022" t="s">
        <v>2025</v>
      </c>
      <c r="B1022" s="14">
        <v>1708.97</v>
      </c>
      <c r="C1022" s="14" t="e">
        <f>VLOOKUP(A1022,SGI!$A$1:$B$219,2,FALSE)</f>
        <v>#N/A</v>
      </c>
      <c r="D1022">
        <v>26641</v>
      </c>
      <c r="F1022">
        <v>811</v>
      </c>
      <c r="G1022" t="s">
        <v>27</v>
      </c>
      <c r="H1022" t="s">
        <v>1694</v>
      </c>
      <c r="I1022" s="14" t="s">
        <v>2038</v>
      </c>
      <c r="J1022" t="s">
        <v>42</v>
      </c>
      <c r="K1022" t="s">
        <v>32</v>
      </c>
      <c r="L1022" s="14">
        <v>304</v>
      </c>
      <c r="M1022" s="14">
        <v>115</v>
      </c>
      <c r="N1022" s="14">
        <v>189</v>
      </c>
      <c r="O1022">
        <v>0</v>
      </c>
      <c r="P1022">
        <v>0</v>
      </c>
      <c r="Q1022" s="8">
        <v>304</v>
      </c>
      <c r="R1022" s="11" t="b">
        <f t="shared" si="16"/>
        <v>0</v>
      </c>
      <c r="S1022">
        <v>0</v>
      </c>
      <c r="T1022" t="s">
        <v>1697</v>
      </c>
      <c r="W1022" t="s">
        <v>1697</v>
      </c>
      <c r="AB1022" s="14" t="s">
        <v>33</v>
      </c>
    </row>
    <row r="1023" spans="1:29" ht="20.100000000000001" customHeight="1" x14ac:dyDescent="0.25">
      <c r="A1023" t="s">
        <v>2025</v>
      </c>
      <c r="B1023" s="14">
        <v>1708.97</v>
      </c>
      <c r="C1023" s="14" t="e">
        <f>VLOOKUP(A1023,SGI!$A$1:$B$219,2,FALSE)</f>
        <v>#N/A</v>
      </c>
      <c r="D1023">
        <v>26643</v>
      </c>
      <c r="F1023">
        <v>811</v>
      </c>
      <c r="G1023" t="s">
        <v>27</v>
      </c>
      <c r="H1023" t="s">
        <v>1694</v>
      </c>
      <c r="I1023" t="s">
        <v>2039</v>
      </c>
      <c r="J1023" t="s">
        <v>408</v>
      </c>
      <c r="K1023" t="s">
        <v>32</v>
      </c>
      <c r="L1023" s="14">
        <v>462</v>
      </c>
      <c r="M1023" s="14">
        <v>275</v>
      </c>
      <c r="N1023">
        <v>187</v>
      </c>
      <c r="O1023" s="14">
        <v>0</v>
      </c>
      <c r="P1023">
        <v>0</v>
      </c>
      <c r="Q1023" s="8">
        <v>0</v>
      </c>
      <c r="R1023" s="11" t="b">
        <f t="shared" si="16"/>
        <v>0</v>
      </c>
      <c r="S1023">
        <v>0</v>
      </c>
      <c r="T1023" s="19" t="s">
        <v>2040</v>
      </c>
      <c r="U1023">
        <v>1</v>
      </c>
      <c r="V1023">
        <v>3</v>
      </c>
      <c r="W1023" t="s">
        <v>2041</v>
      </c>
      <c r="X1023">
        <v>1</v>
      </c>
      <c r="Y1023">
        <v>3</v>
      </c>
      <c r="AB1023" t="s">
        <v>33</v>
      </c>
      <c r="AC1023" t="s">
        <v>2042</v>
      </c>
    </row>
    <row r="1024" spans="1:29" ht="20.100000000000001" customHeight="1" x14ac:dyDescent="0.25">
      <c r="A1024" t="s">
        <v>2025</v>
      </c>
      <c r="B1024" s="14">
        <v>1708.97</v>
      </c>
      <c r="C1024" s="14" t="e">
        <f>VLOOKUP(A1024,SGI!$A$1:$B$219,2,FALSE)</f>
        <v>#N/A</v>
      </c>
      <c r="D1024">
        <v>26646</v>
      </c>
      <c r="F1024">
        <v>811</v>
      </c>
      <c r="G1024" t="s">
        <v>27</v>
      </c>
      <c r="H1024" t="s">
        <v>1694</v>
      </c>
      <c r="I1024" s="19" t="s">
        <v>2043</v>
      </c>
      <c r="J1024" t="s">
        <v>45</v>
      </c>
      <c r="K1024" t="s">
        <v>77</v>
      </c>
      <c r="L1024" s="14">
        <v>995.73</v>
      </c>
      <c r="M1024" s="14">
        <v>795</v>
      </c>
      <c r="N1024" s="14">
        <v>200.73</v>
      </c>
      <c r="O1024">
        <v>0</v>
      </c>
      <c r="P1024">
        <v>0</v>
      </c>
      <c r="Q1024" s="8">
        <v>995.73</v>
      </c>
      <c r="R1024" s="11" t="b">
        <f t="shared" si="16"/>
        <v>0</v>
      </c>
      <c r="S1024">
        <v>0</v>
      </c>
      <c r="T1024" t="s">
        <v>1697</v>
      </c>
      <c r="W1024" t="s">
        <v>1697</v>
      </c>
      <c r="AB1024" t="s">
        <v>33</v>
      </c>
    </row>
    <row r="1025" spans="1:29" ht="20.100000000000001" customHeight="1" x14ac:dyDescent="0.25">
      <c r="A1025" t="s">
        <v>2025</v>
      </c>
      <c r="B1025" s="14">
        <v>1708.97</v>
      </c>
      <c r="C1025" s="14" t="e">
        <f>VLOOKUP(A1025,SGI!$A$1:$B$219,2,FALSE)</f>
        <v>#N/A</v>
      </c>
      <c r="D1025">
        <v>26647</v>
      </c>
      <c r="F1025">
        <v>811</v>
      </c>
      <c r="G1025" t="s">
        <v>27</v>
      </c>
      <c r="H1025" t="s">
        <v>1694</v>
      </c>
      <c r="I1025" s="14" t="s">
        <v>2044</v>
      </c>
      <c r="J1025" t="s">
        <v>364</v>
      </c>
      <c r="K1025" t="s">
        <v>77</v>
      </c>
      <c r="L1025" s="14">
        <v>550</v>
      </c>
      <c r="M1025" s="14">
        <v>312</v>
      </c>
      <c r="N1025">
        <v>238</v>
      </c>
      <c r="O1025">
        <v>0</v>
      </c>
      <c r="P1025">
        <v>0</v>
      </c>
      <c r="Q1025" s="8">
        <v>550</v>
      </c>
      <c r="R1025" s="11" t="b">
        <f t="shared" si="16"/>
        <v>0</v>
      </c>
      <c r="S1025">
        <v>0</v>
      </c>
      <c r="T1025" t="s">
        <v>1697</v>
      </c>
      <c r="W1025" t="s">
        <v>1697</v>
      </c>
      <c r="AB1025" t="s">
        <v>33</v>
      </c>
    </row>
    <row r="1026" spans="1:29" ht="20.100000000000001" customHeight="1" x14ac:dyDescent="0.25">
      <c r="A1026" t="s">
        <v>2025</v>
      </c>
      <c r="B1026" s="14">
        <v>1708.97</v>
      </c>
      <c r="C1026" s="14" t="e">
        <f>VLOOKUP(A1026,SGI!$A$1:$B$219,2,FALSE)</f>
        <v>#N/A</v>
      </c>
      <c r="D1026">
        <v>26650</v>
      </c>
      <c r="F1026">
        <v>811</v>
      </c>
      <c r="G1026" t="s">
        <v>27</v>
      </c>
      <c r="H1026" t="s">
        <v>1694</v>
      </c>
      <c r="I1026" s="14" t="s">
        <v>2045</v>
      </c>
      <c r="J1026" t="s">
        <v>42</v>
      </c>
      <c r="K1026" t="s">
        <v>77</v>
      </c>
      <c r="L1026" s="14">
        <v>304</v>
      </c>
      <c r="M1026" s="14">
        <v>115</v>
      </c>
      <c r="N1026" s="14">
        <v>189</v>
      </c>
      <c r="O1026" s="14">
        <v>0</v>
      </c>
      <c r="P1026" s="14">
        <v>0</v>
      </c>
      <c r="Q1026" s="8">
        <v>304</v>
      </c>
      <c r="R1026" s="11" t="b">
        <f t="shared" si="16"/>
        <v>0</v>
      </c>
      <c r="S1026">
        <v>0</v>
      </c>
      <c r="T1026" s="14" t="s">
        <v>1697</v>
      </c>
      <c r="W1026" t="s">
        <v>1697</v>
      </c>
      <c r="AB1026" t="s">
        <v>33</v>
      </c>
    </row>
    <row r="1027" spans="1:29" ht="20.100000000000001" customHeight="1" x14ac:dyDescent="0.25">
      <c r="A1027" t="s">
        <v>2025</v>
      </c>
      <c r="B1027" s="14">
        <v>1708.97</v>
      </c>
      <c r="C1027" s="14" t="e">
        <f>VLOOKUP(A1027,SGI!$A$1:$B$219,2,FALSE)</f>
        <v>#N/A</v>
      </c>
      <c r="D1027">
        <v>26651</v>
      </c>
      <c r="F1027">
        <v>811</v>
      </c>
      <c r="G1027" t="s">
        <v>27</v>
      </c>
      <c r="H1027" t="s">
        <v>1694</v>
      </c>
      <c r="I1027" s="14" t="s">
        <v>2046</v>
      </c>
      <c r="J1027" t="s">
        <v>408</v>
      </c>
      <c r="K1027" t="s">
        <v>77</v>
      </c>
      <c r="L1027" s="14">
        <v>462</v>
      </c>
      <c r="M1027" s="14">
        <v>275</v>
      </c>
      <c r="N1027" s="14">
        <v>187</v>
      </c>
      <c r="O1027">
        <v>0</v>
      </c>
      <c r="P1027">
        <v>0</v>
      </c>
      <c r="Q1027" s="8">
        <v>0</v>
      </c>
      <c r="R1027" s="11" t="b">
        <f t="shared" si="16"/>
        <v>0</v>
      </c>
      <c r="S1027">
        <v>0</v>
      </c>
      <c r="T1027" s="19" t="s">
        <v>2040</v>
      </c>
      <c r="U1027">
        <v>1</v>
      </c>
      <c r="V1027">
        <v>3</v>
      </c>
      <c r="W1027" t="s">
        <v>2041</v>
      </c>
      <c r="X1027">
        <v>1</v>
      </c>
      <c r="Y1027">
        <v>3</v>
      </c>
      <c r="AB1027" t="s">
        <v>33</v>
      </c>
      <c r="AC1027" t="s">
        <v>2042</v>
      </c>
    </row>
    <row r="1028" spans="1:29" ht="20.100000000000001" customHeight="1" x14ac:dyDescent="0.25">
      <c r="A1028" t="s">
        <v>2047</v>
      </c>
      <c r="B1028" s="14">
        <v>71.180000000000007</v>
      </c>
      <c r="C1028" s="14" t="e">
        <f>VLOOKUP(A1028,SGI!$A$1:$B$219,2,FALSE)</f>
        <v>#N/A</v>
      </c>
      <c r="D1028">
        <v>25920</v>
      </c>
      <c r="F1028">
        <v>811</v>
      </c>
      <c r="G1028" t="s">
        <v>27</v>
      </c>
      <c r="H1028" t="s">
        <v>1694</v>
      </c>
      <c r="I1028" s="14" t="s">
        <v>2048</v>
      </c>
      <c r="J1028" t="s">
        <v>50</v>
      </c>
      <c r="K1028" t="s">
        <v>32</v>
      </c>
      <c r="L1028" s="14">
        <v>270</v>
      </c>
      <c r="M1028" s="14">
        <v>0</v>
      </c>
      <c r="N1028" s="14">
        <v>135</v>
      </c>
      <c r="O1028">
        <v>0</v>
      </c>
      <c r="P1028">
        <v>0</v>
      </c>
      <c r="Q1028" s="8">
        <v>270</v>
      </c>
      <c r="R1028" s="11" t="b">
        <f t="shared" si="16"/>
        <v>0</v>
      </c>
      <c r="S1028">
        <v>0</v>
      </c>
      <c r="T1028" t="s">
        <v>1697</v>
      </c>
      <c r="U1028" s="14"/>
      <c r="AB1028" t="s">
        <v>33</v>
      </c>
    </row>
    <row r="1029" spans="1:29" ht="20.100000000000001" customHeight="1" x14ac:dyDescent="0.25">
      <c r="A1029" t="s">
        <v>2047</v>
      </c>
      <c r="B1029" s="14">
        <v>71.180000000000007</v>
      </c>
      <c r="C1029" s="14" t="e">
        <f>VLOOKUP(A1029,SGI!$A$1:$B$219,2,FALSE)</f>
        <v>#N/A</v>
      </c>
      <c r="D1029">
        <v>25925</v>
      </c>
      <c r="F1029">
        <v>811</v>
      </c>
      <c r="G1029" t="s">
        <v>27</v>
      </c>
      <c r="H1029" t="s">
        <v>1694</v>
      </c>
      <c r="I1029" s="14" t="s">
        <v>2049</v>
      </c>
      <c r="J1029" t="s">
        <v>50</v>
      </c>
      <c r="K1029" t="s">
        <v>77</v>
      </c>
      <c r="L1029" s="14">
        <v>60</v>
      </c>
      <c r="M1029">
        <v>0</v>
      </c>
      <c r="N1029" s="14">
        <v>30</v>
      </c>
      <c r="O1029">
        <v>0</v>
      </c>
      <c r="P1029">
        <v>0</v>
      </c>
      <c r="Q1029" s="8">
        <v>60</v>
      </c>
      <c r="R1029" s="11" t="b">
        <f t="shared" si="16"/>
        <v>0</v>
      </c>
      <c r="S1029">
        <v>0</v>
      </c>
      <c r="T1029" t="s">
        <v>1697</v>
      </c>
      <c r="AB1029" t="s">
        <v>33</v>
      </c>
    </row>
    <row r="1030" spans="1:29" ht="20.100000000000001" customHeight="1" x14ac:dyDescent="0.25">
      <c r="A1030" t="s">
        <v>2050</v>
      </c>
      <c r="B1030" s="14">
        <v>10165.369999999999</v>
      </c>
      <c r="C1030" s="14">
        <f>VLOOKUP(A1030,SGI!$A$1:$B$219,2,FALSE)</f>
        <v>14173.090000000002</v>
      </c>
      <c r="D1030">
        <v>25603</v>
      </c>
      <c r="F1030">
        <v>811</v>
      </c>
      <c r="G1030" t="s">
        <v>27</v>
      </c>
      <c r="H1030" t="s">
        <v>1694</v>
      </c>
      <c r="I1030" s="14" t="s">
        <v>2051</v>
      </c>
      <c r="J1030" t="s">
        <v>272</v>
      </c>
      <c r="K1030" t="s">
        <v>32</v>
      </c>
      <c r="L1030" s="14">
        <v>30</v>
      </c>
      <c r="M1030" s="14">
        <v>0</v>
      </c>
      <c r="N1030" s="14">
        <v>6</v>
      </c>
      <c r="O1030">
        <v>0</v>
      </c>
      <c r="P1030">
        <v>0</v>
      </c>
      <c r="Q1030" s="8">
        <v>30</v>
      </c>
      <c r="R1030" s="11" t="b">
        <f t="shared" si="16"/>
        <v>0</v>
      </c>
      <c r="S1030">
        <v>0</v>
      </c>
      <c r="T1030" t="s">
        <v>1697</v>
      </c>
      <c r="W1030" t="s">
        <v>2052</v>
      </c>
      <c r="X1030" t="s">
        <v>2053</v>
      </c>
      <c r="Y1030" t="s">
        <v>824</v>
      </c>
      <c r="AB1030" t="s">
        <v>33</v>
      </c>
    </row>
    <row r="1031" spans="1:29" ht="20.100000000000001" customHeight="1" x14ac:dyDescent="0.25">
      <c r="A1031" t="s">
        <v>2050</v>
      </c>
      <c r="B1031" s="14">
        <v>10165.369999999999</v>
      </c>
      <c r="C1031" s="14">
        <f>VLOOKUP(A1031,SGI!$A$1:$B$219,2,FALSE)</f>
        <v>14173.090000000002</v>
      </c>
      <c r="D1031">
        <v>25610</v>
      </c>
      <c r="F1031">
        <v>811</v>
      </c>
      <c r="G1031" t="s">
        <v>27</v>
      </c>
      <c r="H1031" t="s">
        <v>1694</v>
      </c>
      <c r="I1031" s="14" t="s">
        <v>2054</v>
      </c>
      <c r="J1031" t="s">
        <v>45</v>
      </c>
      <c r="K1031" t="s">
        <v>51</v>
      </c>
      <c r="L1031" s="20">
        <v>2205</v>
      </c>
      <c r="M1031" s="20">
        <v>1512</v>
      </c>
      <c r="N1031" s="14">
        <v>771.75</v>
      </c>
      <c r="O1031">
        <v>0</v>
      </c>
      <c r="P1031">
        <v>0</v>
      </c>
      <c r="Q1031" s="7">
        <v>2205</v>
      </c>
      <c r="R1031" s="11" t="b">
        <f t="shared" si="16"/>
        <v>0</v>
      </c>
      <c r="S1031">
        <v>0</v>
      </c>
      <c r="T1031" t="s">
        <v>1697</v>
      </c>
      <c r="AB1031" t="s">
        <v>33</v>
      </c>
    </row>
    <row r="1032" spans="1:29" ht="20.100000000000001" customHeight="1" x14ac:dyDescent="0.25">
      <c r="A1032" t="s">
        <v>2050</v>
      </c>
      <c r="B1032" s="14">
        <v>10165.369999999999</v>
      </c>
      <c r="C1032" s="14">
        <f>VLOOKUP(A1032,SGI!$A$1:$B$219,2,FALSE)</f>
        <v>14173.090000000002</v>
      </c>
      <c r="D1032">
        <v>25617</v>
      </c>
      <c r="F1032">
        <v>811</v>
      </c>
      <c r="G1032" t="s">
        <v>27</v>
      </c>
      <c r="H1032" t="s">
        <v>1694</v>
      </c>
      <c r="I1032" s="14" t="s">
        <v>2055</v>
      </c>
      <c r="J1032" t="s">
        <v>119</v>
      </c>
      <c r="K1032" t="s">
        <v>32</v>
      </c>
      <c r="L1032" s="20">
        <v>4320</v>
      </c>
      <c r="M1032" s="20">
        <v>2808</v>
      </c>
      <c r="N1032" s="20">
        <v>1512</v>
      </c>
      <c r="O1032" s="14">
        <v>0</v>
      </c>
      <c r="P1032">
        <v>0</v>
      </c>
      <c r="Q1032" s="7">
        <v>4320</v>
      </c>
      <c r="R1032" s="11" t="b">
        <f t="shared" si="16"/>
        <v>0</v>
      </c>
      <c r="S1032">
        <v>0</v>
      </c>
      <c r="T1032" t="s">
        <v>1697</v>
      </c>
      <c r="AB1032" t="s">
        <v>33</v>
      </c>
    </row>
    <row r="1033" spans="1:29" ht="20.100000000000001" customHeight="1" x14ac:dyDescent="0.25">
      <c r="A1033" t="s">
        <v>2050</v>
      </c>
      <c r="B1033" s="14">
        <v>10165.369999999999</v>
      </c>
      <c r="C1033" s="14">
        <f>VLOOKUP(A1033,SGI!$A$1:$B$219,2,FALSE)</f>
        <v>14173.090000000002</v>
      </c>
      <c r="D1033">
        <v>25618</v>
      </c>
      <c r="F1033">
        <v>811</v>
      </c>
      <c r="G1033" t="s">
        <v>27</v>
      </c>
      <c r="H1033" t="s">
        <v>1694</v>
      </c>
      <c r="I1033" s="14" t="s">
        <v>2056</v>
      </c>
      <c r="J1033" t="s">
        <v>119</v>
      </c>
      <c r="K1033" t="s">
        <v>77</v>
      </c>
      <c r="L1033" s="14">
        <v>223.68</v>
      </c>
      <c r="M1033">
        <v>0</v>
      </c>
      <c r="N1033">
        <v>78.3</v>
      </c>
      <c r="O1033">
        <v>0</v>
      </c>
      <c r="P1033">
        <v>0</v>
      </c>
      <c r="Q1033" s="8">
        <v>223.68</v>
      </c>
      <c r="R1033" s="11" t="b">
        <f t="shared" si="16"/>
        <v>0</v>
      </c>
      <c r="S1033">
        <v>0</v>
      </c>
      <c r="T1033" s="14" t="s">
        <v>1697</v>
      </c>
      <c r="W1033" s="14"/>
      <c r="AB1033" t="s">
        <v>33</v>
      </c>
    </row>
    <row r="1034" spans="1:29" ht="20.100000000000001" customHeight="1" x14ac:dyDescent="0.25">
      <c r="A1034" t="s">
        <v>2050</v>
      </c>
      <c r="B1034" s="14">
        <v>10165.369999999999</v>
      </c>
      <c r="C1034" s="14">
        <f>VLOOKUP(A1034,SGI!$A$1:$B$219,2,FALSE)</f>
        <v>14173.090000000002</v>
      </c>
      <c r="D1034">
        <v>25623</v>
      </c>
      <c r="F1034">
        <v>811</v>
      </c>
      <c r="G1034" t="s">
        <v>27</v>
      </c>
      <c r="H1034" t="s">
        <v>1694</v>
      </c>
      <c r="I1034" s="14" t="s">
        <v>2057</v>
      </c>
      <c r="J1034" t="s">
        <v>31</v>
      </c>
      <c r="K1034" t="s">
        <v>32</v>
      </c>
      <c r="L1034" s="14">
        <v>95</v>
      </c>
      <c r="M1034" s="14">
        <v>0</v>
      </c>
      <c r="N1034" s="14">
        <v>28.5</v>
      </c>
      <c r="O1034">
        <v>0</v>
      </c>
      <c r="P1034">
        <v>0</v>
      </c>
      <c r="Q1034" s="8">
        <v>95</v>
      </c>
      <c r="R1034" s="11" t="b">
        <f t="shared" si="16"/>
        <v>0</v>
      </c>
      <c r="S1034">
        <v>0</v>
      </c>
      <c r="T1034" t="s">
        <v>1697</v>
      </c>
      <c r="AB1034" t="s">
        <v>33</v>
      </c>
    </row>
    <row r="1035" spans="1:29" ht="20.100000000000001" customHeight="1" x14ac:dyDescent="0.25">
      <c r="A1035" t="s">
        <v>2050</v>
      </c>
      <c r="B1035" s="14">
        <v>10165.369999999999</v>
      </c>
      <c r="C1035" s="14">
        <f>VLOOKUP(A1035,SGI!$A$1:$B$219,2,FALSE)</f>
        <v>14173.090000000002</v>
      </c>
      <c r="D1035">
        <v>25626</v>
      </c>
      <c r="F1035">
        <v>811</v>
      </c>
      <c r="G1035" t="s">
        <v>27</v>
      </c>
      <c r="H1035" t="s">
        <v>1694</v>
      </c>
      <c r="I1035" s="14" t="s">
        <v>2058</v>
      </c>
      <c r="J1035" t="s">
        <v>60</v>
      </c>
      <c r="K1035" t="s">
        <v>32</v>
      </c>
      <c r="L1035" s="20">
        <v>1672</v>
      </c>
      <c r="M1035" s="20">
        <v>1086.8</v>
      </c>
      <c r="N1035" s="14">
        <v>585.20000000000005</v>
      </c>
      <c r="O1035">
        <v>0</v>
      </c>
      <c r="P1035">
        <v>0</v>
      </c>
      <c r="Q1035" s="7">
        <v>1672</v>
      </c>
      <c r="R1035" s="11" t="b">
        <f t="shared" si="16"/>
        <v>0</v>
      </c>
      <c r="S1035">
        <v>0</v>
      </c>
      <c r="T1035" t="s">
        <v>1697</v>
      </c>
      <c r="AB1035" t="s">
        <v>33</v>
      </c>
    </row>
    <row r="1036" spans="1:29" ht="20.100000000000001" customHeight="1" x14ac:dyDescent="0.25">
      <c r="A1036" t="s">
        <v>2050</v>
      </c>
      <c r="B1036" s="14">
        <v>10165.369999999999</v>
      </c>
      <c r="C1036" s="14">
        <f>VLOOKUP(A1036,SGI!$A$1:$B$219,2,FALSE)</f>
        <v>14173.090000000002</v>
      </c>
      <c r="D1036">
        <v>25627</v>
      </c>
      <c r="F1036">
        <v>811</v>
      </c>
      <c r="G1036" t="s">
        <v>27</v>
      </c>
      <c r="H1036" t="s">
        <v>1694</v>
      </c>
      <c r="I1036" s="14" t="s">
        <v>2059</v>
      </c>
      <c r="J1036" t="s">
        <v>60</v>
      </c>
      <c r="K1036" t="s">
        <v>77</v>
      </c>
      <c r="L1036" s="20">
        <v>2650</v>
      </c>
      <c r="M1036" s="20">
        <v>1722.5</v>
      </c>
      <c r="N1036">
        <v>927.5</v>
      </c>
      <c r="O1036">
        <v>0</v>
      </c>
      <c r="P1036">
        <v>0</v>
      </c>
      <c r="Q1036" s="7">
        <v>2650</v>
      </c>
      <c r="R1036" s="11" t="b">
        <f t="shared" si="16"/>
        <v>0</v>
      </c>
      <c r="S1036">
        <v>0</v>
      </c>
      <c r="T1036" t="s">
        <v>1697</v>
      </c>
      <c r="AB1036" t="s">
        <v>33</v>
      </c>
    </row>
    <row r="1037" spans="1:29" ht="20.100000000000001" customHeight="1" x14ac:dyDescent="0.25">
      <c r="A1037" t="s">
        <v>2050</v>
      </c>
      <c r="B1037" s="14">
        <v>10165.369999999999</v>
      </c>
      <c r="C1037" s="14">
        <f>VLOOKUP(A1037,SGI!$A$1:$B$219,2,FALSE)</f>
        <v>14173.090000000002</v>
      </c>
      <c r="D1037">
        <v>25630</v>
      </c>
      <c r="F1037">
        <v>811</v>
      </c>
      <c r="G1037" t="s">
        <v>27</v>
      </c>
      <c r="H1037" t="s">
        <v>1694</v>
      </c>
      <c r="I1037" t="s">
        <v>2060</v>
      </c>
      <c r="J1037" t="s">
        <v>37</v>
      </c>
      <c r="K1037" t="s">
        <v>32</v>
      </c>
      <c r="L1037" s="20">
        <v>2214</v>
      </c>
      <c r="M1037" s="20">
        <v>1107</v>
      </c>
      <c r="N1037" s="20">
        <v>1107</v>
      </c>
      <c r="O1037" s="14">
        <v>0</v>
      </c>
      <c r="P1037">
        <v>0</v>
      </c>
      <c r="Q1037" s="7">
        <v>2214</v>
      </c>
      <c r="R1037" s="11" t="b">
        <f t="shared" si="16"/>
        <v>0</v>
      </c>
      <c r="S1037">
        <v>0</v>
      </c>
      <c r="T1037" t="s">
        <v>1697</v>
      </c>
      <c r="AB1037" t="s">
        <v>33</v>
      </c>
    </row>
    <row r="1038" spans="1:29" ht="20.100000000000001" customHeight="1" x14ac:dyDescent="0.25">
      <c r="A1038" t="s">
        <v>2050</v>
      </c>
      <c r="B1038" s="14">
        <v>10165.369999999999</v>
      </c>
      <c r="C1038" s="14">
        <f>VLOOKUP(A1038,SGI!$A$1:$B$219,2,FALSE)</f>
        <v>14173.090000000002</v>
      </c>
      <c r="D1038">
        <v>25631</v>
      </c>
      <c r="F1038">
        <v>811</v>
      </c>
      <c r="G1038" t="s">
        <v>27</v>
      </c>
      <c r="H1038" t="s">
        <v>1694</v>
      </c>
      <c r="I1038" s="14" t="s">
        <v>2061</v>
      </c>
      <c r="J1038" t="s">
        <v>37</v>
      </c>
      <c r="K1038" t="s">
        <v>77</v>
      </c>
      <c r="L1038" s="20">
        <v>2520</v>
      </c>
      <c r="M1038" s="20">
        <v>1260</v>
      </c>
      <c r="N1038" s="20">
        <v>1260</v>
      </c>
      <c r="O1038">
        <v>0</v>
      </c>
      <c r="P1038">
        <v>0</v>
      </c>
      <c r="Q1038" s="7">
        <v>2520</v>
      </c>
      <c r="R1038" s="11" t="b">
        <f t="shared" si="16"/>
        <v>0</v>
      </c>
      <c r="S1038">
        <v>0</v>
      </c>
      <c r="T1038" t="s">
        <v>1697</v>
      </c>
      <c r="AB1038" t="s">
        <v>33</v>
      </c>
    </row>
    <row r="1039" spans="1:29" ht="20.100000000000001" customHeight="1" x14ac:dyDescent="0.25">
      <c r="A1039" t="s">
        <v>2050</v>
      </c>
      <c r="B1039" s="14">
        <v>10165.369999999999</v>
      </c>
      <c r="C1039" s="14">
        <f>VLOOKUP(A1039,SGI!$A$1:$B$219,2,FALSE)</f>
        <v>14173.090000000002</v>
      </c>
      <c r="D1039" s="14">
        <v>25632</v>
      </c>
      <c r="F1039">
        <v>811</v>
      </c>
      <c r="G1039" t="s">
        <v>27</v>
      </c>
      <c r="H1039" t="s">
        <v>1694</v>
      </c>
      <c r="I1039" t="s">
        <v>2062</v>
      </c>
      <c r="J1039" t="s">
        <v>528</v>
      </c>
      <c r="K1039" t="s">
        <v>32</v>
      </c>
      <c r="L1039" s="2">
        <v>1275</v>
      </c>
      <c r="M1039">
        <v>0</v>
      </c>
      <c r="N1039" s="14">
        <v>892.5</v>
      </c>
      <c r="O1039">
        <v>0</v>
      </c>
      <c r="P1039">
        <v>0</v>
      </c>
      <c r="Q1039" s="7">
        <v>1275</v>
      </c>
      <c r="R1039" s="11" t="b">
        <f t="shared" ref="R1039:R1102" si="17">AND(P1039&gt;0,Q1039=0,J1039&lt;&gt;"Printing Costs",J1039&lt;&gt;"Publicity")</f>
        <v>0</v>
      </c>
      <c r="S1039">
        <v>0</v>
      </c>
      <c r="T1039" s="14" t="s">
        <v>1697</v>
      </c>
      <c r="AB1039" t="s">
        <v>33</v>
      </c>
    </row>
    <row r="1040" spans="1:29" ht="20.100000000000001" customHeight="1" x14ac:dyDescent="0.25">
      <c r="A1040" t="s">
        <v>2050</v>
      </c>
      <c r="B1040" s="14">
        <v>10165.369999999999</v>
      </c>
      <c r="C1040" s="14">
        <f>VLOOKUP(A1040,SGI!$A$1:$B$219,2,FALSE)</f>
        <v>14173.090000000002</v>
      </c>
      <c r="D1040">
        <v>25633</v>
      </c>
      <c r="F1040">
        <v>811</v>
      </c>
      <c r="G1040" t="s">
        <v>27</v>
      </c>
      <c r="H1040" t="s">
        <v>1694</v>
      </c>
      <c r="I1040" s="14" t="s">
        <v>2063</v>
      </c>
      <c r="J1040" t="s">
        <v>45</v>
      </c>
      <c r="K1040" t="s">
        <v>32</v>
      </c>
      <c r="L1040" s="20">
        <v>10245</v>
      </c>
      <c r="M1040" s="20">
        <v>6659.25</v>
      </c>
      <c r="N1040" s="20">
        <v>3585.75</v>
      </c>
      <c r="O1040">
        <v>0</v>
      </c>
      <c r="P1040">
        <v>0</v>
      </c>
      <c r="Q1040" s="8">
        <v>0</v>
      </c>
      <c r="R1040" s="11" t="b">
        <f t="shared" si="17"/>
        <v>0</v>
      </c>
      <c r="S1040">
        <v>0</v>
      </c>
      <c r="T1040" t="s">
        <v>2064</v>
      </c>
      <c r="U1040">
        <v>1</v>
      </c>
      <c r="V1040">
        <v>3</v>
      </c>
      <c r="X1040" t="s">
        <v>2065</v>
      </c>
      <c r="Y1040" t="s">
        <v>2066</v>
      </c>
      <c r="AB1040" t="s">
        <v>33</v>
      </c>
    </row>
    <row r="1041" spans="1:29" ht="20.100000000000001" customHeight="1" x14ac:dyDescent="0.25">
      <c r="A1041" t="s">
        <v>2050</v>
      </c>
      <c r="B1041" s="14">
        <v>10165.369999999999</v>
      </c>
      <c r="C1041" s="14">
        <f>VLOOKUP(A1041,SGI!$A$1:$B$219,2,FALSE)</f>
        <v>14173.090000000002</v>
      </c>
      <c r="D1041">
        <v>25636</v>
      </c>
      <c r="F1041">
        <v>811</v>
      </c>
      <c r="G1041" t="s">
        <v>27</v>
      </c>
      <c r="H1041" t="s">
        <v>1694</v>
      </c>
      <c r="I1041" t="s">
        <v>2067</v>
      </c>
      <c r="J1041" t="s">
        <v>50</v>
      </c>
      <c r="K1041" t="s">
        <v>32</v>
      </c>
      <c r="L1041" s="20">
        <v>5182</v>
      </c>
      <c r="M1041" s="20">
        <v>3109.2</v>
      </c>
      <c r="N1041" s="20">
        <v>2072.8000000000002</v>
      </c>
      <c r="O1041">
        <v>0</v>
      </c>
      <c r="P1041">
        <v>0</v>
      </c>
      <c r="Q1041" s="7">
        <v>5182</v>
      </c>
      <c r="R1041" s="11" t="b">
        <f t="shared" si="17"/>
        <v>0</v>
      </c>
      <c r="S1041">
        <v>0</v>
      </c>
      <c r="T1041" t="s">
        <v>1697</v>
      </c>
      <c r="AB1041" t="s">
        <v>33</v>
      </c>
    </row>
    <row r="1042" spans="1:29" ht="20.100000000000001" customHeight="1" x14ac:dyDescent="0.25">
      <c r="A1042" t="s">
        <v>2050</v>
      </c>
      <c r="B1042" s="14">
        <v>10165.369999999999</v>
      </c>
      <c r="C1042" s="14">
        <f>VLOOKUP(A1042,SGI!$A$1:$B$219,2,FALSE)</f>
        <v>14173.090000000002</v>
      </c>
      <c r="D1042">
        <v>25637</v>
      </c>
      <c r="F1042">
        <v>811</v>
      </c>
      <c r="G1042" t="s">
        <v>27</v>
      </c>
      <c r="H1042" t="s">
        <v>1694</v>
      </c>
      <c r="I1042" s="14" t="s">
        <v>2068</v>
      </c>
      <c r="J1042" t="s">
        <v>50</v>
      </c>
      <c r="K1042" t="s">
        <v>77</v>
      </c>
      <c r="L1042" s="20">
        <v>1300</v>
      </c>
      <c r="M1042" s="14">
        <v>780</v>
      </c>
      <c r="N1042">
        <v>520</v>
      </c>
      <c r="O1042" s="14">
        <v>0</v>
      </c>
      <c r="P1042">
        <v>0</v>
      </c>
      <c r="Q1042" s="7">
        <v>1300</v>
      </c>
      <c r="R1042" s="11" t="b">
        <f t="shared" si="17"/>
        <v>0</v>
      </c>
      <c r="S1042">
        <v>0</v>
      </c>
      <c r="T1042" t="s">
        <v>1697</v>
      </c>
      <c r="AB1042" t="s">
        <v>33</v>
      </c>
    </row>
    <row r="1043" spans="1:29" ht="20.100000000000001" customHeight="1" x14ac:dyDescent="0.25">
      <c r="A1043" t="s">
        <v>2050</v>
      </c>
      <c r="B1043" s="14">
        <v>10165.369999999999</v>
      </c>
      <c r="C1043" s="14">
        <f>VLOOKUP(A1043,SGI!$A$1:$B$219,2,FALSE)</f>
        <v>14173.090000000002</v>
      </c>
      <c r="D1043">
        <v>25639</v>
      </c>
      <c r="F1043">
        <v>811</v>
      </c>
      <c r="G1043" t="s">
        <v>27</v>
      </c>
      <c r="H1043" t="s">
        <v>1694</v>
      </c>
      <c r="I1043" s="14" t="s">
        <v>2069</v>
      </c>
      <c r="J1043" t="s">
        <v>50</v>
      </c>
      <c r="K1043" t="s">
        <v>51</v>
      </c>
      <c r="L1043" s="20">
        <v>1400</v>
      </c>
      <c r="M1043">
        <v>840</v>
      </c>
      <c r="N1043">
        <v>560</v>
      </c>
      <c r="O1043">
        <v>0</v>
      </c>
      <c r="P1043">
        <v>0</v>
      </c>
      <c r="Q1043" s="7">
        <v>1400</v>
      </c>
      <c r="R1043" s="11" t="b">
        <f t="shared" si="17"/>
        <v>0</v>
      </c>
      <c r="S1043">
        <v>0</v>
      </c>
      <c r="T1043" t="s">
        <v>1697</v>
      </c>
      <c r="W1043" s="14"/>
      <c r="AB1043" t="s">
        <v>33</v>
      </c>
    </row>
    <row r="1044" spans="1:29" ht="20.100000000000001" customHeight="1" x14ac:dyDescent="0.25">
      <c r="A1044" t="s">
        <v>2050</v>
      </c>
      <c r="B1044" s="14">
        <v>10165.369999999999</v>
      </c>
      <c r="C1044" s="14">
        <f>VLOOKUP(A1044,SGI!$A$1:$B$219,2,FALSE)</f>
        <v>14173.090000000002</v>
      </c>
      <c r="D1044">
        <v>25650</v>
      </c>
      <c r="F1044">
        <v>811</v>
      </c>
      <c r="G1044" t="s">
        <v>27</v>
      </c>
      <c r="H1044" t="s">
        <v>1694</v>
      </c>
      <c r="I1044" t="s">
        <v>2070</v>
      </c>
      <c r="J1044" t="s">
        <v>50</v>
      </c>
      <c r="K1044" t="s">
        <v>403</v>
      </c>
      <c r="L1044" s="20">
        <v>4795</v>
      </c>
      <c r="M1044" s="20">
        <v>2877</v>
      </c>
      <c r="N1044" s="20">
        <v>1918</v>
      </c>
      <c r="O1044" s="14">
        <v>0</v>
      </c>
      <c r="P1044">
        <v>0</v>
      </c>
      <c r="Q1044" s="7">
        <v>4795</v>
      </c>
      <c r="R1044" s="11" t="b">
        <f t="shared" si="17"/>
        <v>0</v>
      </c>
      <c r="S1044">
        <v>0</v>
      </c>
      <c r="T1044" t="s">
        <v>1697</v>
      </c>
      <c r="X1044" t="s">
        <v>2071</v>
      </c>
      <c r="Y1044" t="s">
        <v>481</v>
      </c>
      <c r="AB1044" t="s">
        <v>33</v>
      </c>
    </row>
    <row r="1045" spans="1:29" ht="20.100000000000001" customHeight="1" x14ac:dyDescent="0.25">
      <c r="A1045" t="s">
        <v>2072</v>
      </c>
      <c r="B1045" s="14">
        <v>177.64999999999998</v>
      </c>
      <c r="C1045" s="14">
        <f>VLOOKUP(A1045,SGI!$A$1:$B$219,2,FALSE)</f>
        <v>334.37</v>
      </c>
      <c r="D1045" s="14">
        <v>25107</v>
      </c>
      <c r="F1045">
        <v>811</v>
      </c>
      <c r="G1045" t="s">
        <v>27</v>
      </c>
      <c r="H1045" t="s">
        <v>1694</v>
      </c>
      <c r="I1045" s="14" t="s">
        <v>2073</v>
      </c>
      <c r="J1045" t="s">
        <v>119</v>
      </c>
      <c r="K1045" t="s">
        <v>32</v>
      </c>
      <c r="L1045" s="14">
        <v>240</v>
      </c>
      <c r="M1045" s="14">
        <v>0</v>
      </c>
      <c r="N1045" s="14">
        <v>120</v>
      </c>
      <c r="O1045">
        <v>0</v>
      </c>
      <c r="P1045">
        <v>0</v>
      </c>
      <c r="Q1045" s="8">
        <v>0</v>
      </c>
      <c r="R1045" s="11" t="b">
        <f t="shared" si="17"/>
        <v>0</v>
      </c>
      <c r="S1045">
        <v>0</v>
      </c>
      <c r="T1045" t="s">
        <v>2074</v>
      </c>
      <c r="U1045">
        <v>1</v>
      </c>
      <c r="V1045">
        <v>3</v>
      </c>
      <c r="AB1045" t="s">
        <v>33</v>
      </c>
    </row>
    <row r="1046" spans="1:29" ht="20.100000000000001" customHeight="1" x14ac:dyDescent="0.25">
      <c r="A1046" t="s">
        <v>2072</v>
      </c>
      <c r="B1046" s="14">
        <v>177.64999999999998</v>
      </c>
      <c r="C1046" s="14">
        <f>VLOOKUP(A1046,SGI!$A$1:$B$219,2,FALSE)</f>
        <v>334.37</v>
      </c>
      <c r="D1046" s="14">
        <v>25108</v>
      </c>
      <c r="F1046">
        <v>811</v>
      </c>
      <c r="G1046" t="s">
        <v>27</v>
      </c>
      <c r="H1046" t="s">
        <v>1694</v>
      </c>
      <c r="I1046" t="s">
        <v>2075</v>
      </c>
      <c r="J1046" t="s">
        <v>98</v>
      </c>
      <c r="K1046" t="s">
        <v>77</v>
      </c>
      <c r="L1046">
        <v>200</v>
      </c>
      <c r="M1046">
        <v>0</v>
      </c>
      <c r="N1046">
        <v>100</v>
      </c>
      <c r="O1046">
        <v>0</v>
      </c>
      <c r="P1046">
        <v>0</v>
      </c>
      <c r="Q1046" s="8">
        <v>200</v>
      </c>
      <c r="R1046" s="11" t="b">
        <f t="shared" si="17"/>
        <v>0</v>
      </c>
      <c r="S1046">
        <v>0</v>
      </c>
      <c r="T1046" t="s">
        <v>2076</v>
      </c>
      <c r="AB1046" t="s">
        <v>33</v>
      </c>
    </row>
    <row r="1047" spans="1:29" ht="20.100000000000001" customHeight="1" x14ac:dyDescent="0.25">
      <c r="A1047" t="s">
        <v>2072</v>
      </c>
      <c r="B1047" s="14">
        <v>177.64999999999998</v>
      </c>
      <c r="C1047" s="14">
        <f>VLOOKUP(A1047,SGI!$A$1:$B$219,2,FALSE)</f>
        <v>334.37</v>
      </c>
      <c r="D1047" s="14">
        <v>25109</v>
      </c>
      <c r="F1047">
        <v>811</v>
      </c>
      <c r="G1047" t="s">
        <v>27</v>
      </c>
      <c r="H1047" t="s">
        <v>1694</v>
      </c>
      <c r="I1047" s="14" t="s">
        <v>2077</v>
      </c>
      <c r="J1047" t="s">
        <v>119</v>
      </c>
      <c r="K1047" t="s">
        <v>77</v>
      </c>
      <c r="L1047" s="14">
        <v>100</v>
      </c>
      <c r="M1047">
        <v>0</v>
      </c>
      <c r="N1047">
        <v>50</v>
      </c>
      <c r="O1047">
        <v>0</v>
      </c>
      <c r="P1047">
        <v>0</v>
      </c>
      <c r="Q1047" s="8">
        <v>100</v>
      </c>
      <c r="R1047" s="11" t="b">
        <f t="shared" si="17"/>
        <v>0</v>
      </c>
      <c r="S1047">
        <v>0</v>
      </c>
      <c r="T1047" t="s">
        <v>1697</v>
      </c>
      <c r="AB1047" t="s">
        <v>33</v>
      </c>
    </row>
    <row r="1048" spans="1:29" ht="20.100000000000001" customHeight="1" x14ac:dyDescent="0.25">
      <c r="A1048" t="s">
        <v>2072</v>
      </c>
      <c r="B1048" s="14">
        <v>177.64999999999998</v>
      </c>
      <c r="C1048" s="14">
        <f>VLOOKUP(A1048,SGI!$A$1:$B$219,2,FALSE)</f>
        <v>334.37</v>
      </c>
      <c r="D1048" s="14">
        <v>25111</v>
      </c>
      <c r="F1048">
        <v>811</v>
      </c>
      <c r="G1048" t="s">
        <v>27</v>
      </c>
      <c r="H1048" t="s">
        <v>1694</v>
      </c>
      <c r="I1048" s="14" t="s">
        <v>2078</v>
      </c>
      <c r="J1048" t="s">
        <v>98</v>
      </c>
      <c r="K1048" t="s">
        <v>32</v>
      </c>
      <c r="L1048" s="14">
        <v>420</v>
      </c>
      <c r="M1048" s="14">
        <v>0</v>
      </c>
      <c r="N1048">
        <v>210</v>
      </c>
      <c r="O1048">
        <v>0</v>
      </c>
      <c r="P1048">
        <v>0</v>
      </c>
      <c r="Q1048" s="8">
        <v>420</v>
      </c>
      <c r="R1048" s="11" t="b">
        <f t="shared" si="17"/>
        <v>0</v>
      </c>
      <c r="S1048">
        <v>0</v>
      </c>
      <c r="T1048" t="s">
        <v>1697</v>
      </c>
      <c r="AB1048" t="s">
        <v>33</v>
      </c>
    </row>
    <row r="1049" spans="1:29" ht="20.100000000000001" customHeight="1" x14ac:dyDescent="0.25">
      <c r="A1049" t="s">
        <v>2079</v>
      </c>
      <c r="B1049" s="14">
        <v>1226</v>
      </c>
      <c r="C1049" s="14">
        <f>VLOOKUP(A1049,SGI!$A$1:$B$219,2,FALSE)</f>
        <v>334.66</v>
      </c>
      <c r="D1049" s="4">
        <v>23546</v>
      </c>
      <c r="E1049" s="4" t="s">
        <v>2540</v>
      </c>
      <c r="F1049">
        <v>811</v>
      </c>
      <c r="G1049" t="s">
        <v>27</v>
      </c>
      <c r="H1049" t="s">
        <v>1694</v>
      </c>
      <c r="I1049" s="14" t="s">
        <v>2080</v>
      </c>
      <c r="J1049" t="s">
        <v>50</v>
      </c>
      <c r="K1049" t="s">
        <v>77</v>
      </c>
      <c r="L1049" s="20">
        <v>1000</v>
      </c>
      <c r="M1049">
        <v>0</v>
      </c>
      <c r="N1049">
        <v>200</v>
      </c>
      <c r="O1049" s="14">
        <v>0</v>
      </c>
      <c r="P1049">
        <v>0</v>
      </c>
      <c r="Q1049" s="8">
        <v>0</v>
      </c>
      <c r="R1049" s="11" t="b">
        <f t="shared" si="17"/>
        <v>0</v>
      </c>
      <c r="S1049">
        <v>0</v>
      </c>
      <c r="T1049" s="19" t="s">
        <v>2081</v>
      </c>
      <c r="U1049">
        <v>3</v>
      </c>
      <c r="W1049" t="s">
        <v>2082</v>
      </c>
      <c r="AB1049" t="s">
        <v>63</v>
      </c>
      <c r="AC1049" t="s">
        <v>2083</v>
      </c>
    </row>
    <row r="1050" spans="1:29" ht="20.100000000000001" customHeight="1" x14ac:dyDescent="0.25">
      <c r="A1050" t="s">
        <v>2084</v>
      </c>
      <c r="B1050" s="14">
        <v>2020</v>
      </c>
      <c r="C1050" s="14">
        <f>VLOOKUP(A1050,SGI!$A$1:$B$219,2,FALSE)</f>
        <v>-718.33</v>
      </c>
      <c r="D1050" s="14">
        <v>25829</v>
      </c>
      <c r="F1050">
        <v>811</v>
      </c>
      <c r="G1050" t="s">
        <v>27</v>
      </c>
      <c r="H1050" t="s">
        <v>1694</v>
      </c>
      <c r="I1050" s="14" t="s">
        <v>2085</v>
      </c>
      <c r="J1050" t="s">
        <v>42</v>
      </c>
      <c r="K1050" t="s">
        <v>32</v>
      </c>
      <c r="L1050" s="14">
        <v>372</v>
      </c>
      <c r="M1050">
        <v>0</v>
      </c>
      <c r="N1050">
        <v>372</v>
      </c>
      <c r="O1050" s="14">
        <v>0</v>
      </c>
      <c r="P1050">
        <v>0</v>
      </c>
      <c r="Q1050" s="8">
        <v>372</v>
      </c>
      <c r="R1050" s="11" t="b">
        <f t="shared" si="17"/>
        <v>0</v>
      </c>
      <c r="S1050">
        <v>0</v>
      </c>
      <c r="T1050" s="14" t="s">
        <v>1697</v>
      </c>
      <c r="W1050" s="14"/>
      <c r="AB1050" t="s">
        <v>33</v>
      </c>
    </row>
    <row r="1051" spans="1:29" ht="20.100000000000001" customHeight="1" x14ac:dyDescent="0.25">
      <c r="A1051" t="s">
        <v>2084</v>
      </c>
      <c r="B1051" s="14">
        <v>2020</v>
      </c>
      <c r="C1051" s="14">
        <f>VLOOKUP(A1051,SGI!$A$1:$B$219,2,FALSE)</f>
        <v>-718.33</v>
      </c>
      <c r="D1051" s="14">
        <v>25830</v>
      </c>
      <c r="F1051">
        <v>811</v>
      </c>
      <c r="G1051" t="s">
        <v>27</v>
      </c>
      <c r="H1051" t="s">
        <v>1694</v>
      </c>
      <c r="I1051" s="14" t="s">
        <v>2086</v>
      </c>
      <c r="J1051" t="s">
        <v>45</v>
      </c>
      <c r="K1051" t="s">
        <v>32</v>
      </c>
      <c r="L1051" s="14">
        <v>250</v>
      </c>
      <c r="M1051">
        <v>0</v>
      </c>
      <c r="N1051">
        <v>250</v>
      </c>
      <c r="O1051">
        <v>0</v>
      </c>
      <c r="P1051">
        <v>0</v>
      </c>
      <c r="Q1051" s="8">
        <v>250</v>
      </c>
      <c r="R1051" s="11" t="b">
        <f t="shared" si="17"/>
        <v>0</v>
      </c>
      <c r="S1051">
        <v>0</v>
      </c>
      <c r="T1051" s="14" t="s">
        <v>1697</v>
      </c>
      <c r="AB1051" t="s">
        <v>33</v>
      </c>
    </row>
    <row r="1052" spans="1:29" ht="20.100000000000001" customHeight="1" x14ac:dyDescent="0.25">
      <c r="A1052" t="s">
        <v>2084</v>
      </c>
      <c r="B1052" s="14">
        <v>2020</v>
      </c>
      <c r="C1052" s="14">
        <f>VLOOKUP(A1052,SGI!$A$1:$B$219,2,FALSE)</f>
        <v>-718.33</v>
      </c>
      <c r="D1052" s="14">
        <v>25831</v>
      </c>
      <c r="F1052">
        <v>811</v>
      </c>
      <c r="G1052" t="s">
        <v>27</v>
      </c>
      <c r="H1052" t="s">
        <v>1694</v>
      </c>
      <c r="I1052" s="14" t="s">
        <v>2087</v>
      </c>
      <c r="J1052" t="s">
        <v>45</v>
      </c>
      <c r="K1052" t="s">
        <v>77</v>
      </c>
      <c r="L1052" s="14">
        <v>60</v>
      </c>
      <c r="M1052" s="14">
        <v>0</v>
      </c>
      <c r="N1052" s="14">
        <v>60</v>
      </c>
      <c r="O1052">
        <v>0</v>
      </c>
      <c r="P1052">
        <v>0</v>
      </c>
      <c r="Q1052" s="8">
        <v>60</v>
      </c>
      <c r="R1052" s="11" t="b">
        <f t="shared" si="17"/>
        <v>0</v>
      </c>
      <c r="S1052">
        <v>0</v>
      </c>
      <c r="T1052" s="14" t="s">
        <v>1697</v>
      </c>
      <c r="AB1052" t="s">
        <v>33</v>
      </c>
    </row>
    <row r="1053" spans="1:29" ht="20.100000000000001" customHeight="1" x14ac:dyDescent="0.25">
      <c r="A1053" t="s">
        <v>2084</v>
      </c>
      <c r="B1053" s="14">
        <v>2020</v>
      </c>
      <c r="C1053" s="14">
        <f>VLOOKUP(A1053,SGI!$A$1:$B$219,2,FALSE)</f>
        <v>-718.33</v>
      </c>
      <c r="D1053" s="14">
        <v>25832</v>
      </c>
      <c r="F1053">
        <v>811</v>
      </c>
      <c r="G1053" t="s">
        <v>27</v>
      </c>
      <c r="H1053" t="s">
        <v>1694</v>
      </c>
      <c r="I1053" s="14" t="s">
        <v>2088</v>
      </c>
      <c r="J1053" t="s">
        <v>50</v>
      </c>
      <c r="K1053" t="s">
        <v>32</v>
      </c>
      <c r="L1053" s="14">
        <v>150</v>
      </c>
      <c r="M1053">
        <v>0</v>
      </c>
      <c r="N1053">
        <v>150</v>
      </c>
      <c r="O1053" s="14">
        <v>0</v>
      </c>
      <c r="P1053">
        <v>0</v>
      </c>
      <c r="Q1053" s="8">
        <v>150</v>
      </c>
      <c r="R1053" s="11" t="b">
        <f t="shared" si="17"/>
        <v>0</v>
      </c>
      <c r="S1053">
        <v>0</v>
      </c>
      <c r="T1053" s="14" t="s">
        <v>1697</v>
      </c>
      <c r="AB1053" t="s">
        <v>33</v>
      </c>
    </row>
    <row r="1054" spans="1:29" ht="20.100000000000001" customHeight="1" x14ac:dyDescent="0.25">
      <c r="A1054" t="s">
        <v>2084</v>
      </c>
      <c r="B1054" s="14">
        <v>2020</v>
      </c>
      <c r="C1054" s="14">
        <f>VLOOKUP(A1054,SGI!$A$1:$B$219,2,FALSE)</f>
        <v>-718.33</v>
      </c>
      <c r="D1054" s="14">
        <v>25833</v>
      </c>
      <c r="F1054">
        <v>811</v>
      </c>
      <c r="G1054" t="s">
        <v>27</v>
      </c>
      <c r="H1054" t="s">
        <v>1694</v>
      </c>
      <c r="I1054" s="14" t="s">
        <v>2089</v>
      </c>
      <c r="J1054" t="s">
        <v>50</v>
      </c>
      <c r="K1054" t="s">
        <v>77</v>
      </c>
      <c r="L1054" s="14">
        <v>600</v>
      </c>
      <c r="M1054">
        <v>0</v>
      </c>
      <c r="N1054">
        <v>600</v>
      </c>
      <c r="O1054">
        <v>0</v>
      </c>
      <c r="P1054">
        <v>0</v>
      </c>
      <c r="Q1054" s="8">
        <v>600</v>
      </c>
      <c r="R1054" s="11" t="b">
        <f t="shared" si="17"/>
        <v>0</v>
      </c>
      <c r="S1054">
        <v>0</v>
      </c>
      <c r="T1054" t="s">
        <v>1697</v>
      </c>
      <c r="AB1054" t="s">
        <v>33</v>
      </c>
    </row>
    <row r="1055" spans="1:29" ht="20.100000000000001" customHeight="1" x14ac:dyDescent="0.25">
      <c r="A1055" t="s">
        <v>2084</v>
      </c>
      <c r="B1055" s="14">
        <v>2020</v>
      </c>
      <c r="C1055" s="14">
        <f>VLOOKUP(A1055,SGI!$A$1:$B$219,2,FALSE)</f>
        <v>-718.33</v>
      </c>
      <c r="D1055" s="14">
        <v>25834</v>
      </c>
      <c r="F1055">
        <v>811</v>
      </c>
      <c r="G1055" t="s">
        <v>27</v>
      </c>
      <c r="H1055" t="s">
        <v>1694</v>
      </c>
      <c r="I1055" t="s">
        <v>2090</v>
      </c>
      <c r="J1055" t="s">
        <v>50</v>
      </c>
      <c r="K1055" t="s">
        <v>51</v>
      </c>
      <c r="L1055" s="14">
        <v>85</v>
      </c>
      <c r="M1055">
        <v>0</v>
      </c>
      <c r="N1055">
        <v>85</v>
      </c>
      <c r="O1055">
        <v>0</v>
      </c>
      <c r="P1055">
        <v>0</v>
      </c>
      <c r="Q1055" s="8">
        <v>85</v>
      </c>
      <c r="R1055" s="11" t="b">
        <f t="shared" si="17"/>
        <v>0</v>
      </c>
      <c r="S1055">
        <v>0</v>
      </c>
      <c r="T1055" t="s">
        <v>1697</v>
      </c>
      <c r="Y1055" t="s">
        <v>481</v>
      </c>
      <c r="AB1055" t="s">
        <v>33</v>
      </c>
    </row>
    <row r="1056" spans="1:29" ht="20.100000000000001" customHeight="1" x14ac:dyDescent="0.25">
      <c r="A1056" t="s">
        <v>2084</v>
      </c>
      <c r="B1056" s="14">
        <v>2020</v>
      </c>
      <c r="C1056" s="14">
        <f>VLOOKUP(A1056,SGI!$A$1:$B$219,2,FALSE)</f>
        <v>-718.33</v>
      </c>
      <c r="D1056" s="14">
        <v>25835</v>
      </c>
      <c r="F1056">
        <v>811</v>
      </c>
      <c r="G1056" t="s">
        <v>27</v>
      </c>
      <c r="H1056" t="s">
        <v>1694</v>
      </c>
      <c r="I1056" s="14" t="s">
        <v>2091</v>
      </c>
      <c r="J1056" t="s">
        <v>119</v>
      </c>
      <c r="K1056" t="s">
        <v>32</v>
      </c>
      <c r="L1056" s="14">
        <v>300</v>
      </c>
      <c r="M1056" s="14">
        <v>0</v>
      </c>
      <c r="N1056">
        <v>300</v>
      </c>
      <c r="O1056">
        <v>0</v>
      </c>
      <c r="P1056">
        <v>0</v>
      </c>
      <c r="Q1056" s="8">
        <v>300</v>
      </c>
      <c r="R1056" s="11" t="b">
        <f t="shared" si="17"/>
        <v>0</v>
      </c>
      <c r="S1056">
        <v>0</v>
      </c>
      <c r="T1056" s="14" t="s">
        <v>1697</v>
      </c>
      <c r="AB1056" t="s">
        <v>33</v>
      </c>
    </row>
    <row r="1057" spans="1:30" ht="20.100000000000001" customHeight="1" x14ac:dyDescent="0.25">
      <c r="A1057" t="s">
        <v>2084</v>
      </c>
      <c r="B1057" s="14">
        <v>2020</v>
      </c>
      <c r="C1057" s="14">
        <f>VLOOKUP(A1057,SGI!$A$1:$B$219,2,FALSE)</f>
        <v>-718.33</v>
      </c>
      <c r="D1057">
        <v>25837</v>
      </c>
      <c r="F1057">
        <v>811</v>
      </c>
      <c r="G1057" t="s">
        <v>27</v>
      </c>
      <c r="H1057" t="s">
        <v>1694</v>
      </c>
      <c r="I1057" s="14" t="s">
        <v>2092</v>
      </c>
      <c r="J1057" t="s">
        <v>50</v>
      </c>
      <c r="K1057" t="s">
        <v>403</v>
      </c>
      <c r="L1057" s="14">
        <v>50</v>
      </c>
      <c r="M1057">
        <v>0</v>
      </c>
      <c r="N1057">
        <v>50</v>
      </c>
      <c r="O1057" s="14">
        <v>0</v>
      </c>
      <c r="P1057">
        <v>0</v>
      </c>
      <c r="Q1057" s="8">
        <v>50</v>
      </c>
      <c r="R1057" s="11" t="b">
        <f t="shared" si="17"/>
        <v>0</v>
      </c>
      <c r="S1057">
        <v>0</v>
      </c>
      <c r="T1057" t="s">
        <v>1697</v>
      </c>
      <c r="AB1057" t="s">
        <v>33</v>
      </c>
    </row>
    <row r="1058" spans="1:30" ht="20.100000000000001" customHeight="1" x14ac:dyDescent="0.25">
      <c r="A1058" t="s">
        <v>2084</v>
      </c>
      <c r="B1058" s="14">
        <v>2020</v>
      </c>
      <c r="C1058" s="14">
        <f>VLOOKUP(A1058,SGI!$A$1:$B$219,2,FALSE)</f>
        <v>-718.33</v>
      </c>
      <c r="D1058">
        <v>25838</v>
      </c>
      <c r="F1058">
        <v>811</v>
      </c>
      <c r="G1058" t="s">
        <v>27</v>
      </c>
      <c r="H1058" t="s">
        <v>1694</v>
      </c>
      <c r="I1058" s="14" t="s">
        <v>2093</v>
      </c>
      <c r="J1058" t="s">
        <v>50</v>
      </c>
      <c r="K1058" t="s">
        <v>374</v>
      </c>
      <c r="L1058" s="14">
        <v>250</v>
      </c>
      <c r="M1058" s="14">
        <v>0</v>
      </c>
      <c r="N1058">
        <v>250</v>
      </c>
      <c r="O1058" s="14">
        <v>0</v>
      </c>
      <c r="P1058">
        <v>0</v>
      </c>
      <c r="Q1058" s="8">
        <v>250</v>
      </c>
      <c r="R1058" s="11" t="b">
        <f t="shared" si="17"/>
        <v>0</v>
      </c>
      <c r="S1058">
        <v>0</v>
      </c>
      <c r="T1058" t="s">
        <v>1697</v>
      </c>
      <c r="AB1058" t="s">
        <v>33</v>
      </c>
    </row>
    <row r="1059" spans="1:30" ht="20.100000000000001" customHeight="1" x14ac:dyDescent="0.25">
      <c r="A1059" t="s">
        <v>2084</v>
      </c>
      <c r="B1059" s="14">
        <v>2020</v>
      </c>
      <c r="C1059" s="14">
        <f>VLOOKUP(A1059,SGI!$A$1:$B$219,2,FALSE)</f>
        <v>-718.33</v>
      </c>
      <c r="D1059">
        <v>25839</v>
      </c>
      <c r="F1059">
        <v>811</v>
      </c>
      <c r="G1059" t="s">
        <v>27</v>
      </c>
      <c r="H1059" t="s">
        <v>1694</v>
      </c>
      <c r="I1059" t="s">
        <v>2094</v>
      </c>
      <c r="J1059" t="s">
        <v>119</v>
      </c>
      <c r="K1059" t="s">
        <v>77</v>
      </c>
      <c r="L1059" s="14">
        <v>50</v>
      </c>
      <c r="M1059">
        <v>0</v>
      </c>
      <c r="N1059" s="14">
        <v>50</v>
      </c>
      <c r="O1059" s="14">
        <v>0</v>
      </c>
      <c r="P1059">
        <v>0</v>
      </c>
      <c r="Q1059" s="8">
        <v>50</v>
      </c>
      <c r="R1059" s="11" t="b">
        <f t="shared" si="17"/>
        <v>0</v>
      </c>
      <c r="S1059">
        <v>0</v>
      </c>
      <c r="T1059" t="s">
        <v>1697</v>
      </c>
      <c r="AB1059" t="s">
        <v>33</v>
      </c>
    </row>
    <row r="1060" spans="1:30" ht="20.100000000000001" customHeight="1" x14ac:dyDescent="0.25">
      <c r="A1060" t="s">
        <v>2084</v>
      </c>
      <c r="B1060" s="14">
        <v>2020</v>
      </c>
      <c r="C1060" s="14">
        <f>VLOOKUP(A1060,SGI!$A$1:$B$219,2,FALSE)</f>
        <v>-718.33</v>
      </c>
      <c r="D1060">
        <v>25840</v>
      </c>
      <c r="F1060">
        <v>811</v>
      </c>
      <c r="G1060" t="s">
        <v>27</v>
      </c>
      <c r="H1060" t="s">
        <v>1694</v>
      </c>
      <c r="I1060" s="14" t="s">
        <v>2095</v>
      </c>
      <c r="J1060" t="s">
        <v>528</v>
      </c>
      <c r="K1060" t="s">
        <v>77</v>
      </c>
      <c r="L1060" s="14">
        <v>275</v>
      </c>
      <c r="M1060" s="14">
        <v>0</v>
      </c>
      <c r="N1060" s="14">
        <v>275</v>
      </c>
      <c r="O1060">
        <v>0</v>
      </c>
      <c r="P1060">
        <v>0</v>
      </c>
      <c r="Q1060" s="8">
        <v>275</v>
      </c>
      <c r="R1060" s="11" t="b">
        <f t="shared" si="17"/>
        <v>0</v>
      </c>
      <c r="S1060">
        <v>0</v>
      </c>
      <c r="T1060" s="14" t="s">
        <v>1697</v>
      </c>
      <c r="AB1060" t="s">
        <v>33</v>
      </c>
    </row>
    <row r="1061" spans="1:30" ht="20.100000000000001" customHeight="1" x14ac:dyDescent="0.25">
      <c r="A1061" t="s">
        <v>2084</v>
      </c>
      <c r="B1061" s="14">
        <v>2020</v>
      </c>
      <c r="C1061" s="14">
        <f>VLOOKUP(A1061,SGI!$A$1:$B$219,2,FALSE)</f>
        <v>-718.33</v>
      </c>
      <c r="D1061">
        <v>25841</v>
      </c>
      <c r="F1061">
        <v>811</v>
      </c>
      <c r="G1061" t="s">
        <v>27</v>
      </c>
      <c r="H1061" t="s">
        <v>1694</v>
      </c>
      <c r="I1061" t="s">
        <v>2096</v>
      </c>
      <c r="J1061" t="s">
        <v>528</v>
      </c>
      <c r="K1061" t="s">
        <v>32</v>
      </c>
      <c r="L1061">
        <v>150</v>
      </c>
      <c r="M1061">
        <v>0</v>
      </c>
      <c r="N1061">
        <v>150</v>
      </c>
      <c r="O1061">
        <v>0</v>
      </c>
      <c r="P1061">
        <v>0</v>
      </c>
      <c r="Q1061" s="8">
        <v>150</v>
      </c>
      <c r="R1061" s="11" t="b">
        <f t="shared" si="17"/>
        <v>0</v>
      </c>
      <c r="S1061">
        <v>0</v>
      </c>
      <c r="T1061" s="14" t="s">
        <v>1697</v>
      </c>
      <c r="AB1061" t="s">
        <v>33</v>
      </c>
    </row>
    <row r="1062" spans="1:30" ht="20.100000000000001" customHeight="1" x14ac:dyDescent="0.25">
      <c r="A1062" t="s">
        <v>2097</v>
      </c>
      <c r="B1062" s="14">
        <v>1667.06</v>
      </c>
      <c r="C1062" s="14">
        <f>VLOOKUP(A1062,SGI!$A$1:$B$219,2,FALSE)</f>
        <v>457.98</v>
      </c>
      <c r="D1062">
        <v>27191</v>
      </c>
      <c r="F1062">
        <v>811</v>
      </c>
      <c r="G1062" t="s">
        <v>27</v>
      </c>
      <c r="H1062" t="s">
        <v>1694</v>
      </c>
      <c r="I1062" s="14" t="s">
        <v>2098</v>
      </c>
      <c r="J1062" t="s">
        <v>45</v>
      </c>
      <c r="K1062" t="s">
        <v>32</v>
      </c>
      <c r="L1062" s="20">
        <v>2660</v>
      </c>
      <c r="M1062" s="20">
        <v>1600</v>
      </c>
      <c r="N1062" s="20">
        <v>1060</v>
      </c>
      <c r="O1062" s="14">
        <v>0</v>
      </c>
      <c r="P1062">
        <v>0</v>
      </c>
      <c r="Q1062" s="7">
        <v>2660</v>
      </c>
      <c r="R1062" s="11" t="b">
        <f t="shared" si="17"/>
        <v>0</v>
      </c>
      <c r="S1062">
        <v>0</v>
      </c>
      <c r="T1062" t="s">
        <v>2099</v>
      </c>
      <c r="AB1062" t="s">
        <v>33</v>
      </c>
    </row>
    <row r="1063" spans="1:30" ht="20.100000000000001" customHeight="1" x14ac:dyDescent="0.25">
      <c r="A1063" t="s">
        <v>2097</v>
      </c>
      <c r="B1063" s="14">
        <v>1667.06</v>
      </c>
      <c r="C1063" s="14">
        <f>VLOOKUP(A1063,SGI!$A$1:$B$219,2,FALSE)</f>
        <v>457.98</v>
      </c>
      <c r="D1063">
        <v>27195</v>
      </c>
      <c r="F1063">
        <v>811</v>
      </c>
      <c r="G1063" t="s">
        <v>27</v>
      </c>
      <c r="H1063" t="s">
        <v>1694</v>
      </c>
      <c r="I1063" s="14" t="s">
        <v>2100</v>
      </c>
      <c r="J1063" t="s">
        <v>45</v>
      </c>
      <c r="K1063" t="s">
        <v>77</v>
      </c>
      <c r="L1063" s="14">
        <v>720</v>
      </c>
      <c r="M1063">
        <v>375</v>
      </c>
      <c r="N1063">
        <v>345</v>
      </c>
      <c r="O1063">
        <v>0</v>
      </c>
      <c r="P1063">
        <v>0</v>
      </c>
      <c r="R1063" s="11" t="b">
        <f t="shared" si="17"/>
        <v>0</v>
      </c>
      <c r="S1063">
        <v>0</v>
      </c>
      <c r="T1063" s="19" t="s">
        <v>2101</v>
      </c>
      <c r="V1063">
        <v>3</v>
      </c>
      <c r="W1063" t="s">
        <v>2102</v>
      </c>
      <c r="X1063" t="s">
        <v>2103</v>
      </c>
      <c r="Y1063" t="s">
        <v>824</v>
      </c>
      <c r="AB1063" t="s">
        <v>33</v>
      </c>
    </row>
    <row r="1064" spans="1:30" ht="20.100000000000001" customHeight="1" x14ac:dyDescent="0.25">
      <c r="A1064" t="s">
        <v>2097</v>
      </c>
      <c r="B1064" s="14">
        <v>1667.06</v>
      </c>
      <c r="C1064" s="14">
        <f>VLOOKUP(A1064,SGI!$A$1:$B$219,2,FALSE)</f>
        <v>457.98</v>
      </c>
      <c r="D1064">
        <v>27197</v>
      </c>
      <c r="F1064">
        <v>811</v>
      </c>
      <c r="G1064" t="s">
        <v>27</v>
      </c>
      <c r="H1064" t="s">
        <v>1694</v>
      </c>
      <c r="I1064" s="14" t="s">
        <v>2104</v>
      </c>
      <c r="J1064" t="s">
        <v>45</v>
      </c>
      <c r="K1064" t="s">
        <v>51</v>
      </c>
      <c r="L1064" s="14">
        <v>145</v>
      </c>
      <c r="M1064" s="14">
        <v>80</v>
      </c>
      <c r="N1064">
        <v>65</v>
      </c>
      <c r="O1064">
        <v>0</v>
      </c>
      <c r="P1064">
        <v>0</v>
      </c>
      <c r="Q1064" s="8">
        <v>145</v>
      </c>
      <c r="R1064" s="11" t="b">
        <f t="shared" si="17"/>
        <v>0</v>
      </c>
      <c r="S1064">
        <v>0</v>
      </c>
      <c r="T1064" t="s">
        <v>1697</v>
      </c>
      <c r="AB1064" t="s">
        <v>33</v>
      </c>
    </row>
    <row r="1065" spans="1:30" ht="20.100000000000001" customHeight="1" x14ac:dyDescent="0.25">
      <c r="A1065" t="s">
        <v>2097</v>
      </c>
      <c r="B1065" s="14">
        <v>1667.06</v>
      </c>
      <c r="C1065" s="14">
        <f>VLOOKUP(A1065,SGI!$A$1:$B$219,2,FALSE)</f>
        <v>457.98</v>
      </c>
      <c r="D1065">
        <v>27202</v>
      </c>
      <c r="F1065">
        <v>811</v>
      </c>
      <c r="G1065" t="s">
        <v>27</v>
      </c>
      <c r="H1065" t="s">
        <v>1694</v>
      </c>
      <c r="I1065" s="14" t="s">
        <v>2105</v>
      </c>
      <c r="J1065" t="s">
        <v>288</v>
      </c>
      <c r="K1065" t="s">
        <v>32</v>
      </c>
      <c r="L1065" s="14">
        <v>500</v>
      </c>
      <c r="M1065" s="14">
        <v>200</v>
      </c>
      <c r="N1065" s="14">
        <v>300</v>
      </c>
      <c r="O1065">
        <v>0</v>
      </c>
      <c r="P1065">
        <v>0</v>
      </c>
      <c r="Q1065" s="8">
        <v>500</v>
      </c>
      <c r="R1065" s="11" t="b">
        <f t="shared" si="17"/>
        <v>0</v>
      </c>
      <c r="S1065">
        <v>0</v>
      </c>
      <c r="T1065" t="s">
        <v>1697</v>
      </c>
      <c r="W1065" s="14"/>
      <c r="AB1065" t="s">
        <v>33</v>
      </c>
    </row>
    <row r="1066" spans="1:30" ht="20.100000000000001" customHeight="1" x14ac:dyDescent="0.25">
      <c r="A1066" t="s">
        <v>2097</v>
      </c>
      <c r="B1066" s="14">
        <v>1667.06</v>
      </c>
      <c r="C1066" s="14">
        <f>VLOOKUP(A1066,SGI!$A$1:$B$219,2,FALSE)</f>
        <v>457.98</v>
      </c>
      <c r="D1066">
        <v>27209</v>
      </c>
      <c r="F1066">
        <v>811</v>
      </c>
      <c r="G1066" t="s">
        <v>27</v>
      </c>
      <c r="H1066" t="s">
        <v>1694</v>
      </c>
      <c r="I1066" s="14" t="s">
        <v>2106</v>
      </c>
      <c r="J1066" t="s">
        <v>60</v>
      </c>
      <c r="K1066" t="s">
        <v>32</v>
      </c>
      <c r="L1066" s="20">
        <v>2560</v>
      </c>
      <c r="M1066" s="20">
        <v>1600</v>
      </c>
      <c r="N1066">
        <v>960</v>
      </c>
      <c r="O1066" s="14">
        <v>0</v>
      </c>
      <c r="P1066">
        <v>0</v>
      </c>
      <c r="Q1066" s="7">
        <v>2560</v>
      </c>
      <c r="R1066" s="11" t="b">
        <f t="shared" si="17"/>
        <v>0</v>
      </c>
      <c r="S1066">
        <v>0</v>
      </c>
      <c r="T1066" s="14" t="s">
        <v>1697</v>
      </c>
      <c r="W1066" s="14"/>
      <c r="AB1066" t="s">
        <v>33</v>
      </c>
    </row>
    <row r="1067" spans="1:30" ht="20.100000000000001" customHeight="1" x14ac:dyDescent="0.25">
      <c r="A1067" t="s">
        <v>2097</v>
      </c>
      <c r="B1067" s="14">
        <v>1667.06</v>
      </c>
      <c r="C1067" s="14">
        <f>VLOOKUP(A1067,SGI!$A$1:$B$219,2,FALSE)</f>
        <v>457.98</v>
      </c>
      <c r="D1067">
        <v>27212</v>
      </c>
      <c r="F1067">
        <v>811</v>
      </c>
      <c r="G1067" t="s">
        <v>27</v>
      </c>
      <c r="H1067" t="s">
        <v>1694</v>
      </c>
      <c r="I1067" s="14" t="s">
        <v>2107</v>
      </c>
      <c r="J1067" t="s">
        <v>50</v>
      </c>
      <c r="K1067" t="s">
        <v>51</v>
      </c>
      <c r="L1067" s="14">
        <v>120</v>
      </c>
      <c r="M1067">
        <v>70</v>
      </c>
      <c r="N1067">
        <v>50</v>
      </c>
      <c r="O1067" s="14">
        <v>0</v>
      </c>
      <c r="P1067">
        <v>0</v>
      </c>
      <c r="Q1067" s="8">
        <v>120</v>
      </c>
      <c r="R1067" s="11" t="b">
        <f t="shared" si="17"/>
        <v>0</v>
      </c>
      <c r="S1067">
        <v>0</v>
      </c>
      <c r="T1067" t="s">
        <v>1697</v>
      </c>
      <c r="AB1067" t="s">
        <v>33</v>
      </c>
    </row>
    <row r="1068" spans="1:30" ht="20.100000000000001" customHeight="1" x14ac:dyDescent="0.25">
      <c r="A1068" t="s">
        <v>2097</v>
      </c>
      <c r="B1068" s="14">
        <v>1667.06</v>
      </c>
      <c r="C1068" s="14">
        <f>VLOOKUP(A1068,SGI!$A$1:$B$219,2,FALSE)</f>
        <v>457.98</v>
      </c>
      <c r="D1068">
        <v>27213</v>
      </c>
      <c r="F1068">
        <v>811</v>
      </c>
      <c r="G1068" t="s">
        <v>27</v>
      </c>
      <c r="H1068" t="s">
        <v>1694</v>
      </c>
      <c r="I1068" s="14" t="s">
        <v>2108</v>
      </c>
      <c r="J1068" t="s">
        <v>50</v>
      </c>
      <c r="K1068" t="s">
        <v>32</v>
      </c>
      <c r="L1068" s="14">
        <v>120</v>
      </c>
      <c r="M1068" s="14">
        <v>60</v>
      </c>
      <c r="N1068">
        <v>60</v>
      </c>
      <c r="O1068" s="14">
        <v>0</v>
      </c>
      <c r="P1068">
        <v>0</v>
      </c>
      <c r="Q1068" s="8">
        <v>0</v>
      </c>
      <c r="R1068" s="11" t="b">
        <f t="shared" si="17"/>
        <v>0</v>
      </c>
      <c r="S1068">
        <v>0</v>
      </c>
      <c r="T1068" t="s">
        <v>1940</v>
      </c>
      <c r="W1068" s="14"/>
      <c r="AB1068" t="s">
        <v>33</v>
      </c>
    </row>
    <row r="1069" spans="1:30" ht="20.100000000000001" customHeight="1" x14ac:dyDescent="0.25">
      <c r="A1069" t="s">
        <v>2097</v>
      </c>
      <c r="B1069" s="14">
        <v>1667.06</v>
      </c>
      <c r="C1069" s="14">
        <f>VLOOKUP(A1069,SGI!$A$1:$B$219,2,FALSE)</f>
        <v>457.98</v>
      </c>
      <c r="D1069">
        <v>27223</v>
      </c>
      <c r="F1069">
        <v>811</v>
      </c>
      <c r="G1069" t="s">
        <v>27</v>
      </c>
      <c r="H1069" t="s">
        <v>1694</v>
      </c>
      <c r="I1069" s="14" t="s">
        <v>2109</v>
      </c>
      <c r="J1069" t="s">
        <v>288</v>
      </c>
      <c r="K1069" t="s">
        <v>77</v>
      </c>
      <c r="L1069" s="20">
        <v>1000</v>
      </c>
      <c r="M1069" s="14">
        <v>800</v>
      </c>
      <c r="N1069" s="14">
        <v>200</v>
      </c>
      <c r="O1069" s="14">
        <v>0</v>
      </c>
      <c r="P1069">
        <v>0</v>
      </c>
      <c r="Q1069" s="7">
        <v>1000</v>
      </c>
      <c r="R1069" s="11" t="b">
        <f t="shared" si="17"/>
        <v>0</v>
      </c>
      <c r="S1069">
        <v>0</v>
      </c>
      <c r="W1069" s="14" t="s">
        <v>2110</v>
      </c>
      <c r="Y1069" t="s">
        <v>2111</v>
      </c>
      <c r="AB1069" t="s">
        <v>63</v>
      </c>
      <c r="AC1069" t="s">
        <v>2112</v>
      </c>
    </row>
    <row r="1070" spans="1:30" ht="20.100000000000001" customHeight="1" x14ac:dyDescent="0.25">
      <c r="A1070" t="s">
        <v>2113</v>
      </c>
      <c r="B1070" s="14">
        <v>2299.3200000000002</v>
      </c>
      <c r="C1070" s="14">
        <f>VLOOKUP(A1070,SGI!$A$1:$B$219,2,FALSE)</f>
        <v>4126.88</v>
      </c>
      <c r="D1070">
        <v>24964</v>
      </c>
      <c r="F1070">
        <v>811</v>
      </c>
      <c r="G1070" t="s">
        <v>27</v>
      </c>
      <c r="H1070" t="s">
        <v>1694</v>
      </c>
      <c r="I1070" s="19" t="s">
        <v>2114</v>
      </c>
      <c r="J1070" t="s">
        <v>37</v>
      </c>
      <c r="K1070" t="s">
        <v>32</v>
      </c>
      <c r="L1070" s="20">
        <v>10045</v>
      </c>
      <c r="M1070" s="20">
        <v>4620</v>
      </c>
      <c r="N1070" s="20">
        <v>5425</v>
      </c>
      <c r="O1070" s="14">
        <v>0</v>
      </c>
      <c r="P1070">
        <v>0</v>
      </c>
      <c r="Q1070" s="8">
        <v>0</v>
      </c>
      <c r="R1070" s="11" t="b">
        <f t="shared" si="17"/>
        <v>0</v>
      </c>
      <c r="S1070">
        <v>0</v>
      </c>
      <c r="T1070" s="14" t="s">
        <v>1697</v>
      </c>
      <c r="W1070" s="14"/>
      <c r="AB1070" t="s">
        <v>33</v>
      </c>
    </row>
    <row r="1071" spans="1:30" ht="20.100000000000001" customHeight="1" x14ac:dyDescent="0.25">
      <c r="A1071" t="s">
        <v>2113</v>
      </c>
      <c r="B1071" s="14">
        <v>2299.3200000000002</v>
      </c>
      <c r="C1071" s="14">
        <f>VLOOKUP(A1071,SGI!$A$1:$B$219,2,FALSE)</f>
        <v>4126.88</v>
      </c>
      <c r="D1071" s="14">
        <v>24965</v>
      </c>
      <c r="F1071">
        <v>811</v>
      </c>
      <c r="G1071" t="s">
        <v>27</v>
      </c>
      <c r="H1071" t="s">
        <v>1694</v>
      </c>
      <c r="I1071" s="14" t="s">
        <v>2115</v>
      </c>
      <c r="J1071" t="s">
        <v>50</v>
      </c>
      <c r="K1071" t="s">
        <v>32</v>
      </c>
      <c r="L1071" s="14">
        <v>75</v>
      </c>
      <c r="M1071" s="14">
        <v>0</v>
      </c>
      <c r="N1071" s="14">
        <v>75</v>
      </c>
      <c r="O1071">
        <v>0</v>
      </c>
      <c r="P1071">
        <v>0</v>
      </c>
      <c r="Q1071" s="8">
        <v>75</v>
      </c>
      <c r="R1071" s="11" t="b">
        <f t="shared" si="17"/>
        <v>0</v>
      </c>
      <c r="S1071">
        <v>0</v>
      </c>
      <c r="T1071" s="19" t="s">
        <v>2116</v>
      </c>
      <c r="W1071" s="14"/>
      <c r="AB1071" t="s">
        <v>33</v>
      </c>
      <c r="AD1071" s="14"/>
    </row>
    <row r="1072" spans="1:30" ht="20.100000000000001" customHeight="1" x14ac:dyDescent="0.25">
      <c r="A1072" t="s">
        <v>2113</v>
      </c>
      <c r="B1072" s="14">
        <v>2299.3200000000002</v>
      </c>
      <c r="C1072" s="14">
        <f>VLOOKUP(A1072,SGI!$A$1:$B$219,2,FALSE)</f>
        <v>4126.88</v>
      </c>
      <c r="D1072" s="14">
        <v>24966</v>
      </c>
      <c r="F1072">
        <v>811</v>
      </c>
      <c r="G1072" t="s">
        <v>27</v>
      </c>
      <c r="H1072" t="s">
        <v>1694</v>
      </c>
      <c r="I1072" s="19" t="s">
        <v>2117</v>
      </c>
      <c r="J1072" t="s">
        <v>35</v>
      </c>
      <c r="K1072" t="s">
        <v>77</v>
      </c>
      <c r="L1072" s="14">
        <v>90</v>
      </c>
      <c r="M1072" s="14">
        <v>0</v>
      </c>
      <c r="N1072" s="14">
        <v>90</v>
      </c>
      <c r="O1072" s="14">
        <v>0</v>
      </c>
      <c r="P1072">
        <v>0</v>
      </c>
      <c r="Q1072" s="8">
        <v>90</v>
      </c>
      <c r="R1072" s="11" t="b">
        <f t="shared" si="17"/>
        <v>0</v>
      </c>
      <c r="S1072">
        <v>0</v>
      </c>
      <c r="T1072" t="s">
        <v>1697</v>
      </c>
      <c r="AB1072" t="s">
        <v>33</v>
      </c>
    </row>
    <row r="1073" spans="1:29" ht="20.100000000000001" customHeight="1" x14ac:dyDescent="0.25">
      <c r="A1073" t="s">
        <v>2113</v>
      </c>
      <c r="B1073" s="14">
        <v>2299.3200000000002</v>
      </c>
      <c r="C1073" s="14">
        <f>VLOOKUP(A1073,SGI!$A$1:$B$219,2,FALSE)</f>
        <v>4126.88</v>
      </c>
      <c r="D1073" s="14">
        <v>24967</v>
      </c>
      <c r="F1073">
        <v>811</v>
      </c>
      <c r="G1073" t="s">
        <v>27</v>
      </c>
      <c r="H1073" t="s">
        <v>1694</v>
      </c>
      <c r="I1073" s="14" t="s">
        <v>2118</v>
      </c>
      <c r="J1073" t="s">
        <v>56</v>
      </c>
      <c r="K1073" t="s">
        <v>77</v>
      </c>
      <c r="L1073" s="14">
        <v>350</v>
      </c>
      <c r="M1073" s="14">
        <v>150</v>
      </c>
      <c r="N1073" s="14">
        <v>200</v>
      </c>
      <c r="O1073">
        <v>0</v>
      </c>
      <c r="P1073">
        <v>0</v>
      </c>
      <c r="Q1073" s="8">
        <v>350</v>
      </c>
      <c r="R1073" s="11" t="b">
        <f t="shared" si="17"/>
        <v>0</v>
      </c>
      <c r="S1073">
        <v>0</v>
      </c>
      <c r="T1073" t="s">
        <v>1697</v>
      </c>
      <c r="AB1073" t="s">
        <v>33</v>
      </c>
    </row>
    <row r="1074" spans="1:29" ht="20.100000000000001" customHeight="1" x14ac:dyDescent="0.25">
      <c r="A1074" t="s">
        <v>2120</v>
      </c>
      <c r="B1074" s="14">
        <v>414.91</v>
      </c>
      <c r="C1074" s="14">
        <f>VLOOKUP(A1074,SGI!$A$1:$B$219,2,FALSE)</f>
        <v>1426.78</v>
      </c>
      <c r="D1074" s="11">
        <v>25673</v>
      </c>
      <c r="E1074" s="11"/>
      <c r="F1074">
        <v>822</v>
      </c>
      <c r="G1074" t="s">
        <v>27</v>
      </c>
      <c r="H1074" t="s">
        <v>2119</v>
      </c>
      <c r="I1074" s="14" t="s">
        <v>2122</v>
      </c>
      <c r="J1074" t="s">
        <v>408</v>
      </c>
      <c r="K1074" t="s">
        <v>51</v>
      </c>
      <c r="L1074" s="14">
        <v>800</v>
      </c>
      <c r="M1074" s="14">
        <v>0</v>
      </c>
      <c r="N1074" s="14">
        <v>200</v>
      </c>
      <c r="O1074">
        <v>800</v>
      </c>
      <c r="P1074">
        <v>200</v>
      </c>
      <c r="Q1074" s="8">
        <v>0</v>
      </c>
      <c r="R1074" s="11" t="b">
        <f t="shared" si="17"/>
        <v>1</v>
      </c>
      <c r="S1074">
        <v>0</v>
      </c>
      <c r="T1074" t="s">
        <v>2123</v>
      </c>
      <c r="W1074" s="14"/>
      <c r="X1074" t="s">
        <v>2124</v>
      </c>
      <c r="Y1074" t="s">
        <v>824</v>
      </c>
      <c r="AB1074" t="s">
        <v>63</v>
      </c>
      <c r="AC1074" t="s">
        <v>2042</v>
      </c>
    </row>
    <row r="1075" spans="1:29" ht="20.100000000000001" customHeight="1" x14ac:dyDescent="0.25">
      <c r="A1075" t="s">
        <v>2120</v>
      </c>
      <c r="B1075" s="14">
        <v>414.91</v>
      </c>
      <c r="C1075" s="14">
        <f>VLOOKUP(A1075,SGI!$A$1:$B$219,2,FALSE)</f>
        <v>1426.78</v>
      </c>
      <c r="D1075" s="4">
        <v>25690</v>
      </c>
      <c r="E1075" s="4" t="s">
        <v>2540</v>
      </c>
      <c r="F1075">
        <v>822</v>
      </c>
      <c r="G1075" t="s">
        <v>27</v>
      </c>
      <c r="H1075" t="s">
        <v>2119</v>
      </c>
      <c r="I1075" s="19" t="s">
        <v>2126</v>
      </c>
      <c r="J1075" t="s">
        <v>408</v>
      </c>
      <c r="K1075" t="s">
        <v>77</v>
      </c>
      <c r="L1075" s="20">
        <v>1000</v>
      </c>
      <c r="M1075" s="14">
        <v>500</v>
      </c>
      <c r="N1075" s="14">
        <v>300</v>
      </c>
      <c r="O1075">
        <v>1000</v>
      </c>
      <c r="P1075">
        <v>300</v>
      </c>
      <c r="Q1075" s="8">
        <v>0</v>
      </c>
      <c r="R1075" s="11" t="b">
        <f t="shared" si="17"/>
        <v>1</v>
      </c>
      <c r="S1075">
        <v>0</v>
      </c>
      <c r="W1075" s="14"/>
      <c r="X1075" t="s">
        <v>2124</v>
      </c>
      <c r="Y1075" t="s">
        <v>824</v>
      </c>
      <c r="AB1075" t="s">
        <v>33</v>
      </c>
    </row>
    <row r="1076" spans="1:29" ht="20.100000000000001" customHeight="1" x14ac:dyDescent="0.25">
      <c r="A1076" t="s">
        <v>2120</v>
      </c>
      <c r="B1076" s="14">
        <v>414.91</v>
      </c>
      <c r="C1076" s="14">
        <f>VLOOKUP(A1076,SGI!$A$1:$B$219,2,FALSE)</f>
        <v>1426.78</v>
      </c>
      <c r="D1076" s="4">
        <v>25693</v>
      </c>
      <c r="E1076" s="4" t="s">
        <v>2540</v>
      </c>
      <c r="F1076">
        <v>822</v>
      </c>
      <c r="G1076" t="s">
        <v>27</v>
      </c>
      <c r="H1076" t="s">
        <v>2119</v>
      </c>
      <c r="I1076" s="19" t="s">
        <v>2127</v>
      </c>
      <c r="J1076" t="s">
        <v>408</v>
      </c>
      <c r="K1076" t="s">
        <v>32</v>
      </c>
      <c r="L1076" s="20">
        <v>1350</v>
      </c>
      <c r="M1076" s="14">
        <v>500</v>
      </c>
      <c r="N1076">
        <v>400</v>
      </c>
      <c r="O1076">
        <v>1350</v>
      </c>
      <c r="P1076">
        <v>400</v>
      </c>
      <c r="Q1076" s="8">
        <v>0</v>
      </c>
      <c r="R1076" s="11" t="b">
        <f t="shared" si="17"/>
        <v>1</v>
      </c>
      <c r="S1076">
        <v>0</v>
      </c>
      <c r="W1076" s="14"/>
      <c r="X1076" t="s">
        <v>2124</v>
      </c>
      <c r="Y1076" t="s">
        <v>824</v>
      </c>
      <c r="AB1076" t="s">
        <v>33</v>
      </c>
    </row>
    <row r="1077" spans="1:29" ht="20.100000000000001" customHeight="1" x14ac:dyDescent="0.25">
      <c r="A1077" t="s">
        <v>2120</v>
      </c>
      <c r="B1077" s="14">
        <v>414.91</v>
      </c>
      <c r="C1077" s="14">
        <f>VLOOKUP(A1077,SGI!$A$1:$B$219,2,FALSE)</f>
        <v>1426.78</v>
      </c>
      <c r="D1077">
        <v>25672</v>
      </c>
      <c r="F1077">
        <v>822</v>
      </c>
      <c r="G1077" t="s">
        <v>27</v>
      </c>
      <c r="H1077" t="s">
        <v>2119</v>
      </c>
      <c r="I1077" s="19" t="s">
        <v>2121</v>
      </c>
      <c r="J1077" t="s">
        <v>71</v>
      </c>
      <c r="K1077" t="s">
        <v>32</v>
      </c>
      <c r="L1077" s="14">
        <v>640</v>
      </c>
      <c r="M1077" s="14">
        <v>0</v>
      </c>
      <c r="N1077" s="14">
        <v>320</v>
      </c>
      <c r="O1077">
        <v>640</v>
      </c>
      <c r="P1077">
        <v>320</v>
      </c>
      <c r="Q1077" s="8">
        <v>640</v>
      </c>
      <c r="R1077" s="11" t="b">
        <f t="shared" si="17"/>
        <v>0</v>
      </c>
      <c r="S1077">
        <v>0</v>
      </c>
      <c r="AB1077" t="s">
        <v>33</v>
      </c>
    </row>
    <row r="1078" spans="1:29" ht="20.100000000000001" customHeight="1" x14ac:dyDescent="0.25">
      <c r="A1078" t="s">
        <v>2120</v>
      </c>
      <c r="B1078" s="14">
        <v>414.91</v>
      </c>
      <c r="C1078" s="14">
        <f>VLOOKUP(A1078,SGI!$A$1:$B$219,2,FALSE)</f>
        <v>1426.78</v>
      </c>
      <c r="D1078">
        <v>25674</v>
      </c>
      <c r="F1078">
        <v>822</v>
      </c>
      <c r="G1078" t="s">
        <v>27</v>
      </c>
      <c r="H1078" t="s">
        <v>2119</v>
      </c>
      <c r="I1078" s="19" t="s">
        <v>2125</v>
      </c>
      <c r="J1078" t="s">
        <v>45</v>
      </c>
      <c r="K1078" t="s">
        <v>32</v>
      </c>
      <c r="L1078" s="20">
        <v>1100</v>
      </c>
      <c r="M1078" s="14">
        <v>490</v>
      </c>
      <c r="N1078">
        <v>550</v>
      </c>
      <c r="O1078" s="14">
        <v>1100</v>
      </c>
      <c r="P1078">
        <v>550</v>
      </c>
      <c r="Q1078" s="8">
        <v>1100</v>
      </c>
      <c r="R1078" s="11" t="b">
        <f t="shared" si="17"/>
        <v>0</v>
      </c>
      <c r="S1078">
        <v>0</v>
      </c>
      <c r="W1078" s="14"/>
      <c r="AB1078" t="s">
        <v>33</v>
      </c>
    </row>
    <row r="1079" spans="1:29" ht="20.100000000000001" customHeight="1" x14ac:dyDescent="0.25">
      <c r="A1079" t="s">
        <v>2120</v>
      </c>
      <c r="B1079" s="14">
        <v>414.91</v>
      </c>
      <c r="C1079" s="14">
        <f>VLOOKUP(A1079,SGI!$A$1:$B$219,2,FALSE)</f>
        <v>1426.78</v>
      </c>
      <c r="D1079">
        <v>25699</v>
      </c>
      <c r="F1079">
        <v>822</v>
      </c>
      <c r="G1079" t="s">
        <v>27</v>
      </c>
      <c r="H1079" t="s">
        <v>2119</v>
      </c>
      <c r="I1079" s="14" t="s">
        <v>2128</v>
      </c>
      <c r="J1079" t="s">
        <v>56</v>
      </c>
      <c r="K1079" t="s">
        <v>77</v>
      </c>
      <c r="L1079" s="14">
        <v>32</v>
      </c>
      <c r="M1079" s="14">
        <v>0</v>
      </c>
      <c r="N1079">
        <v>20</v>
      </c>
      <c r="O1079" s="14">
        <v>32</v>
      </c>
      <c r="P1079">
        <v>20</v>
      </c>
      <c r="Q1079" s="8">
        <v>32</v>
      </c>
      <c r="R1079" s="11" t="b">
        <f t="shared" si="17"/>
        <v>0</v>
      </c>
      <c r="S1079">
        <v>0</v>
      </c>
      <c r="W1079" s="14"/>
      <c r="AB1079" t="s">
        <v>33</v>
      </c>
    </row>
    <row r="1080" spans="1:29" ht="20.100000000000001" customHeight="1" x14ac:dyDescent="0.25">
      <c r="A1080" t="s">
        <v>2129</v>
      </c>
      <c r="B1080" s="14">
        <v>87.56</v>
      </c>
      <c r="C1080" s="14">
        <f>VLOOKUP(A1080,SGI!$A$1:$B$219,2,FALSE)</f>
        <v>1139.44</v>
      </c>
      <c r="D1080" s="4">
        <v>27609</v>
      </c>
      <c r="E1080" s="4" t="s">
        <v>2540</v>
      </c>
      <c r="F1080">
        <v>822</v>
      </c>
      <c r="G1080" t="s">
        <v>27</v>
      </c>
      <c r="H1080" t="s">
        <v>2119</v>
      </c>
      <c r="I1080" s="19" t="s">
        <v>2131</v>
      </c>
      <c r="J1080" t="s">
        <v>98</v>
      </c>
      <c r="K1080" t="s">
        <v>77</v>
      </c>
      <c r="L1080" s="20">
        <v>3999.2</v>
      </c>
      <c r="M1080" s="20">
        <v>1600</v>
      </c>
      <c r="N1080" s="20">
        <v>1999.65</v>
      </c>
      <c r="O1080">
        <v>3999.2</v>
      </c>
      <c r="P1080">
        <v>499.9</v>
      </c>
      <c r="Q1080" s="8">
        <v>0</v>
      </c>
      <c r="R1080" s="11" t="b">
        <f t="shared" si="17"/>
        <v>1</v>
      </c>
      <c r="S1080">
        <v>0</v>
      </c>
      <c r="T1080" t="s">
        <v>2132</v>
      </c>
      <c r="U1080">
        <v>3</v>
      </c>
      <c r="V1080">
        <v>4</v>
      </c>
      <c r="W1080" s="14"/>
      <c r="X1080" t="s">
        <v>74</v>
      </c>
      <c r="Y1080" t="s">
        <v>2133</v>
      </c>
      <c r="AB1080" t="s">
        <v>33</v>
      </c>
    </row>
    <row r="1081" spans="1:29" ht="20.100000000000001" customHeight="1" x14ac:dyDescent="0.25">
      <c r="A1081" t="s">
        <v>2129</v>
      </c>
      <c r="B1081" s="14">
        <v>87.56</v>
      </c>
      <c r="C1081" s="14">
        <f>VLOOKUP(A1081,SGI!$A$1:$B$219,2,FALSE)</f>
        <v>1139.44</v>
      </c>
      <c r="D1081" s="11">
        <v>27610</v>
      </c>
      <c r="E1081" s="11"/>
      <c r="F1081">
        <v>822</v>
      </c>
      <c r="G1081" t="s">
        <v>27</v>
      </c>
      <c r="H1081" t="s">
        <v>2119</v>
      </c>
      <c r="I1081" s="19" t="s">
        <v>2134</v>
      </c>
      <c r="J1081" t="s">
        <v>272</v>
      </c>
      <c r="K1081" t="s">
        <v>32</v>
      </c>
      <c r="L1081" s="20">
        <v>1289.47</v>
      </c>
      <c r="M1081">
        <v>0</v>
      </c>
      <c r="N1081">
        <v>580.26</v>
      </c>
      <c r="O1081">
        <v>500</v>
      </c>
      <c r="P1081">
        <v>225</v>
      </c>
      <c r="Q1081" s="8">
        <v>500</v>
      </c>
      <c r="R1081" s="11" t="b">
        <f t="shared" si="17"/>
        <v>0</v>
      </c>
      <c r="S1081">
        <v>0</v>
      </c>
      <c r="T1081" t="s">
        <v>2135</v>
      </c>
      <c r="U1081">
        <v>3</v>
      </c>
      <c r="V1081">
        <v>4</v>
      </c>
      <c r="W1081" s="14" t="s">
        <v>2136</v>
      </c>
      <c r="X1081" t="s">
        <v>74</v>
      </c>
      <c r="Y1081" t="s">
        <v>2137</v>
      </c>
      <c r="AB1081" t="s">
        <v>33</v>
      </c>
    </row>
    <row r="1082" spans="1:29" ht="20.100000000000001" customHeight="1" x14ac:dyDescent="0.25">
      <c r="A1082" t="s">
        <v>2129</v>
      </c>
      <c r="B1082" s="14">
        <v>87.56</v>
      </c>
      <c r="C1082" s="14">
        <f>VLOOKUP(A1082,SGI!$A$1:$B$219,2,FALSE)</f>
        <v>1139.44</v>
      </c>
      <c r="D1082" s="4">
        <v>27671</v>
      </c>
      <c r="E1082" s="4" t="s">
        <v>2540</v>
      </c>
      <c r="F1082">
        <v>822</v>
      </c>
      <c r="G1082" t="s">
        <v>27</v>
      </c>
      <c r="H1082" t="s">
        <v>2119</v>
      </c>
      <c r="I1082" s="19" t="s">
        <v>2138</v>
      </c>
      <c r="J1082" t="s">
        <v>98</v>
      </c>
      <c r="K1082" t="s">
        <v>32</v>
      </c>
      <c r="L1082" s="20">
        <v>12845</v>
      </c>
      <c r="M1082" s="20">
        <v>6300</v>
      </c>
      <c r="N1082" s="20">
        <v>3853.5</v>
      </c>
      <c r="O1082">
        <v>12854</v>
      </c>
      <c r="P1082">
        <v>858</v>
      </c>
      <c r="Q1082" s="8">
        <v>0</v>
      </c>
      <c r="R1082" s="11" t="b">
        <f t="shared" si="17"/>
        <v>1</v>
      </c>
      <c r="S1082">
        <v>0</v>
      </c>
      <c r="T1082" s="14" t="s">
        <v>2139</v>
      </c>
      <c r="U1082">
        <v>3</v>
      </c>
      <c r="V1082">
        <v>4</v>
      </c>
      <c r="X1082" t="s">
        <v>74</v>
      </c>
      <c r="Y1082" t="s">
        <v>2133</v>
      </c>
      <c r="AB1082" t="s">
        <v>33</v>
      </c>
    </row>
    <row r="1083" spans="1:29" ht="20.100000000000001" customHeight="1" x14ac:dyDescent="0.25">
      <c r="A1083" t="s">
        <v>2129</v>
      </c>
      <c r="B1083" s="14">
        <v>87.56</v>
      </c>
      <c r="C1083" s="14">
        <f>VLOOKUP(A1083,SGI!$A$1:$B$219,2,FALSE)</f>
        <v>1139.44</v>
      </c>
      <c r="D1083" s="4">
        <v>27675</v>
      </c>
      <c r="E1083" s="4" t="s">
        <v>2540</v>
      </c>
      <c r="F1083">
        <v>822</v>
      </c>
      <c r="G1083" t="s">
        <v>27</v>
      </c>
      <c r="H1083" t="s">
        <v>2119</v>
      </c>
      <c r="I1083" s="19" t="s">
        <v>2140</v>
      </c>
      <c r="J1083" t="s">
        <v>272</v>
      </c>
      <c r="K1083" t="s">
        <v>51</v>
      </c>
      <c r="L1083" s="20">
        <v>2040.65</v>
      </c>
      <c r="M1083">
        <v>0</v>
      </c>
      <c r="N1083" s="14">
        <v>816.26</v>
      </c>
      <c r="O1083" s="14">
        <v>500</v>
      </c>
      <c r="P1083">
        <v>225</v>
      </c>
      <c r="Q1083" s="8">
        <v>0</v>
      </c>
      <c r="R1083" s="11" t="b">
        <f t="shared" si="17"/>
        <v>1</v>
      </c>
      <c r="S1083">
        <v>0</v>
      </c>
      <c r="T1083" t="s">
        <v>2141</v>
      </c>
      <c r="U1083">
        <v>3</v>
      </c>
      <c r="V1083">
        <v>4</v>
      </c>
      <c r="X1083" t="s">
        <v>74</v>
      </c>
      <c r="Y1083" t="s">
        <v>2142</v>
      </c>
      <c r="AB1083" t="s">
        <v>33</v>
      </c>
    </row>
    <row r="1084" spans="1:29" ht="20.100000000000001" customHeight="1" x14ac:dyDescent="0.25">
      <c r="A1084" t="s">
        <v>2129</v>
      </c>
      <c r="B1084" s="14">
        <v>87.56</v>
      </c>
      <c r="C1084" s="14">
        <f>VLOOKUP(A1084,SGI!$A$1:$B$219,2,FALSE)</f>
        <v>1139.44</v>
      </c>
      <c r="D1084">
        <v>27601</v>
      </c>
      <c r="F1084">
        <v>822</v>
      </c>
      <c r="G1084" t="s">
        <v>27</v>
      </c>
      <c r="H1084" t="s">
        <v>2119</v>
      </c>
      <c r="I1084" s="19" t="s">
        <v>2130</v>
      </c>
      <c r="J1084" t="s">
        <v>35</v>
      </c>
      <c r="K1084" t="s">
        <v>32</v>
      </c>
      <c r="L1084" s="14">
        <v>117</v>
      </c>
      <c r="M1084">
        <v>0</v>
      </c>
      <c r="N1084">
        <v>58.5</v>
      </c>
      <c r="O1084" s="14">
        <v>117</v>
      </c>
      <c r="P1084">
        <v>58.5</v>
      </c>
      <c r="Q1084" s="8">
        <v>117</v>
      </c>
      <c r="R1084" s="11" t="b">
        <f t="shared" si="17"/>
        <v>0</v>
      </c>
      <c r="S1084">
        <v>0</v>
      </c>
      <c r="W1084" s="14"/>
      <c r="AB1084" t="s">
        <v>33</v>
      </c>
    </row>
    <row r="1085" spans="1:29" ht="20.100000000000001" customHeight="1" x14ac:dyDescent="0.25">
      <c r="A1085" t="s">
        <v>2143</v>
      </c>
      <c r="B1085" s="14">
        <v>756.1400000000001</v>
      </c>
      <c r="C1085" s="14">
        <f>VLOOKUP(A1085,SGI!$A$1:$B$219,2,FALSE)</f>
        <v>2371.2199999999998</v>
      </c>
      <c r="D1085" s="4">
        <v>27735</v>
      </c>
      <c r="E1085" s="4" t="s">
        <v>2540</v>
      </c>
      <c r="F1085">
        <v>822</v>
      </c>
      <c r="G1085" t="s">
        <v>27</v>
      </c>
      <c r="H1085" t="s">
        <v>2119</v>
      </c>
      <c r="I1085" s="19" t="s">
        <v>2147</v>
      </c>
      <c r="J1085" t="s">
        <v>60</v>
      </c>
      <c r="K1085" t="s">
        <v>32</v>
      </c>
      <c r="L1085" s="20">
        <v>9750</v>
      </c>
      <c r="M1085" s="20">
        <v>5150</v>
      </c>
      <c r="N1085" s="14">
        <v>431.4</v>
      </c>
      <c r="O1085">
        <v>9750</v>
      </c>
      <c r="P1085">
        <v>431.1</v>
      </c>
      <c r="Q1085" s="8">
        <v>0</v>
      </c>
      <c r="R1085" s="11" t="b">
        <f t="shared" si="17"/>
        <v>1</v>
      </c>
      <c r="S1085">
        <v>0</v>
      </c>
      <c r="W1085" s="14"/>
      <c r="AB1085" t="s">
        <v>33</v>
      </c>
    </row>
    <row r="1086" spans="1:29" ht="20.100000000000001" customHeight="1" x14ac:dyDescent="0.25">
      <c r="A1086" t="s">
        <v>2143</v>
      </c>
      <c r="B1086" s="14">
        <v>756.1400000000001</v>
      </c>
      <c r="C1086" s="14">
        <f>VLOOKUP(A1086,SGI!$A$1:$B$219,2,FALSE)</f>
        <v>2371.2199999999998</v>
      </c>
      <c r="D1086" s="14">
        <v>27745</v>
      </c>
      <c r="F1086">
        <v>822</v>
      </c>
      <c r="G1086" t="s">
        <v>27</v>
      </c>
      <c r="H1086" t="s">
        <v>2119</v>
      </c>
      <c r="I1086" s="19" t="s">
        <v>2149</v>
      </c>
      <c r="J1086" t="s">
        <v>56</v>
      </c>
      <c r="K1086" t="s">
        <v>77</v>
      </c>
      <c r="L1086" s="14">
        <v>150</v>
      </c>
      <c r="M1086" s="14">
        <v>0</v>
      </c>
      <c r="N1086" s="14">
        <v>150</v>
      </c>
      <c r="O1086" s="14">
        <v>150</v>
      </c>
      <c r="P1086">
        <v>150</v>
      </c>
      <c r="Q1086" s="8">
        <v>0</v>
      </c>
      <c r="R1086" s="11" t="b">
        <f t="shared" si="17"/>
        <v>0</v>
      </c>
      <c r="S1086">
        <v>0</v>
      </c>
      <c r="W1086" s="14" t="s">
        <v>2150</v>
      </c>
      <c r="Y1086" t="s">
        <v>481</v>
      </c>
      <c r="AB1086" t="s">
        <v>33</v>
      </c>
    </row>
    <row r="1087" spans="1:29" ht="20.100000000000001" customHeight="1" x14ac:dyDescent="0.25">
      <c r="A1087" t="s">
        <v>2143</v>
      </c>
      <c r="B1087" s="14">
        <v>756.1400000000001</v>
      </c>
      <c r="C1087" s="14">
        <f>VLOOKUP(A1087,SGI!$A$1:$B$219,2,FALSE)</f>
        <v>2371.2199999999998</v>
      </c>
      <c r="D1087">
        <v>27746</v>
      </c>
      <c r="F1087">
        <v>822</v>
      </c>
      <c r="G1087" t="s">
        <v>27</v>
      </c>
      <c r="H1087" t="s">
        <v>2119</v>
      </c>
      <c r="I1087" s="19" t="s">
        <v>2151</v>
      </c>
      <c r="J1087" t="s">
        <v>56</v>
      </c>
      <c r="K1087" t="s">
        <v>32</v>
      </c>
      <c r="L1087" s="14">
        <v>150</v>
      </c>
      <c r="M1087">
        <v>0</v>
      </c>
      <c r="N1087">
        <v>150</v>
      </c>
      <c r="O1087" s="14">
        <v>150</v>
      </c>
      <c r="P1087">
        <v>150</v>
      </c>
      <c r="Q1087" s="8">
        <v>0</v>
      </c>
      <c r="R1087" s="11" t="b">
        <f t="shared" si="17"/>
        <v>0</v>
      </c>
      <c r="S1087">
        <v>0</v>
      </c>
      <c r="W1087" s="14"/>
      <c r="AB1087" t="s">
        <v>33</v>
      </c>
    </row>
    <row r="1088" spans="1:29" ht="20.100000000000001" customHeight="1" x14ac:dyDescent="0.25">
      <c r="A1088" t="s">
        <v>2143</v>
      </c>
      <c r="B1088" s="14">
        <v>756.1400000000001</v>
      </c>
      <c r="C1088" s="14">
        <f>VLOOKUP(A1088,SGI!$A$1:$B$219,2,FALSE)</f>
        <v>2371.2199999999998</v>
      </c>
      <c r="D1088">
        <v>27725</v>
      </c>
      <c r="F1088">
        <v>822</v>
      </c>
      <c r="G1088" t="s">
        <v>27</v>
      </c>
      <c r="H1088" t="s">
        <v>2119</v>
      </c>
      <c r="I1088" s="19" t="s">
        <v>2144</v>
      </c>
      <c r="J1088" t="s">
        <v>71</v>
      </c>
      <c r="K1088" t="s">
        <v>32</v>
      </c>
      <c r="L1088" s="14">
        <v>300</v>
      </c>
      <c r="M1088" s="14">
        <v>0</v>
      </c>
      <c r="N1088" s="14">
        <v>300</v>
      </c>
      <c r="O1088" s="14">
        <v>300</v>
      </c>
      <c r="P1088">
        <v>300</v>
      </c>
      <c r="Q1088" s="8">
        <v>300</v>
      </c>
      <c r="R1088" s="11" t="b">
        <f t="shared" si="17"/>
        <v>0</v>
      </c>
      <c r="S1088">
        <v>0</v>
      </c>
      <c r="W1088" s="14" t="s">
        <v>2145</v>
      </c>
      <c r="Y1088" t="s">
        <v>2142</v>
      </c>
      <c r="AB1088" t="s">
        <v>63</v>
      </c>
      <c r="AC1088" t="s">
        <v>2146</v>
      </c>
    </row>
    <row r="1089" spans="1:29" ht="20.100000000000001" customHeight="1" x14ac:dyDescent="0.25">
      <c r="A1089" t="s">
        <v>2143</v>
      </c>
      <c r="B1089" s="14">
        <v>756.1400000000001</v>
      </c>
      <c r="C1089" s="14">
        <f>VLOOKUP(A1089,SGI!$A$1:$B$219,2,FALSE)</f>
        <v>2371.2199999999998</v>
      </c>
      <c r="D1089" s="14">
        <v>27741</v>
      </c>
      <c r="F1089">
        <v>822</v>
      </c>
      <c r="G1089" t="s">
        <v>27</v>
      </c>
      <c r="H1089" t="s">
        <v>2119</v>
      </c>
      <c r="I1089" s="19" t="s">
        <v>2148</v>
      </c>
      <c r="J1089" t="s">
        <v>98</v>
      </c>
      <c r="K1089" t="s">
        <v>32</v>
      </c>
      <c r="L1089" s="14">
        <v>345</v>
      </c>
      <c r="M1089" s="14">
        <v>0</v>
      </c>
      <c r="N1089" s="14">
        <v>115</v>
      </c>
      <c r="O1089">
        <v>345</v>
      </c>
      <c r="P1089">
        <v>115</v>
      </c>
      <c r="Q1089" s="8">
        <v>345</v>
      </c>
      <c r="R1089" s="11" t="b">
        <f t="shared" si="17"/>
        <v>0</v>
      </c>
      <c r="S1089">
        <v>0</v>
      </c>
      <c r="AB1089" t="s">
        <v>33</v>
      </c>
    </row>
    <row r="1090" spans="1:29" ht="20.100000000000001" customHeight="1" x14ac:dyDescent="0.25">
      <c r="A1090" t="s">
        <v>2143</v>
      </c>
      <c r="B1090" s="14">
        <v>756.1400000000001</v>
      </c>
      <c r="C1090" s="14">
        <f>VLOOKUP(A1090,SGI!$A$1:$B$219,2,FALSE)</f>
        <v>2371.2199999999998</v>
      </c>
      <c r="D1090">
        <v>27749</v>
      </c>
      <c r="F1090">
        <v>822</v>
      </c>
      <c r="G1090" t="s">
        <v>27</v>
      </c>
      <c r="H1090" t="s">
        <v>2119</v>
      </c>
      <c r="I1090" s="19" t="s">
        <v>2152</v>
      </c>
      <c r="J1090" t="s">
        <v>60</v>
      </c>
      <c r="K1090" t="s">
        <v>77</v>
      </c>
      <c r="L1090" s="14">
        <v>300</v>
      </c>
      <c r="M1090" s="14">
        <v>0</v>
      </c>
      <c r="N1090">
        <v>150</v>
      </c>
      <c r="O1090" s="14">
        <v>150</v>
      </c>
      <c r="P1090">
        <v>0</v>
      </c>
      <c r="Q1090" s="8">
        <v>0</v>
      </c>
      <c r="R1090" s="11" t="b">
        <f t="shared" si="17"/>
        <v>0</v>
      </c>
      <c r="S1090">
        <v>0</v>
      </c>
      <c r="T1090" t="s">
        <v>2153</v>
      </c>
      <c r="U1090">
        <v>4</v>
      </c>
      <c r="V1090">
        <v>3</v>
      </c>
      <c r="W1090" s="14" t="s">
        <v>74</v>
      </c>
      <c r="X1090" t="s">
        <v>2124</v>
      </c>
      <c r="Y1090" t="s">
        <v>824</v>
      </c>
      <c r="AB1090" t="s">
        <v>33</v>
      </c>
    </row>
    <row r="1091" spans="1:29" ht="20.100000000000001" customHeight="1" x14ac:dyDescent="0.25">
      <c r="A1091" t="s">
        <v>2154</v>
      </c>
      <c r="B1091" s="14">
        <v>1687.95</v>
      </c>
      <c r="C1091" s="14" t="e">
        <f>VLOOKUP(A1091,SGI!$A$1:$B$219,2,FALSE)</f>
        <v>#N/A</v>
      </c>
      <c r="D1091">
        <v>26053</v>
      </c>
      <c r="F1091">
        <v>822</v>
      </c>
      <c r="G1091" t="s">
        <v>27</v>
      </c>
      <c r="H1091" t="s">
        <v>2119</v>
      </c>
      <c r="I1091" t="s">
        <v>2157</v>
      </c>
      <c r="J1091" t="s">
        <v>35</v>
      </c>
      <c r="K1091" t="s">
        <v>51</v>
      </c>
      <c r="L1091" s="14">
        <v>24</v>
      </c>
      <c r="M1091">
        <v>0</v>
      </c>
      <c r="N1091">
        <v>24</v>
      </c>
      <c r="O1091">
        <v>24</v>
      </c>
      <c r="P1091">
        <v>24</v>
      </c>
      <c r="Q1091" s="8">
        <v>24</v>
      </c>
      <c r="R1091" s="11" t="b">
        <f t="shared" si="17"/>
        <v>0</v>
      </c>
      <c r="S1091">
        <v>0</v>
      </c>
      <c r="U1091" s="14"/>
      <c r="W1091" s="14"/>
      <c r="AB1091" t="s">
        <v>33</v>
      </c>
    </row>
    <row r="1092" spans="1:29" ht="20.100000000000001" customHeight="1" x14ac:dyDescent="0.25">
      <c r="A1092" t="s">
        <v>2154</v>
      </c>
      <c r="B1092" s="14">
        <v>1687.95</v>
      </c>
      <c r="C1092" s="14" t="e">
        <f>VLOOKUP(A1092,SGI!$A$1:$B$219,2,FALSE)</f>
        <v>#N/A</v>
      </c>
      <c r="D1092">
        <v>26037</v>
      </c>
      <c r="F1092">
        <v>822</v>
      </c>
      <c r="G1092" t="s">
        <v>27</v>
      </c>
      <c r="H1092" t="s">
        <v>2119</v>
      </c>
      <c r="I1092" s="14" t="s">
        <v>2155</v>
      </c>
      <c r="J1092" t="s">
        <v>1212</v>
      </c>
      <c r="K1092" t="s">
        <v>32</v>
      </c>
      <c r="L1092" s="14">
        <v>700</v>
      </c>
      <c r="M1092">
        <v>0</v>
      </c>
      <c r="N1092" s="14">
        <v>280</v>
      </c>
      <c r="O1092" s="14">
        <v>700</v>
      </c>
      <c r="P1092">
        <v>280</v>
      </c>
      <c r="Q1092" s="8">
        <v>700</v>
      </c>
      <c r="R1092" s="11" t="b">
        <f t="shared" si="17"/>
        <v>0</v>
      </c>
      <c r="S1092">
        <v>0</v>
      </c>
      <c r="W1092" s="14"/>
      <c r="AB1092" t="s">
        <v>33</v>
      </c>
    </row>
    <row r="1093" spans="1:29" ht="20.100000000000001" customHeight="1" x14ac:dyDescent="0.25">
      <c r="A1093" t="s">
        <v>2154</v>
      </c>
      <c r="B1093" s="14">
        <v>1687.95</v>
      </c>
      <c r="C1093" s="14" t="e">
        <f>VLOOKUP(A1093,SGI!$A$1:$B$219,2,FALSE)</f>
        <v>#N/A</v>
      </c>
      <c r="D1093">
        <v>26038</v>
      </c>
      <c r="F1093">
        <v>822</v>
      </c>
      <c r="G1093" t="s">
        <v>27</v>
      </c>
      <c r="H1093" t="s">
        <v>2119</v>
      </c>
      <c r="I1093" s="14" t="s">
        <v>2156</v>
      </c>
      <c r="J1093" t="s">
        <v>954</v>
      </c>
      <c r="K1093" t="s">
        <v>32</v>
      </c>
      <c r="L1093" s="20">
        <v>1200</v>
      </c>
      <c r="M1093">
        <v>0</v>
      </c>
      <c r="N1093">
        <v>600</v>
      </c>
      <c r="O1093" s="14">
        <v>1200</v>
      </c>
      <c r="P1093">
        <v>600</v>
      </c>
      <c r="Q1093" s="8">
        <v>1200</v>
      </c>
      <c r="R1093" s="11" t="b">
        <f t="shared" si="17"/>
        <v>0</v>
      </c>
      <c r="S1093">
        <v>0</v>
      </c>
      <c r="W1093" s="14"/>
      <c r="AB1093" t="s">
        <v>33</v>
      </c>
    </row>
    <row r="1094" spans="1:29" ht="20.100000000000001" customHeight="1" x14ac:dyDescent="0.25">
      <c r="A1094" t="s">
        <v>2154</v>
      </c>
      <c r="B1094" s="14">
        <v>1687.95</v>
      </c>
      <c r="C1094" s="14" t="e">
        <f>VLOOKUP(A1094,SGI!$A$1:$B$219,2,FALSE)</f>
        <v>#N/A</v>
      </c>
      <c r="D1094">
        <v>26070</v>
      </c>
      <c r="F1094">
        <v>822</v>
      </c>
      <c r="G1094" t="s">
        <v>27</v>
      </c>
      <c r="H1094" t="s">
        <v>2119</v>
      </c>
      <c r="I1094" s="14" t="s">
        <v>2158</v>
      </c>
      <c r="J1094" t="s">
        <v>71</v>
      </c>
      <c r="K1094" t="s">
        <v>32</v>
      </c>
      <c r="L1094" s="14">
        <v>500</v>
      </c>
      <c r="M1094">
        <v>0</v>
      </c>
      <c r="N1094">
        <v>300</v>
      </c>
      <c r="O1094" s="14">
        <v>500</v>
      </c>
      <c r="P1094">
        <v>300</v>
      </c>
      <c r="Q1094" s="8">
        <v>500</v>
      </c>
      <c r="R1094" s="11" t="b">
        <f t="shared" si="17"/>
        <v>0</v>
      </c>
      <c r="S1094">
        <v>0</v>
      </c>
      <c r="W1094" s="14"/>
      <c r="AB1094" t="s">
        <v>33</v>
      </c>
    </row>
    <row r="1095" spans="1:29" ht="20.100000000000001" customHeight="1" x14ac:dyDescent="0.25">
      <c r="A1095" t="s">
        <v>2154</v>
      </c>
      <c r="B1095" s="14">
        <v>1687.95</v>
      </c>
      <c r="C1095" s="14" t="e">
        <f>VLOOKUP(A1095,SGI!$A$1:$B$219,2,FALSE)</f>
        <v>#N/A</v>
      </c>
      <c r="D1095">
        <v>26085</v>
      </c>
      <c r="F1095">
        <v>822</v>
      </c>
      <c r="G1095" t="s">
        <v>27</v>
      </c>
      <c r="H1095" t="s">
        <v>2119</v>
      </c>
      <c r="I1095" s="14" t="s">
        <v>2159</v>
      </c>
      <c r="J1095" t="s">
        <v>60</v>
      </c>
      <c r="K1095" t="s">
        <v>32</v>
      </c>
      <c r="L1095" s="20">
        <v>5000</v>
      </c>
      <c r="M1095" s="14">
        <v>0</v>
      </c>
      <c r="N1095" s="20">
        <v>2000</v>
      </c>
      <c r="O1095" s="14">
        <v>5000</v>
      </c>
      <c r="P1095">
        <v>2000</v>
      </c>
      <c r="Q1095" s="8">
        <v>5000</v>
      </c>
      <c r="R1095" s="11" t="b">
        <f t="shared" si="17"/>
        <v>0</v>
      </c>
      <c r="S1095">
        <v>0</v>
      </c>
      <c r="AB1095" t="s">
        <v>33</v>
      </c>
    </row>
    <row r="1096" spans="1:29" ht="20.100000000000001" customHeight="1" x14ac:dyDescent="0.25">
      <c r="A1096" t="s">
        <v>2160</v>
      </c>
      <c r="B1096" s="14">
        <v>122.04</v>
      </c>
      <c r="C1096" s="14">
        <f>VLOOKUP(A1096,SGI!$A$1:$B$219,2,FALSE)</f>
        <v>2740.86</v>
      </c>
      <c r="D1096" s="4">
        <v>25592</v>
      </c>
      <c r="E1096" s="4" t="s">
        <v>2540</v>
      </c>
      <c r="F1096">
        <v>822</v>
      </c>
      <c r="G1096" t="s">
        <v>27</v>
      </c>
      <c r="H1096" t="s">
        <v>2119</v>
      </c>
      <c r="I1096" s="19" t="s">
        <v>2161</v>
      </c>
      <c r="J1096" t="s">
        <v>408</v>
      </c>
      <c r="K1096" t="s">
        <v>32</v>
      </c>
      <c r="L1096" s="20">
        <v>6000</v>
      </c>
      <c r="M1096" s="20">
        <v>3750</v>
      </c>
      <c r="N1096" s="20">
        <v>1200</v>
      </c>
      <c r="O1096" s="14">
        <v>6000</v>
      </c>
      <c r="P1096">
        <v>750</v>
      </c>
      <c r="Q1096" s="8">
        <v>0</v>
      </c>
      <c r="R1096" s="11" t="b">
        <f t="shared" si="17"/>
        <v>1</v>
      </c>
      <c r="S1096">
        <v>0</v>
      </c>
      <c r="T1096" s="14" t="s">
        <v>2162</v>
      </c>
      <c r="U1096">
        <v>3</v>
      </c>
      <c r="V1096">
        <v>4</v>
      </c>
      <c r="W1096" s="14" t="s">
        <v>2163</v>
      </c>
      <c r="Y1096" t="s">
        <v>2164</v>
      </c>
      <c r="AB1096" t="s">
        <v>33</v>
      </c>
    </row>
    <row r="1097" spans="1:29" ht="20.100000000000001" customHeight="1" x14ac:dyDescent="0.25">
      <c r="A1097" t="s">
        <v>2160</v>
      </c>
      <c r="B1097" s="14">
        <v>122.04</v>
      </c>
      <c r="C1097" s="14">
        <f>VLOOKUP(A1097,SGI!$A$1:$B$219,2,FALSE)</f>
        <v>2740.86</v>
      </c>
      <c r="D1097">
        <v>25856</v>
      </c>
      <c r="F1097">
        <v>822</v>
      </c>
      <c r="G1097" t="s">
        <v>27</v>
      </c>
      <c r="H1097" t="s">
        <v>2119</v>
      </c>
      <c r="I1097" s="19" t="s">
        <v>2165</v>
      </c>
      <c r="J1097" t="s">
        <v>71</v>
      </c>
      <c r="K1097" t="s">
        <v>32</v>
      </c>
      <c r="L1097" s="14">
        <v>260</v>
      </c>
      <c r="M1097" s="14">
        <v>0</v>
      </c>
      <c r="N1097" s="14">
        <v>260</v>
      </c>
      <c r="O1097" s="14">
        <v>260</v>
      </c>
      <c r="P1097">
        <v>260</v>
      </c>
      <c r="Q1097" s="8">
        <v>260</v>
      </c>
      <c r="R1097" s="11" t="b">
        <f t="shared" si="17"/>
        <v>0</v>
      </c>
      <c r="S1097">
        <v>0</v>
      </c>
      <c r="W1097" s="14"/>
      <c r="AB1097" t="s">
        <v>33</v>
      </c>
    </row>
    <row r="1098" spans="1:29" ht="20.100000000000001" customHeight="1" x14ac:dyDescent="0.25">
      <c r="A1098" t="s">
        <v>2166</v>
      </c>
      <c r="B1098" s="14">
        <v>221.48000000000002</v>
      </c>
      <c r="C1098" s="14" t="e">
        <f>VLOOKUP(A1098,SGI!$A$1:$B$219,2,FALSE)</f>
        <v>#N/A</v>
      </c>
      <c r="D1098">
        <v>25825</v>
      </c>
      <c r="F1098">
        <v>822</v>
      </c>
      <c r="G1098" t="s">
        <v>27</v>
      </c>
      <c r="H1098" t="s">
        <v>2119</v>
      </c>
      <c r="I1098" s="14" t="s">
        <v>2167</v>
      </c>
      <c r="J1098" t="s">
        <v>45</v>
      </c>
      <c r="K1098" t="s">
        <v>77</v>
      </c>
      <c r="L1098" s="14">
        <v>200</v>
      </c>
      <c r="M1098" s="14">
        <v>200</v>
      </c>
      <c r="N1098" s="14">
        <v>100</v>
      </c>
      <c r="O1098">
        <v>200</v>
      </c>
      <c r="P1098">
        <v>100</v>
      </c>
      <c r="Q1098" s="8">
        <v>200</v>
      </c>
      <c r="R1098" s="11" t="b">
        <f t="shared" si="17"/>
        <v>0</v>
      </c>
      <c r="S1098">
        <v>0</v>
      </c>
      <c r="W1098" s="14"/>
      <c r="AB1098" s="14" t="s">
        <v>33</v>
      </c>
    </row>
    <row r="1099" spans="1:29" ht="20.100000000000001" customHeight="1" x14ac:dyDescent="0.25">
      <c r="A1099" t="s">
        <v>2168</v>
      </c>
      <c r="B1099" s="14" t="e">
        <v>#N/A</v>
      </c>
      <c r="C1099" s="14">
        <f>VLOOKUP(A1099,SGI!$A$1:$B$219,2,FALSE)</f>
        <v>140.63</v>
      </c>
      <c r="D1099" s="11">
        <v>25428</v>
      </c>
      <c r="E1099" s="11"/>
      <c r="F1099">
        <v>822</v>
      </c>
      <c r="G1099" t="s">
        <v>27</v>
      </c>
      <c r="H1099" t="s">
        <v>2119</v>
      </c>
      <c r="I1099" s="19" t="s">
        <v>2169</v>
      </c>
      <c r="J1099" t="s">
        <v>408</v>
      </c>
      <c r="K1099" t="s">
        <v>32</v>
      </c>
      <c r="L1099" s="14">
        <v>550</v>
      </c>
      <c r="M1099" s="14">
        <v>0</v>
      </c>
      <c r="N1099" s="14">
        <v>550</v>
      </c>
      <c r="O1099" s="14">
        <v>550</v>
      </c>
      <c r="P1099">
        <v>550</v>
      </c>
      <c r="Q1099" s="8">
        <v>0</v>
      </c>
      <c r="R1099" s="11" t="b">
        <f t="shared" si="17"/>
        <v>1</v>
      </c>
      <c r="S1099">
        <v>0</v>
      </c>
      <c r="T1099" s="14" t="s">
        <v>2170</v>
      </c>
      <c r="W1099" s="14" t="s">
        <v>2171</v>
      </c>
      <c r="X1099" t="s">
        <v>2124</v>
      </c>
      <c r="Y1099" t="s">
        <v>824</v>
      </c>
      <c r="AB1099" t="s">
        <v>63</v>
      </c>
      <c r="AC1099" t="s">
        <v>2042</v>
      </c>
    </row>
    <row r="1100" spans="1:29" ht="20.100000000000001" customHeight="1" x14ac:dyDescent="0.25">
      <c r="A1100" t="s">
        <v>2168</v>
      </c>
      <c r="B1100" s="14" t="e">
        <v>#N/A</v>
      </c>
      <c r="C1100" s="14">
        <f>VLOOKUP(A1100,SGI!$A$1:$B$219,2,FALSE)</f>
        <v>140.63</v>
      </c>
      <c r="D1100" s="11">
        <v>25434</v>
      </c>
      <c r="E1100" s="11"/>
      <c r="F1100">
        <v>822</v>
      </c>
      <c r="G1100" t="s">
        <v>27</v>
      </c>
      <c r="H1100" t="s">
        <v>2119</v>
      </c>
      <c r="I1100" t="s">
        <v>2173</v>
      </c>
      <c r="J1100" t="s">
        <v>408</v>
      </c>
      <c r="K1100" t="s">
        <v>51</v>
      </c>
      <c r="L1100">
        <v>40</v>
      </c>
      <c r="M1100">
        <v>0</v>
      </c>
      <c r="N1100">
        <v>40</v>
      </c>
      <c r="O1100">
        <v>40</v>
      </c>
      <c r="P1100">
        <v>40</v>
      </c>
      <c r="Q1100" s="8">
        <v>0</v>
      </c>
      <c r="R1100" s="11" t="b">
        <f t="shared" si="17"/>
        <v>1</v>
      </c>
      <c r="S1100">
        <v>0</v>
      </c>
      <c r="W1100" t="s">
        <v>2171</v>
      </c>
      <c r="X1100" t="s">
        <v>2124</v>
      </c>
      <c r="Y1100" t="s">
        <v>824</v>
      </c>
      <c r="AB1100" t="s">
        <v>63</v>
      </c>
      <c r="AC1100" t="s">
        <v>2042</v>
      </c>
    </row>
    <row r="1101" spans="1:29" ht="20.100000000000001" customHeight="1" x14ac:dyDescent="0.25">
      <c r="A1101" t="s">
        <v>2168</v>
      </c>
      <c r="B1101" s="14" t="e">
        <v>#N/A</v>
      </c>
      <c r="C1101" s="14">
        <f>VLOOKUP(A1101,SGI!$A$1:$B$219,2,FALSE)</f>
        <v>140.63</v>
      </c>
      <c r="D1101" s="11">
        <v>25451</v>
      </c>
      <c r="E1101" s="11"/>
      <c r="F1101">
        <v>822</v>
      </c>
      <c r="G1101" t="s">
        <v>27</v>
      </c>
      <c r="H1101" t="s">
        <v>2119</v>
      </c>
      <c r="I1101" s="14" t="s">
        <v>2175</v>
      </c>
      <c r="J1101" t="s">
        <v>408</v>
      </c>
      <c r="K1101" t="s">
        <v>77</v>
      </c>
      <c r="L1101" s="14">
        <v>300</v>
      </c>
      <c r="M1101">
        <v>200</v>
      </c>
      <c r="N1101" s="14">
        <v>100</v>
      </c>
      <c r="O1101" s="14">
        <v>300</v>
      </c>
      <c r="P1101">
        <v>100</v>
      </c>
      <c r="Q1101" s="8">
        <v>0</v>
      </c>
      <c r="R1101" s="11" t="b">
        <f t="shared" si="17"/>
        <v>1</v>
      </c>
      <c r="S1101">
        <v>0</v>
      </c>
      <c r="W1101" t="s">
        <v>2171</v>
      </c>
      <c r="X1101" t="s">
        <v>2124</v>
      </c>
      <c r="Y1101" t="s">
        <v>824</v>
      </c>
      <c r="AB1101" t="s">
        <v>63</v>
      </c>
      <c r="AC1101" t="s">
        <v>2042</v>
      </c>
    </row>
    <row r="1102" spans="1:29" ht="20.100000000000001" customHeight="1" x14ac:dyDescent="0.25">
      <c r="A1102" t="s">
        <v>2168</v>
      </c>
      <c r="B1102" s="14" t="e">
        <v>#N/A</v>
      </c>
      <c r="C1102" s="14">
        <f>VLOOKUP(A1102,SGI!$A$1:$B$219,2,FALSE)</f>
        <v>140.63</v>
      </c>
      <c r="D1102" s="4">
        <v>26732</v>
      </c>
      <c r="E1102" s="4" t="s">
        <v>2540</v>
      </c>
      <c r="F1102">
        <v>822</v>
      </c>
      <c r="G1102" t="s">
        <v>27</v>
      </c>
      <c r="H1102" t="s">
        <v>2119</v>
      </c>
      <c r="I1102" s="14" t="s">
        <v>2176</v>
      </c>
      <c r="J1102" t="s">
        <v>119</v>
      </c>
      <c r="K1102" t="s">
        <v>32</v>
      </c>
      <c r="L1102" s="14">
        <v>25</v>
      </c>
      <c r="M1102" s="14">
        <v>15</v>
      </c>
      <c r="N1102" s="14">
        <v>10</v>
      </c>
      <c r="O1102" s="14">
        <v>25</v>
      </c>
      <c r="P1102" s="14">
        <v>10</v>
      </c>
      <c r="Q1102" s="8">
        <v>0</v>
      </c>
      <c r="R1102" s="11" t="b">
        <f t="shared" si="17"/>
        <v>1</v>
      </c>
      <c r="S1102">
        <v>0</v>
      </c>
      <c r="T1102" s="14"/>
      <c r="W1102" s="14"/>
      <c r="AB1102" t="s">
        <v>33</v>
      </c>
    </row>
    <row r="1103" spans="1:29" ht="20.100000000000001" customHeight="1" x14ac:dyDescent="0.25">
      <c r="A1103" t="s">
        <v>2168</v>
      </c>
      <c r="B1103" s="14" t="e">
        <v>#N/A</v>
      </c>
      <c r="C1103" s="14">
        <f>VLOOKUP(A1103,SGI!$A$1:$B$219,2,FALSE)</f>
        <v>140.63</v>
      </c>
      <c r="D1103">
        <v>25429</v>
      </c>
      <c r="F1103">
        <v>822</v>
      </c>
      <c r="G1103" t="s">
        <v>27</v>
      </c>
      <c r="H1103" t="s">
        <v>2119</v>
      </c>
      <c r="I1103" s="14" t="s">
        <v>2172</v>
      </c>
      <c r="J1103" t="s">
        <v>71</v>
      </c>
      <c r="K1103" t="s">
        <v>32</v>
      </c>
      <c r="L1103" s="14">
        <v>100</v>
      </c>
      <c r="M1103" s="14">
        <v>0</v>
      </c>
      <c r="N1103" s="14">
        <v>100</v>
      </c>
      <c r="O1103" s="14">
        <v>100</v>
      </c>
      <c r="P1103">
        <v>100</v>
      </c>
      <c r="Q1103" s="8">
        <v>100</v>
      </c>
      <c r="R1103" s="11" t="b">
        <f t="shared" ref="R1103:R1166" si="18">AND(P1103&gt;0,Q1103=0,J1103&lt;&gt;"Printing Costs",J1103&lt;&gt;"Publicity")</f>
        <v>0</v>
      </c>
      <c r="S1103">
        <v>0</v>
      </c>
      <c r="AB1103" t="s">
        <v>33</v>
      </c>
    </row>
    <row r="1104" spans="1:29" ht="20.100000000000001" customHeight="1" x14ac:dyDescent="0.25">
      <c r="A1104" t="s">
        <v>2168</v>
      </c>
      <c r="B1104" s="14" t="e">
        <v>#N/A</v>
      </c>
      <c r="C1104" s="14">
        <f>VLOOKUP(A1104,SGI!$A$1:$B$219,2,FALSE)</f>
        <v>140.63</v>
      </c>
      <c r="D1104" s="14">
        <v>25439</v>
      </c>
      <c r="F1104">
        <v>822</v>
      </c>
      <c r="G1104" t="s">
        <v>27</v>
      </c>
      <c r="H1104" t="s">
        <v>2119</v>
      </c>
      <c r="I1104" s="19" t="s">
        <v>2174</v>
      </c>
      <c r="J1104" t="s">
        <v>272</v>
      </c>
      <c r="K1104" t="s">
        <v>77</v>
      </c>
      <c r="L1104" s="14">
        <v>264</v>
      </c>
      <c r="M1104">
        <v>0</v>
      </c>
      <c r="N1104">
        <v>180</v>
      </c>
      <c r="O1104" s="14">
        <v>264</v>
      </c>
      <c r="P1104">
        <v>180</v>
      </c>
      <c r="Q1104" s="8">
        <v>264</v>
      </c>
      <c r="R1104" s="11" t="b">
        <f t="shared" si="18"/>
        <v>0</v>
      </c>
      <c r="S1104">
        <v>0</v>
      </c>
      <c r="T1104" s="14"/>
      <c r="AB1104" t="s">
        <v>33</v>
      </c>
    </row>
    <row r="1105" spans="1:29" ht="20.100000000000001" customHeight="1" x14ac:dyDescent="0.25">
      <c r="A1105" t="s">
        <v>2178</v>
      </c>
      <c r="B1105" s="14">
        <v>138.93</v>
      </c>
      <c r="C1105" s="14">
        <f>VLOOKUP(A1105,SGI!$A$1:$B$219,2,FALSE)</f>
        <v>317.77</v>
      </c>
      <c r="D1105">
        <v>25391</v>
      </c>
      <c r="F1105">
        <v>819</v>
      </c>
      <c r="G1105" t="s">
        <v>27</v>
      </c>
      <c r="H1105" t="s">
        <v>2177</v>
      </c>
      <c r="I1105" s="19" t="s">
        <v>2179</v>
      </c>
      <c r="J1105" t="s">
        <v>60</v>
      </c>
      <c r="K1105" t="s">
        <v>32</v>
      </c>
      <c r="L1105" s="14">
        <v>759</v>
      </c>
      <c r="M1105">
        <v>330</v>
      </c>
      <c r="N1105" s="14">
        <v>429</v>
      </c>
      <c r="O1105" s="14">
        <v>759</v>
      </c>
      <c r="P1105">
        <v>429</v>
      </c>
      <c r="Q1105" s="8">
        <v>759</v>
      </c>
      <c r="R1105" s="11" t="b">
        <f t="shared" si="18"/>
        <v>0</v>
      </c>
      <c r="S1105">
        <v>0</v>
      </c>
      <c r="AB1105" t="s">
        <v>33</v>
      </c>
    </row>
    <row r="1106" spans="1:29" ht="20.100000000000001" customHeight="1" x14ac:dyDescent="0.25">
      <c r="A1106" t="s">
        <v>2178</v>
      </c>
      <c r="B1106" s="14">
        <v>138.93</v>
      </c>
      <c r="C1106" s="14">
        <f>VLOOKUP(A1106,SGI!$A$1:$B$219,2,FALSE)</f>
        <v>317.77</v>
      </c>
      <c r="D1106">
        <v>25395</v>
      </c>
      <c r="F1106">
        <v>819</v>
      </c>
      <c r="G1106" t="s">
        <v>27</v>
      </c>
      <c r="H1106" t="s">
        <v>2177</v>
      </c>
      <c r="I1106" s="14" t="s">
        <v>2180</v>
      </c>
      <c r="J1106" t="s">
        <v>45</v>
      </c>
      <c r="K1106" t="s">
        <v>77</v>
      </c>
      <c r="L1106" s="14">
        <v>285</v>
      </c>
      <c r="M1106" s="14">
        <v>0</v>
      </c>
      <c r="N1106" s="14">
        <v>60</v>
      </c>
      <c r="O1106">
        <v>0</v>
      </c>
      <c r="P1106">
        <v>0</v>
      </c>
      <c r="Q1106" s="8">
        <v>0</v>
      </c>
      <c r="R1106" s="11" t="b">
        <f t="shared" si="18"/>
        <v>0</v>
      </c>
      <c r="S1106">
        <v>0</v>
      </c>
      <c r="T1106" t="s">
        <v>2181</v>
      </c>
      <c r="U1106" t="s">
        <v>2182</v>
      </c>
      <c r="V1106" t="s">
        <v>2183</v>
      </c>
      <c r="Y1106" t="s">
        <v>2184</v>
      </c>
      <c r="AB1106" t="s">
        <v>33</v>
      </c>
      <c r="AC1106" t="s">
        <v>2185</v>
      </c>
    </row>
    <row r="1107" spans="1:29" ht="20.100000000000001" customHeight="1" x14ac:dyDescent="0.25">
      <c r="A1107" t="s">
        <v>2178</v>
      </c>
      <c r="B1107" s="14">
        <v>138.93</v>
      </c>
      <c r="C1107" s="14">
        <f>VLOOKUP(A1107,SGI!$A$1:$B$219,2,FALSE)</f>
        <v>317.77</v>
      </c>
      <c r="D1107">
        <v>25398</v>
      </c>
      <c r="F1107">
        <v>819</v>
      </c>
      <c r="G1107" t="s">
        <v>27</v>
      </c>
      <c r="H1107" t="s">
        <v>2177</v>
      </c>
      <c r="I1107" s="19" t="s">
        <v>2186</v>
      </c>
      <c r="J1107" t="s">
        <v>50</v>
      </c>
      <c r="K1107" t="s">
        <v>32</v>
      </c>
      <c r="L1107" s="14">
        <v>450</v>
      </c>
      <c r="M1107">
        <v>0</v>
      </c>
      <c r="N1107" s="14">
        <v>450</v>
      </c>
      <c r="O1107" s="14">
        <v>450</v>
      </c>
      <c r="P1107">
        <v>450</v>
      </c>
      <c r="Q1107" s="8">
        <v>450</v>
      </c>
      <c r="R1107" s="11" t="b">
        <f t="shared" si="18"/>
        <v>0</v>
      </c>
      <c r="S1107">
        <v>0</v>
      </c>
      <c r="T1107" t="s">
        <v>2187</v>
      </c>
      <c r="W1107" s="14"/>
      <c r="AB1107" t="s">
        <v>33</v>
      </c>
    </row>
    <row r="1108" spans="1:29" ht="20.100000000000001" customHeight="1" x14ac:dyDescent="0.25">
      <c r="A1108" t="s">
        <v>2188</v>
      </c>
      <c r="B1108" s="14">
        <v>1020.8100000000001</v>
      </c>
      <c r="C1108" s="14" t="e">
        <f>VLOOKUP(A1108,SGI!$A$1:$B$219,2,FALSE)</f>
        <v>#N/A</v>
      </c>
      <c r="D1108">
        <v>27560</v>
      </c>
      <c r="F1108">
        <v>819</v>
      </c>
      <c r="G1108" t="s">
        <v>27</v>
      </c>
      <c r="H1108" t="s">
        <v>2177</v>
      </c>
      <c r="I1108" s="14" t="s">
        <v>2189</v>
      </c>
      <c r="J1108" t="s">
        <v>45</v>
      </c>
      <c r="K1108" t="s">
        <v>32</v>
      </c>
      <c r="L1108" s="20">
        <v>3030</v>
      </c>
      <c r="M1108">
        <v>0</v>
      </c>
      <c r="N1108" s="20">
        <v>1710</v>
      </c>
      <c r="O1108">
        <v>2275</v>
      </c>
      <c r="P1108">
        <v>1425</v>
      </c>
      <c r="Q1108" s="8">
        <v>2275</v>
      </c>
      <c r="R1108" s="11" t="b">
        <f t="shared" si="18"/>
        <v>0</v>
      </c>
      <c r="S1108">
        <v>0</v>
      </c>
      <c r="T1108" t="s">
        <v>2190</v>
      </c>
      <c r="U1108" t="s">
        <v>2191</v>
      </c>
      <c r="V1108" t="s">
        <v>2192</v>
      </c>
      <c r="W1108" s="14" t="s">
        <v>2193</v>
      </c>
      <c r="AB1108" s="19" t="s">
        <v>2194</v>
      </c>
      <c r="AC1108" t="s">
        <v>2195</v>
      </c>
    </row>
    <row r="1109" spans="1:29" ht="20.100000000000001" customHeight="1" x14ac:dyDescent="0.25">
      <c r="A1109" t="s">
        <v>2188</v>
      </c>
      <c r="B1109" s="14">
        <v>1020.8100000000001</v>
      </c>
      <c r="C1109" s="14" t="e">
        <f>VLOOKUP(A1109,SGI!$A$1:$B$219,2,FALSE)</f>
        <v>#N/A</v>
      </c>
      <c r="D1109">
        <v>27561</v>
      </c>
      <c r="F1109">
        <v>819</v>
      </c>
      <c r="G1109" t="s">
        <v>27</v>
      </c>
      <c r="H1109" t="s">
        <v>2177</v>
      </c>
      <c r="I1109" s="14" t="s">
        <v>2196</v>
      </c>
      <c r="J1109" t="s">
        <v>364</v>
      </c>
      <c r="K1109" t="s">
        <v>32</v>
      </c>
      <c r="L1109" s="20">
        <v>2000</v>
      </c>
      <c r="M1109">
        <v>0</v>
      </c>
      <c r="N1109">
        <v>680</v>
      </c>
      <c r="O1109">
        <v>2000</v>
      </c>
      <c r="P1109">
        <v>875</v>
      </c>
      <c r="Q1109" s="8">
        <v>2000</v>
      </c>
      <c r="R1109" s="11" t="b">
        <f t="shared" si="18"/>
        <v>0</v>
      </c>
      <c r="S1109">
        <v>0</v>
      </c>
      <c r="T1109" t="s">
        <v>2197</v>
      </c>
      <c r="U1109" t="s">
        <v>2198</v>
      </c>
      <c r="V1109" t="s">
        <v>2199</v>
      </c>
      <c r="W1109" s="14"/>
      <c r="AB1109" t="s">
        <v>33</v>
      </c>
    </row>
    <row r="1110" spans="1:29" ht="20.100000000000001" customHeight="1" x14ac:dyDescent="0.25">
      <c r="A1110" t="s">
        <v>2188</v>
      </c>
      <c r="B1110" s="14">
        <v>1020.8100000000001</v>
      </c>
      <c r="C1110" s="14" t="e">
        <f>VLOOKUP(A1110,SGI!$A$1:$B$219,2,FALSE)</f>
        <v>#N/A</v>
      </c>
      <c r="D1110">
        <v>27562</v>
      </c>
      <c r="F1110">
        <v>819</v>
      </c>
      <c r="G1110" t="s">
        <v>27</v>
      </c>
      <c r="H1110" t="s">
        <v>2177</v>
      </c>
      <c r="I1110" s="14" t="s">
        <v>2200</v>
      </c>
      <c r="J1110" t="s">
        <v>71</v>
      </c>
      <c r="K1110" t="s">
        <v>32</v>
      </c>
      <c r="L1110" s="14">
        <v>300</v>
      </c>
      <c r="M1110" s="14">
        <v>0</v>
      </c>
      <c r="N1110" s="14">
        <v>300</v>
      </c>
      <c r="O1110">
        <v>300</v>
      </c>
      <c r="P1110">
        <v>300</v>
      </c>
      <c r="Q1110" s="8">
        <v>300</v>
      </c>
      <c r="R1110" s="11" t="b">
        <f t="shared" si="18"/>
        <v>0</v>
      </c>
      <c r="S1110">
        <v>0</v>
      </c>
      <c r="T1110" t="s">
        <v>1062</v>
      </c>
      <c r="AB1110" t="s">
        <v>33</v>
      </c>
    </row>
    <row r="1111" spans="1:29" ht="20.100000000000001" customHeight="1" x14ac:dyDescent="0.25">
      <c r="A1111" t="s">
        <v>2201</v>
      </c>
      <c r="B1111" s="14">
        <v>547.14</v>
      </c>
      <c r="C1111" s="14" t="e">
        <f>VLOOKUP(A1111,SGI!$A$1:$B$219,2,FALSE)</f>
        <v>#N/A</v>
      </c>
      <c r="D1111">
        <v>25035</v>
      </c>
      <c r="F1111">
        <v>819</v>
      </c>
      <c r="G1111" t="s">
        <v>27</v>
      </c>
      <c r="H1111" t="s">
        <v>2177</v>
      </c>
      <c r="I1111" s="14" t="s">
        <v>2202</v>
      </c>
      <c r="J1111" t="s">
        <v>2203</v>
      </c>
      <c r="K1111" t="s">
        <v>77</v>
      </c>
      <c r="L1111" s="14">
        <v>200</v>
      </c>
      <c r="M1111">
        <v>0</v>
      </c>
      <c r="N1111" s="14">
        <v>200</v>
      </c>
      <c r="O1111" s="14">
        <v>180</v>
      </c>
      <c r="P1111">
        <v>180</v>
      </c>
      <c r="Q1111" s="8">
        <v>180</v>
      </c>
      <c r="R1111" s="11" t="b">
        <f t="shared" si="18"/>
        <v>0</v>
      </c>
      <c r="S1111">
        <v>0</v>
      </c>
      <c r="T1111" t="s">
        <v>2204</v>
      </c>
      <c r="U1111" t="s">
        <v>2205</v>
      </c>
      <c r="V1111" t="s">
        <v>2206</v>
      </c>
      <c r="AB1111" t="s">
        <v>33</v>
      </c>
    </row>
    <row r="1112" spans="1:29" ht="20.100000000000001" customHeight="1" x14ac:dyDescent="0.25">
      <c r="A1112" t="s">
        <v>2201</v>
      </c>
      <c r="B1112" s="14">
        <v>547.14</v>
      </c>
      <c r="C1112" s="14" t="e">
        <f>VLOOKUP(A1112,SGI!$A$1:$B$219,2,FALSE)</f>
        <v>#N/A</v>
      </c>
      <c r="D1112">
        <v>25047</v>
      </c>
      <c r="F1112">
        <v>819</v>
      </c>
      <c r="G1112" t="s">
        <v>27</v>
      </c>
      <c r="H1112" t="s">
        <v>2177</v>
      </c>
      <c r="I1112" s="14" t="s">
        <v>2207</v>
      </c>
      <c r="J1112" t="s">
        <v>45</v>
      </c>
      <c r="K1112" t="s">
        <v>32</v>
      </c>
      <c r="L1112" s="20">
        <v>7840</v>
      </c>
      <c r="M1112" s="20">
        <v>5000</v>
      </c>
      <c r="N1112" s="20">
        <v>2840</v>
      </c>
      <c r="O1112" s="20">
        <v>7840</v>
      </c>
      <c r="P1112" s="20">
        <v>2840</v>
      </c>
      <c r="Q1112" s="7">
        <v>7840</v>
      </c>
      <c r="R1112" s="11" t="b">
        <f t="shared" si="18"/>
        <v>0</v>
      </c>
      <c r="S1112">
        <v>0</v>
      </c>
      <c r="W1112" s="14"/>
      <c r="AB1112" t="s">
        <v>33</v>
      </c>
    </row>
    <row r="1113" spans="1:29" ht="20.100000000000001" customHeight="1" x14ac:dyDescent="0.25">
      <c r="A1113" t="s">
        <v>2208</v>
      </c>
      <c r="B1113" s="14">
        <v>387.18</v>
      </c>
      <c r="C1113" s="14">
        <f>VLOOKUP(A1113,SGI!$A$1:$B$219,2,FALSE)</f>
        <v>-1826.53</v>
      </c>
      <c r="D1113">
        <v>25726</v>
      </c>
      <c r="F1113">
        <v>819</v>
      </c>
      <c r="G1113" t="s">
        <v>27</v>
      </c>
      <c r="H1113" t="s">
        <v>2177</v>
      </c>
      <c r="I1113" s="14" t="s">
        <v>2209</v>
      </c>
      <c r="J1113" t="s">
        <v>288</v>
      </c>
      <c r="K1113" t="s">
        <v>32</v>
      </c>
      <c r="L1113" s="14">
        <v>152.88999999999999</v>
      </c>
      <c r="M1113">
        <v>0</v>
      </c>
      <c r="N1113" s="14">
        <v>152.88999999999999</v>
      </c>
      <c r="O1113">
        <v>152.88999999999999</v>
      </c>
      <c r="P1113">
        <v>152.88999999999999</v>
      </c>
      <c r="Q1113" s="8">
        <v>152.88999999999999</v>
      </c>
      <c r="R1113" s="11" t="b">
        <f t="shared" si="18"/>
        <v>0</v>
      </c>
      <c r="S1113">
        <v>0</v>
      </c>
      <c r="AB1113" t="s">
        <v>33</v>
      </c>
    </row>
    <row r="1114" spans="1:29" ht="20.100000000000001" customHeight="1" x14ac:dyDescent="0.25">
      <c r="A1114" t="s">
        <v>2208</v>
      </c>
      <c r="B1114" s="14">
        <v>387.18</v>
      </c>
      <c r="C1114" s="14">
        <f>VLOOKUP(A1114,SGI!$A$1:$B$219,2,FALSE)</f>
        <v>-1826.53</v>
      </c>
      <c r="D1114">
        <v>25727</v>
      </c>
      <c r="F1114">
        <v>819</v>
      </c>
      <c r="G1114" t="s">
        <v>27</v>
      </c>
      <c r="H1114" t="s">
        <v>2177</v>
      </c>
      <c r="I1114" s="14" t="s">
        <v>2210</v>
      </c>
      <c r="J1114" t="s">
        <v>50</v>
      </c>
      <c r="K1114" t="s">
        <v>77</v>
      </c>
      <c r="L1114" s="14">
        <v>60</v>
      </c>
      <c r="M1114">
        <v>0</v>
      </c>
      <c r="N1114" s="14">
        <v>60</v>
      </c>
      <c r="O1114">
        <v>60</v>
      </c>
      <c r="P1114">
        <v>60</v>
      </c>
      <c r="Q1114" s="8">
        <v>60</v>
      </c>
      <c r="R1114" s="11" t="b">
        <f t="shared" si="18"/>
        <v>0</v>
      </c>
      <c r="S1114">
        <v>0</v>
      </c>
      <c r="W1114" s="14"/>
      <c r="AB1114" t="s">
        <v>33</v>
      </c>
    </row>
    <row r="1115" spans="1:29" ht="20.100000000000001" customHeight="1" x14ac:dyDescent="0.25">
      <c r="A1115" t="s">
        <v>2208</v>
      </c>
      <c r="B1115" s="14">
        <v>387.18</v>
      </c>
      <c r="C1115" s="14">
        <f>VLOOKUP(A1115,SGI!$A$1:$B$219,2,FALSE)</f>
        <v>-1826.53</v>
      </c>
      <c r="D1115">
        <v>25860</v>
      </c>
      <c r="F1115">
        <v>819</v>
      </c>
      <c r="G1115" t="s">
        <v>27</v>
      </c>
      <c r="H1115" t="s">
        <v>2177</v>
      </c>
      <c r="I1115" s="14" t="s">
        <v>2211</v>
      </c>
      <c r="J1115" t="s">
        <v>45</v>
      </c>
      <c r="K1115" t="s">
        <v>32</v>
      </c>
      <c r="L1115" s="20">
        <v>1700</v>
      </c>
      <c r="M1115">
        <v>500</v>
      </c>
      <c r="N1115" s="20">
        <v>1200</v>
      </c>
      <c r="O1115">
        <v>1659</v>
      </c>
      <c r="P1115">
        <v>1659</v>
      </c>
      <c r="Q1115" s="8">
        <v>1659</v>
      </c>
      <c r="R1115" s="11" t="b">
        <f t="shared" si="18"/>
        <v>0</v>
      </c>
      <c r="S1115">
        <v>0</v>
      </c>
      <c r="T1115" t="s">
        <v>2212</v>
      </c>
      <c r="U1115" t="s">
        <v>2191</v>
      </c>
      <c r="V1115" t="s">
        <v>2213</v>
      </c>
      <c r="AB1115" t="s">
        <v>33</v>
      </c>
    </row>
    <row r="1116" spans="1:29" ht="20.100000000000001" customHeight="1" x14ac:dyDescent="0.25">
      <c r="A1116" t="s">
        <v>2208</v>
      </c>
      <c r="B1116" s="14">
        <v>387.18</v>
      </c>
      <c r="C1116" s="14">
        <f>VLOOKUP(A1116,SGI!$A$1:$B$219,2,FALSE)</f>
        <v>-1826.53</v>
      </c>
      <c r="D1116">
        <v>26481</v>
      </c>
      <c r="F1116">
        <v>819</v>
      </c>
      <c r="G1116" t="s">
        <v>27</v>
      </c>
      <c r="H1116" t="s">
        <v>2177</v>
      </c>
      <c r="I1116" s="14" t="s">
        <v>2214</v>
      </c>
      <c r="J1116" t="s">
        <v>50</v>
      </c>
      <c r="K1116" t="s">
        <v>32</v>
      </c>
      <c r="L1116" s="14">
        <v>550</v>
      </c>
      <c r="M1116" s="14">
        <v>0</v>
      </c>
      <c r="N1116" s="14">
        <v>550</v>
      </c>
      <c r="O1116" s="14">
        <v>550</v>
      </c>
      <c r="P1116">
        <v>550</v>
      </c>
      <c r="Q1116" s="8">
        <v>550</v>
      </c>
      <c r="R1116" s="11" t="b">
        <f t="shared" si="18"/>
        <v>0</v>
      </c>
      <c r="S1116">
        <v>0</v>
      </c>
      <c r="T1116" t="s">
        <v>2215</v>
      </c>
      <c r="W1116" s="14"/>
      <c r="AB1116" t="s">
        <v>33</v>
      </c>
    </row>
    <row r="1117" spans="1:29" ht="20.100000000000001" customHeight="1" x14ac:dyDescent="0.25">
      <c r="A1117" t="s">
        <v>2208</v>
      </c>
      <c r="B1117" s="14">
        <v>387.18</v>
      </c>
      <c r="C1117" s="14">
        <f>VLOOKUP(A1117,SGI!$A$1:$B$219,2,FALSE)</f>
        <v>-1826.53</v>
      </c>
      <c r="D1117">
        <v>26482</v>
      </c>
      <c r="F1117">
        <v>819</v>
      </c>
      <c r="G1117" t="s">
        <v>27</v>
      </c>
      <c r="H1117" t="s">
        <v>2177</v>
      </c>
      <c r="I1117" s="14" t="s">
        <v>2216</v>
      </c>
      <c r="J1117" t="s">
        <v>528</v>
      </c>
      <c r="K1117" t="s">
        <v>32</v>
      </c>
      <c r="L1117" s="14">
        <v>30</v>
      </c>
      <c r="M1117" s="14">
        <v>0</v>
      </c>
      <c r="N1117" s="14">
        <v>30</v>
      </c>
      <c r="O1117" s="14">
        <v>30</v>
      </c>
      <c r="P1117" s="14">
        <v>30</v>
      </c>
      <c r="Q1117" s="8">
        <v>30</v>
      </c>
      <c r="R1117" s="11" t="b">
        <f t="shared" si="18"/>
        <v>0</v>
      </c>
      <c r="S1117">
        <v>0</v>
      </c>
      <c r="W1117" s="14"/>
      <c r="AB1117" t="s">
        <v>33</v>
      </c>
    </row>
    <row r="1118" spans="1:29" ht="20.100000000000001" customHeight="1" x14ac:dyDescent="0.25">
      <c r="A1118" t="s">
        <v>2217</v>
      </c>
      <c r="B1118" s="14">
        <v>39.549999999999997</v>
      </c>
      <c r="C1118" s="14">
        <f>VLOOKUP(A1118,SGI!$A$1:$B$219,2,FALSE)</f>
        <v>-4843.58</v>
      </c>
      <c r="D1118" s="11">
        <v>26597</v>
      </c>
      <c r="E1118" s="11"/>
      <c r="F1118">
        <v>819</v>
      </c>
      <c r="G1118" t="s">
        <v>27</v>
      </c>
      <c r="H1118" t="s">
        <v>2177</v>
      </c>
      <c r="I1118" s="19" t="s">
        <v>2223</v>
      </c>
      <c r="J1118" t="s">
        <v>2203</v>
      </c>
      <c r="K1118" t="s">
        <v>77</v>
      </c>
      <c r="L1118" s="14">
        <v>300</v>
      </c>
      <c r="M1118" s="14">
        <v>225</v>
      </c>
      <c r="N1118">
        <v>75</v>
      </c>
      <c r="O1118" s="14">
        <v>300</v>
      </c>
      <c r="P1118">
        <v>75</v>
      </c>
      <c r="Q1118" s="8">
        <v>0</v>
      </c>
      <c r="R1118" s="11" t="b">
        <f t="shared" si="18"/>
        <v>1</v>
      </c>
      <c r="S1118">
        <v>0</v>
      </c>
      <c r="AB1118" t="s">
        <v>33</v>
      </c>
    </row>
    <row r="1119" spans="1:29" ht="20.100000000000001" customHeight="1" x14ac:dyDescent="0.25">
      <c r="A1119" t="s">
        <v>2217</v>
      </c>
      <c r="B1119" s="14">
        <v>39.549999999999997</v>
      </c>
      <c r="C1119" s="14">
        <f>VLOOKUP(A1119,SGI!$A$1:$B$219,2,FALSE)</f>
        <v>-4843.58</v>
      </c>
      <c r="D1119">
        <v>26430</v>
      </c>
      <c r="F1119">
        <v>819</v>
      </c>
      <c r="G1119" t="s">
        <v>27</v>
      </c>
      <c r="H1119" t="s">
        <v>2177</v>
      </c>
      <c r="I1119" s="14" t="s">
        <v>2218</v>
      </c>
      <c r="J1119" t="s">
        <v>71</v>
      </c>
      <c r="K1119" t="s">
        <v>32</v>
      </c>
      <c r="L1119" s="14">
        <v>110</v>
      </c>
      <c r="M1119">
        <v>0</v>
      </c>
      <c r="N1119" s="14">
        <v>85</v>
      </c>
      <c r="O1119">
        <v>110</v>
      </c>
      <c r="Q1119" s="8">
        <v>110</v>
      </c>
      <c r="R1119" s="11" t="b">
        <f t="shared" si="18"/>
        <v>0</v>
      </c>
      <c r="S1119">
        <v>0</v>
      </c>
      <c r="T1119" t="s">
        <v>2219</v>
      </c>
      <c r="W1119" s="14"/>
      <c r="AB1119" t="s">
        <v>33</v>
      </c>
    </row>
    <row r="1120" spans="1:29" ht="20.100000000000001" customHeight="1" x14ac:dyDescent="0.25">
      <c r="A1120" t="s">
        <v>2217</v>
      </c>
      <c r="B1120" s="14">
        <v>39.549999999999997</v>
      </c>
      <c r="C1120" s="14">
        <f>VLOOKUP(A1120,SGI!$A$1:$B$219,2,FALSE)</f>
        <v>-4843.58</v>
      </c>
      <c r="D1120">
        <v>26431</v>
      </c>
      <c r="F1120">
        <v>819</v>
      </c>
      <c r="G1120" t="s">
        <v>27</v>
      </c>
      <c r="H1120" t="s">
        <v>2177</v>
      </c>
      <c r="I1120" s="14" t="s">
        <v>2220</v>
      </c>
      <c r="J1120" t="s">
        <v>35</v>
      </c>
      <c r="K1120" t="s">
        <v>374</v>
      </c>
      <c r="L1120" s="14">
        <v>15</v>
      </c>
      <c r="M1120" s="14">
        <v>0</v>
      </c>
      <c r="N1120" s="14">
        <v>15</v>
      </c>
      <c r="O1120" s="14">
        <v>15</v>
      </c>
      <c r="P1120">
        <v>15</v>
      </c>
      <c r="Q1120" s="8">
        <v>15</v>
      </c>
      <c r="R1120" s="11" t="b">
        <f t="shared" si="18"/>
        <v>0</v>
      </c>
      <c r="S1120">
        <v>0</v>
      </c>
      <c r="T1120" t="s">
        <v>2221</v>
      </c>
      <c r="V1120" t="s">
        <v>824</v>
      </c>
      <c r="W1120" s="14"/>
      <c r="AB1120" t="s">
        <v>33</v>
      </c>
      <c r="AC1120" t="s">
        <v>2222</v>
      </c>
    </row>
    <row r="1121" spans="1:31" ht="20.100000000000001" customHeight="1" x14ac:dyDescent="0.25">
      <c r="A1121" t="s">
        <v>2217</v>
      </c>
      <c r="B1121" s="14">
        <v>39.549999999999997</v>
      </c>
      <c r="C1121" s="14">
        <f>VLOOKUP(A1121,SGI!$A$1:$B$219,2,FALSE)</f>
        <v>-4843.58</v>
      </c>
      <c r="D1121">
        <v>26600</v>
      </c>
      <c r="F1121">
        <v>819</v>
      </c>
      <c r="G1121" t="s">
        <v>27</v>
      </c>
      <c r="H1121" t="s">
        <v>2177</v>
      </c>
      <c r="I1121" s="14" t="s">
        <v>2224</v>
      </c>
      <c r="J1121" t="s">
        <v>364</v>
      </c>
      <c r="K1121" t="s">
        <v>2225</v>
      </c>
      <c r="L1121" s="14">
        <v>0</v>
      </c>
      <c r="M1121" s="14">
        <v>0</v>
      </c>
      <c r="N1121" s="14">
        <v>0</v>
      </c>
      <c r="O1121">
        <v>0</v>
      </c>
      <c r="P1121">
        <v>0</v>
      </c>
      <c r="Q1121" s="8">
        <v>0</v>
      </c>
      <c r="R1121" s="11" t="b">
        <f t="shared" si="18"/>
        <v>0</v>
      </c>
      <c r="S1121">
        <v>0</v>
      </c>
      <c r="U1121" t="s">
        <v>2226</v>
      </c>
      <c r="V1121" t="s">
        <v>2227</v>
      </c>
      <c r="AB1121" t="s">
        <v>33</v>
      </c>
    </row>
    <row r="1122" spans="1:31" ht="20.100000000000001" customHeight="1" x14ac:dyDescent="0.25">
      <c r="A1122" t="s">
        <v>2228</v>
      </c>
      <c r="B1122" s="14">
        <v>1666.08</v>
      </c>
      <c r="C1122" s="14">
        <f>VLOOKUP(A1122,SGI!$A$1:$B$219,2,FALSE)</f>
        <v>475.79</v>
      </c>
      <c r="D1122">
        <v>25164</v>
      </c>
      <c r="F1122">
        <v>819</v>
      </c>
      <c r="G1122" t="s">
        <v>27</v>
      </c>
      <c r="H1122" t="s">
        <v>2177</v>
      </c>
      <c r="I1122" s="14" t="s">
        <v>2229</v>
      </c>
      <c r="J1122" t="s">
        <v>45</v>
      </c>
      <c r="K1122" t="s">
        <v>32</v>
      </c>
      <c r="L1122" s="20">
        <v>5700</v>
      </c>
      <c r="M1122" s="20">
        <v>1596</v>
      </c>
      <c r="N1122" s="20">
        <v>4100</v>
      </c>
      <c r="P1122">
        <v>4100</v>
      </c>
      <c r="Q1122" s="8">
        <v>5700</v>
      </c>
      <c r="R1122" s="11" t="b">
        <f t="shared" si="18"/>
        <v>0</v>
      </c>
      <c r="S1122">
        <v>0</v>
      </c>
      <c r="T1122" t="s">
        <v>2230</v>
      </c>
      <c r="AB1122" t="s">
        <v>33</v>
      </c>
      <c r="AC1122" t="s">
        <v>2231</v>
      </c>
    </row>
    <row r="1123" spans="1:31" ht="20.100000000000001" customHeight="1" x14ac:dyDescent="0.25">
      <c r="A1123" t="s">
        <v>2228</v>
      </c>
      <c r="B1123" s="14">
        <v>1666.08</v>
      </c>
      <c r="C1123" s="14">
        <f>VLOOKUP(A1123,SGI!$A$1:$B$219,2,FALSE)</f>
        <v>475.79</v>
      </c>
      <c r="D1123" s="14">
        <v>25165</v>
      </c>
      <c r="F1123">
        <v>819</v>
      </c>
      <c r="G1123" t="s">
        <v>27</v>
      </c>
      <c r="H1123" t="s">
        <v>2177</v>
      </c>
      <c r="I1123" t="s">
        <v>2232</v>
      </c>
      <c r="J1123" t="s">
        <v>350</v>
      </c>
      <c r="K1123" t="s">
        <v>32</v>
      </c>
      <c r="L1123" s="14">
        <v>510</v>
      </c>
      <c r="M1123" s="14">
        <v>0</v>
      </c>
      <c r="N1123" s="14">
        <v>510</v>
      </c>
      <c r="O1123" s="14"/>
      <c r="P1123" s="14">
        <v>510</v>
      </c>
      <c r="Q1123" s="8">
        <v>510</v>
      </c>
      <c r="R1123" s="11" t="b">
        <f t="shared" si="18"/>
        <v>0</v>
      </c>
      <c r="S1123">
        <v>0</v>
      </c>
      <c r="AB1123" t="s">
        <v>33</v>
      </c>
    </row>
    <row r="1124" spans="1:31" ht="20.100000000000001" customHeight="1" x14ac:dyDescent="0.25">
      <c r="A1124" t="s">
        <v>2228</v>
      </c>
      <c r="B1124" s="14">
        <v>1666.08</v>
      </c>
      <c r="C1124" s="14">
        <f>VLOOKUP(A1124,SGI!$A$1:$B$219,2,FALSE)</f>
        <v>475.79</v>
      </c>
      <c r="D1124" s="14">
        <v>25184</v>
      </c>
      <c r="F1124">
        <v>819</v>
      </c>
      <c r="G1124" t="s">
        <v>27</v>
      </c>
      <c r="H1124" t="s">
        <v>2177</v>
      </c>
      <c r="I1124" s="14" t="s">
        <v>2233</v>
      </c>
      <c r="J1124" t="s">
        <v>288</v>
      </c>
      <c r="K1124" t="s">
        <v>32</v>
      </c>
      <c r="L1124" s="14">
        <v>180</v>
      </c>
      <c r="M1124" s="14">
        <v>0</v>
      </c>
      <c r="N1124" s="14">
        <v>180</v>
      </c>
      <c r="P1124">
        <v>180</v>
      </c>
      <c r="Q1124" s="8">
        <v>180</v>
      </c>
      <c r="R1124" s="11" t="b">
        <f t="shared" si="18"/>
        <v>0</v>
      </c>
      <c r="S1124">
        <v>0</v>
      </c>
      <c r="W1124" s="14"/>
      <c r="AB1124" t="s">
        <v>33</v>
      </c>
    </row>
    <row r="1125" spans="1:31" ht="20.100000000000001" customHeight="1" x14ac:dyDescent="0.25">
      <c r="A1125" t="s">
        <v>2234</v>
      </c>
      <c r="B1125" s="14">
        <v>335.03999999999996</v>
      </c>
      <c r="C1125" s="14">
        <f>VLOOKUP(A1125,SGI!$A$1:$B$219,2,FALSE)</f>
        <v>1623.24</v>
      </c>
      <c r="D1125" s="4">
        <v>26809</v>
      </c>
      <c r="E1125" s="4" t="s">
        <v>2540</v>
      </c>
      <c r="F1125">
        <v>819</v>
      </c>
      <c r="G1125" t="s">
        <v>27</v>
      </c>
      <c r="H1125" t="s">
        <v>2177</v>
      </c>
      <c r="I1125" s="14" t="s">
        <v>2235</v>
      </c>
      <c r="J1125" t="s">
        <v>71</v>
      </c>
      <c r="K1125" t="s">
        <v>32</v>
      </c>
      <c r="L1125" s="14">
        <v>600</v>
      </c>
      <c r="M1125" s="14">
        <v>300</v>
      </c>
      <c r="N1125" s="14">
        <v>300</v>
      </c>
      <c r="O1125" s="14">
        <v>600</v>
      </c>
      <c r="P1125">
        <v>300</v>
      </c>
      <c r="Q1125" s="8">
        <v>0</v>
      </c>
      <c r="R1125" s="11" t="b">
        <f t="shared" si="18"/>
        <v>1</v>
      </c>
      <c r="S1125">
        <v>0</v>
      </c>
      <c r="T1125" t="s">
        <v>2236</v>
      </c>
      <c r="V1125" t="s">
        <v>2183</v>
      </c>
      <c r="W1125" s="14"/>
      <c r="AB1125" s="14" t="s">
        <v>33</v>
      </c>
      <c r="AC1125" t="s">
        <v>2237</v>
      </c>
    </row>
    <row r="1126" spans="1:31" ht="20.100000000000001" customHeight="1" x14ac:dyDescent="0.25">
      <c r="A1126" t="s">
        <v>2234</v>
      </c>
      <c r="B1126" s="14">
        <v>335.03999999999996</v>
      </c>
      <c r="C1126" s="14">
        <f>VLOOKUP(A1126,SGI!$A$1:$B$219,2,FALSE)</f>
        <v>1623.24</v>
      </c>
      <c r="D1126" s="14">
        <v>26820</v>
      </c>
      <c r="F1126">
        <v>819</v>
      </c>
      <c r="G1126" t="s">
        <v>27</v>
      </c>
      <c r="H1126" t="s">
        <v>2177</v>
      </c>
      <c r="I1126" s="14" t="s">
        <v>2238</v>
      </c>
      <c r="J1126" t="s">
        <v>45</v>
      </c>
      <c r="K1126" t="s">
        <v>32</v>
      </c>
      <c r="L1126" s="20">
        <v>1040</v>
      </c>
      <c r="M1126" s="14">
        <v>600</v>
      </c>
      <c r="N1126" s="14">
        <v>440</v>
      </c>
      <c r="O1126" s="14">
        <v>1040</v>
      </c>
      <c r="P1126">
        <v>440</v>
      </c>
      <c r="Q1126" s="8">
        <v>1040</v>
      </c>
      <c r="R1126" s="11" t="b">
        <f t="shared" si="18"/>
        <v>0</v>
      </c>
      <c r="S1126">
        <v>0</v>
      </c>
      <c r="AB1126" t="s">
        <v>33</v>
      </c>
    </row>
    <row r="1127" spans="1:31" ht="20.100000000000001" customHeight="1" x14ac:dyDescent="0.25">
      <c r="A1127" t="s">
        <v>2234</v>
      </c>
      <c r="B1127" s="14">
        <v>335.03999999999996</v>
      </c>
      <c r="C1127" s="14">
        <f>VLOOKUP(A1127,SGI!$A$1:$B$219,2,FALSE)</f>
        <v>1623.24</v>
      </c>
      <c r="D1127" s="14">
        <v>26838</v>
      </c>
      <c r="F1127">
        <v>819</v>
      </c>
      <c r="G1127" t="s">
        <v>27</v>
      </c>
      <c r="H1127" t="s">
        <v>2177</v>
      </c>
      <c r="I1127" s="14" t="s">
        <v>2239</v>
      </c>
      <c r="J1127" t="s">
        <v>954</v>
      </c>
      <c r="K1127" t="s">
        <v>32</v>
      </c>
      <c r="L1127" s="20">
        <v>1000</v>
      </c>
      <c r="M1127">
        <v>0</v>
      </c>
      <c r="N1127" s="20">
        <v>1000</v>
      </c>
      <c r="O1127" s="14">
        <v>0</v>
      </c>
      <c r="P1127">
        <v>0</v>
      </c>
      <c r="Q1127" s="8">
        <v>0</v>
      </c>
      <c r="R1127" s="11" t="b">
        <f t="shared" si="18"/>
        <v>0</v>
      </c>
      <c r="S1127">
        <v>0</v>
      </c>
      <c r="T1127" t="s">
        <v>2240</v>
      </c>
      <c r="U1127" t="s">
        <v>2241</v>
      </c>
      <c r="V1127" t="s">
        <v>2242</v>
      </c>
      <c r="W1127" s="14"/>
      <c r="AB1127" t="s">
        <v>33</v>
      </c>
    </row>
    <row r="1128" spans="1:31" ht="20.100000000000001" customHeight="1" x14ac:dyDescent="0.25">
      <c r="A1128" t="s">
        <v>2234</v>
      </c>
      <c r="B1128" s="14">
        <v>335.03999999999996</v>
      </c>
      <c r="C1128" s="14">
        <f>VLOOKUP(A1128,SGI!$A$1:$B$219,2,FALSE)</f>
        <v>1623.24</v>
      </c>
      <c r="D1128" s="14">
        <v>26850</v>
      </c>
      <c r="F1128">
        <v>819</v>
      </c>
      <c r="G1128" t="s">
        <v>27</v>
      </c>
      <c r="H1128" t="s">
        <v>2177</v>
      </c>
      <c r="I1128" s="14" t="s">
        <v>2243</v>
      </c>
      <c r="J1128" t="s">
        <v>98</v>
      </c>
      <c r="K1128" t="s">
        <v>77</v>
      </c>
      <c r="L1128" s="20">
        <v>1800</v>
      </c>
      <c r="M1128" s="20">
        <v>1200</v>
      </c>
      <c r="N1128" s="14">
        <v>600</v>
      </c>
      <c r="O1128">
        <v>0</v>
      </c>
      <c r="P1128">
        <v>0</v>
      </c>
      <c r="Q1128" s="8">
        <v>0</v>
      </c>
      <c r="R1128" s="11" t="b">
        <f t="shared" si="18"/>
        <v>0</v>
      </c>
      <c r="S1128">
        <v>0</v>
      </c>
      <c r="U1128" t="s">
        <v>2241</v>
      </c>
      <c r="V1128" t="s">
        <v>2244</v>
      </c>
      <c r="W1128" s="14" t="s">
        <v>2245</v>
      </c>
      <c r="X1128" t="s">
        <v>2124</v>
      </c>
      <c r="Y1128" t="s">
        <v>2244</v>
      </c>
      <c r="AB1128" t="s">
        <v>33</v>
      </c>
      <c r="AC1128" t="s">
        <v>2246</v>
      </c>
    </row>
    <row r="1129" spans="1:31" ht="20.100000000000001" customHeight="1" x14ac:dyDescent="0.25">
      <c r="A1129" t="s">
        <v>2234</v>
      </c>
      <c r="B1129" s="14">
        <v>335.03999999999996</v>
      </c>
      <c r="C1129" s="14">
        <f>VLOOKUP(A1129,SGI!$A$1:$B$219,2,FALSE)</f>
        <v>1623.24</v>
      </c>
      <c r="D1129" s="14">
        <v>26861</v>
      </c>
      <c r="F1129">
        <v>819</v>
      </c>
      <c r="G1129" t="s">
        <v>27</v>
      </c>
      <c r="H1129" t="s">
        <v>2177</v>
      </c>
      <c r="I1129" t="s">
        <v>2247</v>
      </c>
      <c r="J1129" t="s">
        <v>35</v>
      </c>
      <c r="K1129" t="s">
        <v>32</v>
      </c>
      <c r="L1129" s="14">
        <v>300</v>
      </c>
      <c r="M1129" s="14">
        <v>0</v>
      </c>
      <c r="N1129" s="14">
        <v>300</v>
      </c>
      <c r="O1129" s="14">
        <v>300</v>
      </c>
      <c r="P1129" s="14">
        <v>300</v>
      </c>
      <c r="Q1129" s="8">
        <v>300</v>
      </c>
      <c r="R1129" s="11" t="b">
        <f t="shared" si="18"/>
        <v>0</v>
      </c>
      <c r="S1129">
        <v>0</v>
      </c>
      <c r="W1129" s="14"/>
      <c r="AB1129" t="s">
        <v>33</v>
      </c>
    </row>
    <row r="1130" spans="1:31" ht="20.100000000000001" customHeight="1" x14ac:dyDescent="0.25">
      <c r="A1130" t="s">
        <v>2248</v>
      </c>
      <c r="B1130" s="14">
        <v>90.750000000000014</v>
      </c>
      <c r="C1130" s="14">
        <f>VLOOKUP(A1130,SGI!$A$1:$B$219,2,FALSE)</f>
        <v>90.87</v>
      </c>
      <c r="D1130" s="14">
        <v>26001</v>
      </c>
      <c r="F1130">
        <v>819</v>
      </c>
      <c r="G1130" t="s">
        <v>27</v>
      </c>
      <c r="H1130" t="s">
        <v>2177</v>
      </c>
      <c r="I1130" s="14" t="s">
        <v>2249</v>
      </c>
      <c r="J1130" t="s">
        <v>60</v>
      </c>
      <c r="K1130" t="s">
        <v>32</v>
      </c>
      <c r="L1130" s="14">
        <v>329.6</v>
      </c>
      <c r="M1130">
        <v>0</v>
      </c>
      <c r="N1130" s="14">
        <v>200</v>
      </c>
      <c r="O1130">
        <v>329</v>
      </c>
      <c r="P1130">
        <v>329</v>
      </c>
      <c r="Q1130" s="8">
        <v>329</v>
      </c>
      <c r="R1130" s="11" t="b">
        <f t="shared" si="18"/>
        <v>0</v>
      </c>
      <c r="S1130">
        <v>0</v>
      </c>
      <c r="W1130" s="14"/>
      <c r="AB1130" t="s">
        <v>33</v>
      </c>
    </row>
    <row r="1131" spans="1:31" ht="20.100000000000001" customHeight="1" x14ac:dyDescent="0.25">
      <c r="A1131" t="s">
        <v>2248</v>
      </c>
      <c r="B1131" s="14">
        <v>90.750000000000014</v>
      </c>
      <c r="C1131" s="14">
        <f>VLOOKUP(A1131,SGI!$A$1:$B$219,2,FALSE)</f>
        <v>90.87</v>
      </c>
      <c r="D1131" s="14">
        <v>26002</v>
      </c>
      <c r="F1131">
        <v>819</v>
      </c>
      <c r="G1131" t="s">
        <v>27</v>
      </c>
      <c r="H1131" t="s">
        <v>2177</v>
      </c>
      <c r="I1131" s="14" t="s">
        <v>2250</v>
      </c>
      <c r="J1131" t="s">
        <v>350</v>
      </c>
      <c r="K1131" t="s">
        <v>32</v>
      </c>
      <c r="L1131" s="14">
        <v>240</v>
      </c>
      <c r="M1131" s="14">
        <v>0</v>
      </c>
      <c r="N1131" s="14">
        <v>100</v>
      </c>
      <c r="O1131">
        <v>240</v>
      </c>
      <c r="P1131">
        <v>240</v>
      </c>
      <c r="Q1131" s="8">
        <v>240</v>
      </c>
      <c r="R1131" s="11" t="b">
        <f t="shared" si="18"/>
        <v>0</v>
      </c>
      <c r="S1131">
        <v>0</v>
      </c>
      <c r="W1131" s="14"/>
      <c r="AB1131" t="s">
        <v>33</v>
      </c>
    </row>
    <row r="1132" spans="1:31" ht="20.100000000000001" customHeight="1" x14ac:dyDescent="0.25">
      <c r="A1132" t="s">
        <v>2248</v>
      </c>
      <c r="B1132" s="14">
        <v>90.750000000000014</v>
      </c>
      <c r="C1132" s="14">
        <f>VLOOKUP(A1132,SGI!$A$1:$B$219,2,FALSE)</f>
        <v>90.87</v>
      </c>
      <c r="D1132" s="14">
        <v>26007</v>
      </c>
      <c r="F1132">
        <v>819</v>
      </c>
      <c r="G1132" t="s">
        <v>27</v>
      </c>
      <c r="H1132" t="s">
        <v>2177</v>
      </c>
      <c r="I1132" s="14" t="s">
        <v>2251</v>
      </c>
      <c r="J1132" t="s">
        <v>60</v>
      </c>
      <c r="K1132" t="s">
        <v>77</v>
      </c>
      <c r="L1132" s="14">
        <v>312</v>
      </c>
      <c r="M1132" s="14">
        <v>0</v>
      </c>
      <c r="N1132" s="14">
        <v>150</v>
      </c>
      <c r="O1132">
        <v>312</v>
      </c>
      <c r="P1132">
        <v>312</v>
      </c>
      <c r="Q1132" s="8">
        <v>312</v>
      </c>
      <c r="R1132" s="11" t="b">
        <f t="shared" si="18"/>
        <v>0</v>
      </c>
      <c r="S1132">
        <v>0</v>
      </c>
      <c r="W1132" s="14"/>
      <c r="AB1132" t="s">
        <v>33</v>
      </c>
    </row>
    <row r="1133" spans="1:31" ht="20.100000000000001" customHeight="1" x14ac:dyDescent="0.25">
      <c r="A1133" t="s">
        <v>2287</v>
      </c>
      <c r="B1133" s="14">
        <v>259.18</v>
      </c>
      <c r="C1133" s="14">
        <f>VLOOKUP(A1133,SGI!$A$1:$B$219,2,FALSE)</f>
        <v>869.18</v>
      </c>
      <c r="D1133" s="4">
        <v>25388</v>
      </c>
      <c r="E1133" s="4" t="s">
        <v>2540</v>
      </c>
      <c r="F1133">
        <v>812</v>
      </c>
      <c r="G1133" t="s">
        <v>27</v>
      </c>
      <c r="H1133" t="s">
        <v>2286</v>
      </c>
      <c r="I1133" s="19" t="s">
        <v>2288</v>
      </c>
      <c r="J1133" t="s">
        <v>98</v>
      </c>
      <c r="K1133" t="s">
        <v>32</v>
      </c>
      <c r="L1133" s="14">
        <v>950</v>
      </c>
      <c r="M1133" s="14">
        <v>600</v>
      </c>
      <c r="N1133" s="14">
        <v>350</v>
      </c>
      <c r="O1133" s="14">
        <v>950</v>
      </c>
      <c r="P1133">
        <v>150</v>
      </c>
      <c r="Q1133" s="8">
        <v>0</v>
      </c>
      <c r="R1133" s="11" t="b">
        <f t="shared" si="18"/>
        <v>1</v>
      </c>
      <c r="S1133">
        <v>0</v>
      </c>
      <c r="T1133" t="s">
        <v>2289</v>
      </c>
      <c r="V1133" t="s">
        <v>2290</v>
      </c>
      <c r="W1133" s="14" t="s">
        <v>2291</v>
      </c>
      <c r="Y1133" t="s">
        <v>2290</v>
      </c>
      <c r="AB1133" t="s">
        <v>33</v>
      </c>
      <c r="AC1133" t="s">
        <v>2042</v>
      </c>
      <c r="AE1133" t="s">
        <v>33</v>
      </c>
    </row>
    <row r="1134" spans="1:31" ht="20.100000000000001" customHeight="1" x14ac:dyDescent="0.25">
      <c r="A1134" t="s">
        <v>2287</v>
      </c>
      <c r="B1134" s="14">
        <v>259.18</v>
      </c>
      <c r="C1134" s="14">
        <f>VLOOKUP(A1134,SGI!$A$1:$B$219,2,FALSE)</f>
        <v>869.18</v>
      </c>
      <c r="D1134" s="4">
        <v>25408</v>
      </c>
      <c r="E1134" s="4" t="s">
        <v>2540</v>
      </c>
      <c r="F1134">
        <v>812</v>
      </c>
      <c r="G1134" t="s">
        <v>27</v>
      </c>
      <c r="H1134" t="s">
        <v>2286</v>
      </c>
      <c r="I1134" t="s">
        <v>2294</v>
      </c>
      <c r="J1134" t="s">
        <v>42</v>
      </c>
      <c r="K1134" t="s">
        <v>32</v>
      </c>
      <c r="L1134" s="14">
        <v>150</v>
      </c>
      <c r="M1134">
        <v>0</v>
      </c>
      <c r="N1134" s="14">
        <v>150</v>
      </c>
      <c r="O1134">
        <v>150</v>
      </c>
      <c r="P1134">
        <v>150</v>
      </c>
      <c r="Q1134" s="8">
        <v>0</v>
      </c>
      <c r="R1134" s="11" t="b">
        <f t="shared" si="18"/>
        <v>1</v>
      </c>
      <c r="S1134">
        <v>0</v>
      </c>
      <c r="T1134" t="s">
        <v>2295</v>
      </c>
      <c r="U1134">
        <v>3</v>
      </c>
      <c r="W1134" s="19" t="s">
        <v>1987</v>
      </c>
      <c r="AB1134" t="s">
        <v>63</v>
      </c>
      <c r="AC1134" t="s">
        <v>2296</v>
      </c>
      <c r="AE1134" s="19" t="s">
        <v>923</v>
      </c>
    </row>
    <row r="1135" spans="1:31" ht="20.100000000000001" customHeight="1" x14ac:dyDescent="0.25">
      <c r="A1135" t="s">
        <v>2287</v>
      </c>
      <c r="B1135" s="14">
        <v>259.18</v>
      </c>
      <c r="C1135" s="14">
        <f>VLOOKUP(A1135,SGI!$A$1:$B$219,2,FALSE)</f>
        <v>869.18</v>
      </c>
      <c r="D1135">
        <v>25390</v>
      </c>
      <c r="F1135">
        <v>812</v>
      </c>
      <c r="G1135" t="s">
        <v>27</v>
      </c>
      <c r="H1135" t="s">
        <v>2286</v>
      </c>
      <c r="I1135" t="s">
        <v>2292</v>
      </c>
      <c r="J1135" t="s">
        <v>42</v>
      </c>
      <c r="K1135" t="s">
        <v>77</v>
      </c>
      <c r="L1135" s="14">
        <v>250</v>
      </c>
      <c r="M1135">
        <v>0</v>
      </c>
      <c r="N1135" s="14">
        <v>250</v>
      </c>
      <c r="O1135" s="14">
        <v>250</v>
      </c>
      <c r="P1135">
        <v>250</v>
      </c>
      <c r="Q1135" s="8">
        <v>250</v>
      </c>
      <c r="R1135" s="11" t="b">
        <f t="shared" si="18"/>
        <v>0</v>
      </c>
      <c r="S1135">
        <v>0</v>
      </c>
      <c r="T1135" s="19" t="s">
        <v>2293</v>
      </c>
      <c r="U1135">
        <v>5</v>
      </c>
      <c r="W1135" s="19" t="s">
        <v>1987</v>
      </c>
      <c r="AB1135" t="s">
        <v>33</v>
      </c>
      <c r="AE1135" t="s">
        <v>33</v>
      </c>
    </row>
    <row r="1136" spans="1:31" ht="20.100000000000001" customHeight="1" x14ac:dyDescent="0.25">
      <c r="A1136" t="s">
        <v>2297</v>
      </c>
      <c r="B1136" s="14">
        <v>28.25</v>
      </c>
      <c r="C1136" s="14">
        <f>VLOOKUP(A1136,SGI!$A$1:$B$219,2,FALSE)</f>
        <v>158.84</v>
      </c>
      <c r="D1136" s="11">
        <v>23425</v>
      </c>
      <c r="E1136" s="11"/>
      <c r="F1136">
        <v>812</v>
      </c>
      <c r="G1136" t="s">
        <v>27</v>
      </c>
      <c r="H1136" t="s">
        <v>2286</v>
      </c>
      <c r="I1136" s="19" t="s">
        <v>2300</v>
      </c>
      <c r="J1136" t="s">
        <v>119</v>
      </c>
      <c r="K1136" t="s">
        <v>32</v>
      </c>
      <c r="L1136" s="14">
        <v>40</v>
      </c>
      <c r="M1136" s="14">
        <v>0</v>
      </c>
      <c r="N1136" s="14">
        <v>40</v>
      </c>
      <c r="O1136" s="14">
        <v>40</v>
      </c>
      <c r="P1136">
        <v>40</v>
      </c>
      <c r="Q1136" s="8">
        <v>40</v>
      </c>
      <c r="R1136" s="11" t="b">
        <f t="shared" si="18"/>
        <v>0</v>
      </c>
      <c r="S1136">
        <v>0</v>
      </c>
      <c r="T1136" t="s">
        <v>2299</v>
      </c>
      <c r="W1136" s="14" t="s">
        <v>2301</v>
      </c>
      <c r="Z1136" t="s">
        <v>2302</v>
      </c>
      <c r="AB1136" t="s">
        <v>33</v>
      </c>
      <c r="AC1136" t="s">
        <v>2303</v>
      </c>
    </row>
    <row r="1137" spans="1:31" ht="20.100000000000001" customHeight="1" x14ac:dyDescent="0.25">
      <c r="A1137" t="s">
        <v>2297</v>
      </c>
      <c r="B1137" s="14">
        <v>28.25</v>
      </c>
      <c r="C1137" s="14">
        <f>VLOOKUP(A1137,SGI!$A$1:$B$219,2,FALSE)</f>
        <v>158.84</v>
      </c>
      <c r="D1137">
        <v>23424</v>
      </c>
      <c r="F1137">
        <v>812</v>
      </c>
      <c r="G1137" t="s">
        <v>27</v>
      </c>
      <c r="H1137" t="s">
        <v>2286</v>
      </c>
      <c r="I1137" s="19" t="s">
        <v>2298</v>
      </c>
      <c r="J1137" t="s">
        <v>98</v>
      </c>
      <c r="K1137" t="s">
        <v>32</v>
      </c>
      <c r="L1137" s="20">
        <v>1020</v>
      </c>
      <c r="M1137" s="14">
        <v>826</v>
      </c>
      <c r="N1137" s="14">
        <v>120</v>
      </c>
      <c r="O1137" s="20">
        <v>1020</v>
      </c>
      <c r="P1137">
        <v>120</v>
      </c>
      <c r="Q1137" s="7">
        <v>1020</v>
      </c>
      <c r="R1137" s="11" t="b">
        <f t="shared" si="18"/>
        <v>0</v>
      </c>
      <c r="S1137">
        <v>0</v>
      </c>
      <c r="T1137" t="s">
        <v>2299</v>
      </c>
      <c r="W1137" t="s">
        <v>1697</v>
      </c>
      <c r="AB1137" t="s">
        <v>63</v>
      </c>
      <c r="AE1137" t="s">
        <v>33</v>
      </c>
    </row>
    <row r="1138" spans="1:31" ht="20.100000000000001" customHeight="1" x14ac:dyDescent="0.25">
      <c r="A1138" t="s">
        <v>2297</v>
      </c>
      <c r="B1138" s="14">
        <v>28.25</v>
      </c>
      <c r="C1138" s="14">
        <f>VLOOKUP(A1138,SGI!$A$1:$B$219,2,FALSE)</f>
        <v>158.84</v>
      </c>
      <c r="D1138">
        <v>23426</v>
      </c>
      <c r="F1138">
        <v>812</v>
      </c>
      <c r="G1138" t="s">
        <v>27</v>
      </c>
      <c r="H1138" t="s">
        <v>2286</v>
      </c>
      <c r="I1138" s="19" t="s">
        <v>2304</v>
      </c>
      <c r="J1138" t="s">
        <v>98</v>
      </c>
      <c r="K1138" t="s">
        <v>77</v>
      </c>
      <c r="L1138" s="14">
        <v>160</v>
      </c>
      <c r="M1138" s="14">
        <v>120</v>
      </c>
      <c r="N1138" s="14">
        <v>30</v>
      </c>
      <c r="O1138" s="14">
        <v>160</v>
      </c>
      <c r="P1138">
        <v>30</v>
      </c>
      <c r="Q1138" s="8">
        <v>160</v>
      </c>
      <c r="R1138" s="11" t="b">
        <f t="shared" si="18"/>
        <v>0</v>
      </c>
      <c r="S1138">
        <v>0</v>
      </c>
      <c r="T1138" t="s">
        <v>2299</v>
      </c>
      <c r="W1138" s="19" t="s">
        <v>1876</v>
      </c>
      <c r="AB1138" t="s">
        <v>33</v>
      </c>
    </row>
    <row r="1139" spans="1:31" ht="20.100000000000001" customHeight="1" x14ac:dyDescent="0.25">
      <c r="A1139" t="s">
        <v>2305</v>
      </c>
      <c r="B1139" s="14">
        <v>12.7</v>
      </c>
      <c r="C1139" s="14">
        <f>VLOOKUP(A1139,SGI!$A$1:$B$219,2,FALSE)</f>
        <v>168.68</v>
      </c>
      <c r="D1139" s="11">
        <v>25511</v>
      </c>
      <c r="E1139" s="11"/>
      <c r="F1139">
        <v>812</v>
      </c>
      <c r="G1139" t="s">
        <v>27</v>
      </c>
      <c r="H1139" t="s">
        <v>2286</v>
      </c>
      <c r="I1139" s="14" t="s">
        <v>2306</v>
      </c>
      <c r="J1139" t="s">
        <v>45</v>
      </c>
      <c r="K1139" t="s">
        <v>77</v>
      </c>
      <c r="L1139" s="14">
        <v>100</v>
      </c>
      <c r="M1139" s="14">
        <v>0</v>
      </c>
      <c r="N1139" s="14">
        <v>80</v>
      </c>
      <c r="O1139">
        <v>100</v>
      </c>
      <c r="P1139">
        <v>80</v>
      </c>
      <c r="Q1139" s="8">
        <v>100</v>
      </c>
      <c r="R1139" s="11" t="b">
        <f t="shared" si="18"/>
        <v>0</v>
      </c>
      <c r="S1139">
        <v>0</v>
      </c>
      <c r="T1139" t="s">
        <v>2299</v>
      </c>
      <c r="W1139" t="s">
        <v>2307</v>
      </c>
      <c r="X1139">
        <v>3</v>
      </c>
      <c r="AB1139" t="s">
        <v>63</v>
      </c>
      <c r="AC1139" t="s">
        <v>2308</v>
      </c>
    </row>
    <row r="1140" spans="1:31" ht="20.100000000000001" customHeight="1" x14ac:dyDescent="0.25">
      <c r="A1140" t="s">
        <v>2305</v>
      </c>
      <c r="B1140" s="14">
        <v>12.7</v>
      </c>
      <c r="C1140" s="14">
        <f>VLOOKUP(A1140,SGI!$A$1:$B$219,2,FALSE)</f>
        <v>168.68</v>
      </c>
      <c r="D1140">
        <v>25519</v>
      </c>
      <c r="F1140">
        <v>812</v>
      </c>
      <c r="G1140" t="s">
        <v>27</v>
      </c>
      <c r="H1140" t="s">
        <v>2286</v>
      </c>
      <c r="I1140" s="14" t="s">
        <v>2309</v>
      </c>
      <c r="J1140" t="s">
        <v>45</v>
      </c>
      <c r="K1140" t="s">
        <v>32</v>
      </c>
      <c r="L1140" s="14">
        <v>120</v>
      </c>
      <c r="M1140">
        <v>0</v>
      </c>
      <c r="N1140" s="14">
        <v>90</v>
      </c>
      <c r="O1140">
        <v>120</v>
      </c>
      <c r="P1140">
        <v>90</v>
      </c>
      <c r="Q1140" s="8">
        <v>120</v>
      </c>
      <c r="R1140" s="11" t="b">
        <f t="shared" si="18"/>
        <v>0</v>
      </c>
      <c r="S1140">
        <v>0</v>
      </c>
      <c r="T1140" t="s">
        <v>2299</v>
      </c>
      <c r="W1140" s="19" t="s">
        <v>1876</v>
      </c>
      <c r="AB1140" t="s">
        <v>33</v>
      </c>
    </row>
    <row r="1141" spans="1:31" ht="20.100000000000001" customHeight="1" x14ac:dyDescent="0.25">
      <c r="A1141" t="s">
        <v>2310</v>
      </c>
      <c r="B1141" s="14">
        <v>45.260000000000005</v>
      </c>
      <c r="C1141" s="14">
        <f>VLOOKUP(A1141,SGI!$A$1:$B$219,2,FALSE)</f>
        <v>839.94</v>
      </c>
      <c r="D1141">
        <v>27030</v>
      </c>
      <c r="F1141">
        <v>812</v>
      </c>
      <c r="G1141" t="s">
        <v>27</v>
      </c>
      <c r="H1141" t="s">
        <v>2286</v>
      </c>
      <c r="I1141" s="19" t="s">
        <v>2311</v>
      </c>
      <c r="J1141" t="s">
        <v>98</v>
      </c>
      <c r="K1141" t="s">
        <v>32</v>
      </c>
      <c r="L1141" s="14">
        <v>104.17</v>
      </c>
      <c r="M1141" s="14">
        <v>0</v>
      </c>
      <c r="N1141" s="14">
        <v>34.72</v>
      </c>
      <c r="O1141" s="14">
        <v>104.17</v>
      </c>
      <c r="P1141">
        <v>34.72</v>
      </c>
      <c r="Q1141" s="8">
        <v>104.17</v>
      </c>
      <c r="R1141" s="11" t="b">
        <f t="shared" si="18"/>
        <v>0</v>
      </c>
      <c r="S1141">
        <v>0</v>
      </c>
      <c r="T1141" s="19" t="s">
        <v>2293</v>
      </c>
      <c r="W1141" s="19" t="s">
        <v>1876</v>
      </c>
      <c r="AB1141" t="s">
        <v>33</v>
      </c>
    </row>
    <row r="1142" spans="1:31" ht="20.100000000000001" customHeight="1" x14ac:dyDescent="0.25">
      <c r="A1142" t="s">
        <v>2310</v>
      </c>
      <c r="B1142" s="14">
        <v>45.260000000000005</v>
      </c>
      <c r="C1142" s="14">
        <f>VLOOKUP(A1142,SGI!$A$1:$B$219,2,FALSE)</f>
        <v>839.94</v>
      </c>
      <c r="D1142">
        <v>27031</v>
      </c>
      <c r="F1142">
        <v>812</v>
      </c>
      <c r="G1142" t="s">
        <v>27</v>
      </c>
      <c r="H1142" t="s">
        <v>2286</v>
      </c>
      <c r="I1142" s="19" t="s">
        <v>2312</v>
      </c>
      <c r="J1142" t="s">
        <v>98</v>
      </c>
      <c r="K1142" t="s">
        <v>77</v>
      </c>
      <c r="L1142" s="14">
        <v>115</v>
      </c>
      <c r="M1142" s="14">
        <v>0</v>
      </c>
      <c r="N1142" s="14">
        <v>38</v>
      </c>
      <c r="O1142">
        <v>115</v>
      </c>
      <c r="P1142">
        <v>38</v>
      </c>
      <c r="Q1142" s="8">
        <v>115</v>
      </c>
      <c r="R1142" s="11" t="b">
        <f t="shared" si="18"/>
        <v>0</v>
      </c>
      <c r="S1142">
        <v>0</v>
      </c>
      <c r="T1142" t="s">
        <v>2299</v>
      </c>
      <c r="W1142" s="19" t="s">
        <v>1876</v>
      </c>
      <c r="AB1142" t="s">
        <v>33</v>
      </c>
    </row>
    <row r="1143" spans="1:31" ht="20.100000000000001" customHeight="1" x14ac:dyDescent="0.25">
      <c r="A1143" t="s">
        <v>2313</v>
      </c>
      <c r="B1143" s="14">
        <v>500</v>
      </c>
      <c r="C1143" s="14">
        <f>VLOOKUP(A1143,SGI!$A$1:$B$219,2,FALSE)</f>
        <v>2454.13</v>
      </c>
      <c r="D1143">
        <v>23594</v>
      </c>
      <c r="F1143">
        <v>812</v>
      </c>
      <c r="G1143" t="s">
        <v>27</v>
      </c>
      <c r="H1143" t="s">
        <v>2286</v>
      </c>
      <c r="I1143" s="19" t="s">
        <v>2314</v>
      </c>
      <c r="J1143" t="s">
        <v>98</v>
      </c>
      <c r="K1143" t="s">
        <v>32</v>
      </c>
      <c r="L1143" s="20">
        <v>15500</v>
      </c>
      <c r="M1143" s="20">
        <v>13000</v>
      </c>
      <c r="N1143" s="14">
        <v>600</v>
      </c>
      <c r="O1143" s="20">
        <v>15500</v>
      </c>
      <c r="P1143">
        <v>600</v>
      </c>
      <c r="Q1143" s="7">
        <v>15500</v>
      </c>
      <c r="R1143" s="11" t="b">
        <f t="shared" si="18"/>
        <v>0</v>
      </c>
      <c r="S1143">
        <v>600</v>
      </c>
      <c r="T1143" t="s">
        <v>2299</v>
      </c>
      <c r="W1143" t="s">
        <v>2315</v>
      </c>
      <c r="AB1143" t="s">
        <v>33</v>
      </c>
    </row>
    <row r="1144" spans="1:31" ht="20.100000000000001" customHeight="1" x14ac:dyDescent="0.25">
      <c r="A1144" t="s">
        <v>2316</v>
      </c>
      <c r="B1144" s="14">
        <v>59.25</v>
      </c>
      <c r="C1144" s="14" t="e">
        <f>VLOOKUP(A1144,SGI!$A$1:$B$219,2,FALSE)</f>
        <v>#N/A</v>
      </c>
      <c r="D1144">
        <v>27584</v>
      </c>
      <c r="F1144">
        <v>812</v>
      </c>
      <c r="G1144" t="s">
        <v>27</v>
      </c>
      <c r="H1144" t="s">
        <v>2286</v>
      </c>
      <c r="I1144" s="14" t="s">
        <v>2317</v>
      </c>
      <c r="J1144" t="s">
        <v>71</v>
      </c>
      <c r="K1144" t="s">
        <v>32</v>
      </c>
      <c r="L1144" s="14">
        <v>120</v>
      </c>
      <c r="M1144" s="14">
        <v>0</v>
      </c>
      <c r="N1144" s="14">
        <v>37</v>
      </c>
      <c r="O1144">
        <v>120</v>
      </c>
      <c r="P1144">
        <v>37</v>
      </c>
      <c r="Q1144" s="8">
        <v>120</v>
      </c>
      <c r="R1144" s="11" t="b">
        <f t="shared" si="18"/>
        <v>0</v>
      </c>
      <c r="S1144">
        <v>0</v>
      </c>
      <c r="T1144" s="14" t="s">
        <v>2299</v>
      </c>
      <c r="U1144">
        <v>3</v>
      </c>
      <c r="W1144" s="14" t="s">
        <v>1565</v>
      </c>
      <c r="X1144" t="s">
        <v>891</v>
      </c>
      <c r="AB1144" t="s">
        <v>33</v>
      </c>
    </row>
    <row r="1145" spans="1:31" ht="20.100000000000001" customHeight="1" x14ac:dyDescent="0.25">
      <c r="A1145" t="s">
        <v>2316</v>
      </c>
      <c r="B1145" s="14">
        <v>59.25</v>
      </c>
      <c r="C1145" s="14" t="e">
        <f>VLOOKUP(A1145,SGI!$A$1:$B$219,2,FALSE)</f>
        <v>#N/A</v>
      </c>
      <c r="D1145" s="14">
        <v>27585</v>
      </c>
      <c r="F1145">
        <v>812</v>
      </c>
      <c r="G1145" t="s">
        <v>27</v>
      </c>
      <c r="H1145" t="s">
        <v>2286</v>
      </c>
      <c r="I1145" s="14" t="s">
        <v>2318</v>
      </c>
      <c r="J1145" t="s">
        <v>272</v>
      </c>
      <c r="K1145" t="s">
        <v>32</v>
      </c>
      <c r="L1145" s="14">
        <v>75</v>
      </c>
      <c r="M1145" s="14">
        <v>37.5</v>
      </c>
      <c r="N1145" s="14">
        <v>20</v>
      </c>
      <c r="O1145" s="14">
        <v>75</v>
      </c>
      <c r="P1145">
        <v>20</v>
      </c>
      <c r="Q1145" s="8">
        <v>75</v>
      </c>
      <c r="R1145" s="11" t="b">
        <f t="shared" si="18"/>
        <v>0</v>
      </c>
      <c r="S1145">
        <v>0</v>
      </c>
      <c r="T1145" t="s">
        <v>2299</v>
      </c>
      <c r="U1145">
        <v>3</v>
      </c>
      <c r="W1145" s="19" t="s">
        <v>1876</v>
      </c>
      <c r="AB1145" t="s">
        <v>33</v>
      </c>
    </row>
    <row r="1146" spans="1:31" ht="20.100000000000001" customHeight="1" x14ac:dyDescent="0.25">
      <c r="A1146" t="s">
        <v>2319</v>
      </c>
      <c r="B1146" s="14">
        <v>74.58</v>
      </c>
      <c r="C1146" s="14">
        <f>VLOOKUP(A1146,SGI!$A$1:$B$219,2,FALSE)</f>
        <v>579.1</v>
      </c>
      <c r="D1146">
        <v>25541</v>
      </c>
      <c r="F1146">
        <v>812</v>
      </c>
      <c r="G1146" t="s">
        <v>27</v>
      </c>
      <c r="H1146" t="s">
        <v>2286</v>
      </c>
      <c r="I1146" s="19" t="s">
        <v>2320</v>
      </c>
      <c r="J1146" t="s">
        <v>50</v>
      </c>
      <c r="K1146" t="s">
        <v>32</v>
      </c>
      <c r="L1146" s="14">
        <v>780</v>
      </c>
      <c r="M1146">
        <v>600</v>
      </c>
      <c r="N1146" s="14">
        <v>180</v>
      </c>
      <c r="O1146">
        <v>780</v>
      </c>
      <c r="P1146">
        <v>180</v>
      </c>
      <c r="Q1146" s="8">
        <v>780</v>
      </c>
      <c r="R1146" s="11" t="b">
        <f t="shared" si="18"/>
        <v>0</v>
      </c>
      <c r="S1146">
        <v>0</v>
      </c>
      <c r="T1146" s="14" t="s">
        <v>2299</v>
      </c>
      <c r="W1146" s="19" t="s">
        <v>1876</v>
      </c>
      <c r="AB1146" t="s">
        <v>33</v>
      </c>
    </row>
    <row r="1147" spans="1:31" ht="20.100000000000001" customHeight="1" x14ac:dyDescent="0.25">
      <c r="A1147" t="s">
        <v>2321</v>
      </c>
      <c r="B1147" s="14">
        <v>67.33</v>
      </c>
      <c r="C1147" s="14">
        <f>VLOOKUP(A1147,SGI!$A$1:$B$219,2,FALSE)</f>
        <v>481.08</v>
      </c>
      <c r="D1147" s="14">
        <v>25309</v>
      </c>
      <c r="F1147">
        <v>812</v>
      </c>
      <c r="G1147" t="s">
        <v>27</v>
      </c>
      <c r="H1147" t="s">
        <v>2286</v>
      </c>
      <c r="I1147" s="19" t="s">
        <v>2322</v>
      </c>
      <c r="J1147" t="s">
        <v>71</v>
      </c>
      <c r="K1147" t="s">
        <v>32</v>
      </c>
      <c r="L1147" s="14">
        <v>90</v>
      </c>
      <c r="M1147">
        <v>0</v>
      </c>
      <c r="N1147" s="14">
        <v>60</v>
      </c>
      <c r="O1147" s="14">
        <v>90</v>
      </c>
      <c r="P1147">
        <v>60</v>
      </c>
      <c r="Q1147" s="8">
        <v>90</v>
      </c>
      <c r="R1147" s="11" t="b">
        <f t="shared" si="18"/>
        <v>0</v>
      </c>
      <c r="S1147">
        <v>0</v>
      </c>
      <c r="T1147" t="s">
        <v>2299</v>
      </c>
      <c r="W1147" s="19" t="s">
        <v>1876</v>
      </c>
      <c r="AB1147" t="s">
        <v>33</v>
      </c>
      <c r="AE1147" s="14"/>
    </row>
    <row r="1148" spans="1:31" ht="20.100000000000001" customHeight="1" x14ac:dyDescent="0.25">
      <c r="A1148" t="s">
        <v>2323</v>
      </c>
      <c r="B1148" s="14">
        <v>472.44999999999993</v>
      </c>
      <c r="C1148" s="14">
        <f>VLOOKUP(A1148,SGI!$A$1:$B$219,2,FALSE)</f>
        <v>39.18</v>
      </c>
      <c r="D1148" s="14">
        <v>26266</v>
      </c>
      <c r="F1148">
        <v>812</v>
      </c>
      <c r="G1148" t="s">
        <v>27</v>
      </c>
      <c r="H1148" t="s">
        <v>2286</v>
      </c>
      <c r="I1148" s="14" t="s">
        <v>2324</v>
      </c>
      <c r="J1148" t="s">
        <v>119</v>
      </c>
      <c r="K1148" t="s">
        <v>32</v>
      </c>
      <c r="L1148" s="14">
        <v>174</v>
      </c>
      <c r="M1148" s="14">
        <v>50</v>
      </c>
      <c r="N1148" s="14">
        <v>124</v>
      </c>
      <c r="O1148" s="14">
        <v>174</v>
      </c>
      <c r="P1148" s="14">
        <v>124</v>
      </c>
      <c r="Q1148" s="8">
        <v>174</v>
      </c>
      <c r="R1148" s="11" t="b">
        <f t="shared" si="18"/>
        <v>0</v>
      </c>
      <c r="S1148">
        <v>0</v>
      </c>
      <c r="T1148" s="14" t="s">
        <v>2299</v>
      </c>
      <c r="AB1148" t="s">
        <v>33</v>
      </c>
      <c r="AC1148" t="s">
        <v>2325</v>
      </c>
    </row>
    <row r="1149" spans="1:31" ht="20.100000000000001" customHeight="1" x14ac:dyDescent="0.25">
      <c r="A1149" t="s">
        <v>2326</v>
      </c>
      <c r="B1149" s="14">
        <v>500</v>
      </c>
      <c r="C1149" s="14">
        <f>VLOOKUP(A1149,SGI!$A$1:$B$219,2,FALSE)</f>
        <v>141.99</v>
      </c>
      <c r="D1149" s="14">
        <v>26500</v>
      </c>
      <c r="F1149">
        <v>812</v>
      </c>
      <c r="G1149" t="s">
        <v>27</v>
      </c>
      <c r="H1149" t="s">
        <v>2286</v>
      </c>
      <c r="I1149" s="14" t="s">
        <v>2327</v>
      </c>
      <c r="J1149" t="s">
        <v>119</v>
      </c>
      <c r="K1149" t="s">
        <v>32</v>
      </c>
      <c r="L1149" s="20">
        <v>2640</v>
      </c>
      <c r="M1149" s="20">
        <v>1320</v>
      </c>
      <c r="N1149" s="14">
        <v>400</v>
      </c>
      <c r="O1149" s="20">
        <v>2640</v>
      </c>
      <c r="P1149">
        <v>400</v>
      </c>
      <c r="Q1149" s="7">
        <v>2640</v>
      </c>
      <c r="R1149" s="11" t="b">
        <f t="shared" si="18"/>
        <v>0</v>
      </c>
      <c r="S1149">
        <v>0</v>
      </c>
      <c r="T1149" t="s">
        <v>2299</v>
      </c>
      <c r="W1149" s="19" t="s">
        <v>1876</v>
      </c>
      <c r="AB1149" t="s">
        <v>33</v>
      </c>
    </row>
    <row r="1150" spans="1:31" ht="20.100000000000001" customHeight="1" x14ac:dyDescent="0.25">
      <c r="A1150" t="s">
        <v>2328</v>
      </c>
      <c r="B1150" s="14">
        <v>276.06</v>
      </c>
      <c r="C1150" s="14">
        <f>VLOOKUP(A1150,SGI!$A$1:$B$219,2,FALSE)</f>
        <v>6116.38</v>
      </c>
      <c r="D1150" s="4">
        <v>25509</v>
      </c>
      <c r="E1150" s="4" t="s">
        <v>2540</v>
      </c>
      <c r="F1150">
        <v>812</v>
      </c>
      <c r="G1150" t="s">
        <v>27</v>
      </c>
      <c r="H1150" t="s">
        <v>2286</v>
      </c>
      <c r="I1150" s="14" t="s">
        <v>2331</v>
      </c>
      <c r="J1150" t="s">
        <v>119</v>
      </c>
      <c r="K1150" t="s">
        <v>32</v>
      </c>
      <c r="L1150" s="20">
        <v>1250</v>
      </c>
      <c r="M1150" s="14">
        <v>300</v>
      </c>
      <c r="N1150" s="14">
        <v>950</v>
      </c>
      <c r="O1150" s="20">
        <v>1250</v>
      </c>
      <c r="P1150">
        <v>950</v>
      </c>
      <c r="Q1150" s="8">
        <v>0</v>
      </c>
      <c r="R1150" s="11" t="b">
        <f t="shared" si="18"/>
        <v>1</v>
      </c>
      <c r="S1150">
        <v>0</v>
      </c>
      <c r="T1150" t="s">
        <v>2332</v>
      </c>
      <c r="U1150" t="s">
        <v>2333</v>
      </c>
      <c r="W1150" s="14" t="s">
        <v>408</v>
      </c>
      <c r="X1150">
        <v>1</v>
      </c>
      <c r="Y1150">
        <v>3</v>
      </c>
      <c r="AB1150" t="s">
        <v>33</v>
      </c>
      <c r="AC1150" t="s">
        <v>2325</v>
      </c>
    </row>
    <row r="1151" spans="1:31" ht="20.100000000000001" customHeight="1" x14ac:dyDescent="0.25">
      <c r="A1151" t="s">
        <v>2328</v>
      </c>
      <c r="B1151" s="14">
        <v>276.06</v>
      </c>
      <c r="C1151" s="14">
        <f>VLOOKUP(A1151,SGI!$A$1:$B$219,2,FALSE)</f>
        <v>6116.38</v>
      </c>
      <c r="D1151" s="4">
        <v>25526</v>
      </c>
      <c r="E1151" s="4" t="s">
        <v>2540</v>
      </c>
      <c r="F1151">
        <v>812</v>
      </c>
      <c r="G1151" t="s">
        <v>27</v>
      </c>
      <c r="H1151" t="s">
        <v>2286</v>
      </c>
      <c r="I1151" t="s">
        <v>2335</v>
      </c>
      <c r="J1151" t="s">
        <v>98</v>
      </c>
      <c r="K1151" t="s">
        <v>32</v>
      </c>
      <c r="L1151" s="14">
        <v>120</v>
      </c>
      <c r="M1151">
        <v>0</v>
      </c>
      <c r="N1151" s="14">
        <v>120</v>
      </c>
      <c r="O1151">
        <v>120</v>
      </c>
      <c r="P1151">
        <v>120</v>
      </c>
      <c r="Q1151" s="8">
        <v>0</v>
      </c>
      <c r="R1151" s="11" t="b">
        <f t="shared" si="18"/>
        <v>1</v>
      </c>
      <c r="S1151">
        <v>0</v>
      </c>
      <c r="T1151" t="s">
        <v>2299</v>
      </c>
      <c r="W1151" t="s">
        <v>2336</v>
      </c>
      <c r="X1151">
        <v>1</v>
      </c>
      <c r="Y1151">
        <v>3</v>
      </c>
      <c r="AB1151" s="14" t="s">
        <v>33</v>
      </c>
      <c r="AC1151" t="s">
        <v>2337</v>
      </c>
    </row>
    <row r="1152" spans="1:31" ht="20.100000000000001" customHeight="1" x14ac:dyDescent="0.25">
      <c r="A1152" t="s">
        <v>2328</v>
      </c>
      <c r="B1152" s="14">
        <v>276.06</v>
      </c>
      <c r="C1152" s="14">
        <f>VLOOKUP(A1152,SGI!$A$1:$B$219,2,FALSE)</f>
        <v>6116.38</v>
      </c>
      <c r="D1152" s="4">
        <v>25529</v>
      </c>
      <c r="E1152" s="4" t="s">
        <v>2540</v>
      </c>
      <c r="F1152">
        <v>812</v>
      </c>
      <c r="G1152" t="s">
        <v>27</v>
      </c>
      <c r="H1152" t="s">
        <v>2286</v>
      </c>
      <c r="I1152" s="14" t="s">
        <v>2338</v>
      </c>
      <c r="J1152" t="s">
        <v>98</v>
      </c>
      <c r="K1152" t="s">
        <v>77</v>
      </c>
      <c r="L1152" s="14">
        <v>155</v>
      </c>
      <c r="M1152" s="14">
        <v>0</v>
      </c>
      <c r="N1152" s="14">
        <v>155</v>
      </c>
      <c r="O1152" s="14">
        <v>155</v>
      </c>
      <c r="P1152" s="14">
        <v>155</v>
      </c>
      <c r="Q1152" s="8">
        <v>0</v>
      </c>
      <c r="R1152" s="11" t="b">
        <f t="shared" si="18"/>
        <v>1</v>
      </c>
      <c r="S1152">
        <v>0</v>
      </c>
      <c r="T1152" t="s">
        <v>2299</v>
      </c>
      <c r="W1152" s="14" t="s">
        <v>2339</v>
      </c>
      <c r="X1152">
        <v>1</v>
      </c>
      <c r="Y1152">
        <v>3</v>
      </c>
      <c r="AB1152" t="s">
        <v>33</v>
      </c>
      <c r="AC1152" t="s">
        <v>2337</v>
      </c>
    </row>
    <row r="1153" spans="1:30" ht="20.100000000000001" customHeight="1" x14ac:dyDescent="0.25">
      <c r="A1153" t="s">
        <v>2328</v>
      </c>
      <c r="B1153" s="14">
        <v>276.06</v>
      </c>
      <c r="C1153" s="14">
        <f>VLOOKUP(A1153,SGI!$A$1:$B$219,2,FALSE)</f>
        <v>6116.38</v>
      </c>
      <c r="D1153" s="14">
        <v>25494</v>
      </c>
      <c r="F1153">
        <v>812</v>
      </c>
      <c r="G1153" t="s">
        <v>27</v>
      </c>
      <c r="H1153" t="s">
        <v>2286</v>
      </c>
      <c r="I1153" s="14" t="s">
        <v>2329</v>
      </c>
      <c r="J1153" t="s">
        <v>71</v>
      </c>
      <c r="K1153" t="s">
        <v>32</v>
      </c>
      <c r="L1153" s="14">
        <v>300</v>
      </c>
      <c r="M1153" s="14">
        <v>0</v>
      </c>
      <c r="N1153" s="14">
        <v>300</v>
      </c>
      <c r="O1153">
        <v>300</v>
      </c>
      <c r="P1153">
        <v>300</v>
      </c>
      <c r="Q1153" s="8">
        <v>300</v>
      </c>
      <c r="R1153" s="11" t="b">
        <f t="shared" si="18"/>
        <v>0</v>
      </c>
      <c r="S1153">
        <v>0</v>
      </c>
      <c r="T1153" s="14" t="s">
        <v>2299</v>
      </c>
      <c r="W1153" s="19" t="s">
        <v>1876</v>
      </c>
      <c r="AB1153" t="s">
        <v>33</v>
      </c>
    </row>
    <row r="1154" spans="1:30" ht="20.100000000000001" customHeight="1" x14ac:dyDescent="0.25">
      <c r="A1154" t="s">
        <v>2328</v>
      </c>
      <c r="B1154" s="14">
        <v>276.06</v>
      </c>
      <c r="C1154" s="14">
        <f>VLOOKUP(A1154,SGI!$A$1:$B$219,2,FALSE)</f>
        <v>6116.38</v>
      </c>
      <c r="D1154" s="14">
        <v>25495</v>
      </c>
      <c r="F1154">
        <v>812</v>
      </c>
      <c r="G1154" t="s">
        <v>27</v>
      </c>
      <c r="H1154" t="s">
        <v>2286</v>
      </c>
      <c r="I1154" s="14" t="s">
        <v>2330</v>
      </c>
      <c r="J1154" t="s">
        <v>60</v>
      </c>
      <c r="K1154" t="s">
        <v>32</v>
      </c>
      <c r="L1154" s="14">
        <v>125</v>
      </c>
      <c r="M1154">
        <v>0</v>
      </c>
      <c r="N1154" s="14">
        <v>125</v>
      </c>
      <c r="O1154">
        <v>125</v>
      </c>
      <c r="P1154">
        <v>125</v>
      </c>
      <c r="Q1154" s="8">
        <v>125</v>
      </c>
      <c r="R1154" s="11" t="b">
        <f t="shared" si="18"/>
        <v>0</v>
      </c>
      <c r="S1154">
        <v>0</v>
      </c>
      <c r="T1154" t="s">
        <v>2299</v>
      </c>
      <c r="W1154" s="19" t="s">
        <v>1876</v>
      </c>
      <c r="AB1154" t="s">
        <v>33</v>
      </c>
    </row>
    <row r="1155" spans="1:30" ht="20.100000000000001" customHeight="1" x14ac:dyDescent="0.25">
      <c r="A1155" t="s">
        <v>2328</v>
      </c>
      <c r="B1155" s="14">
        <v>276.06</v>
      </c>
      <c r="C1155" s="14">
        <f>VLOOKUP(A1155,SGI!$A$1:$B$219,2,FALSE)</f>
        <v>6116.38</v>
      </c>
      <c r="D1155" s="14">
        <v>25520</v>
      </c>
      <c r="F1155">
        <v>812</v>
      </c>
      <c r="G1155" t="s">
        <v>27</v>
      </c>
      <c r="H1155" t="s">
        <v>2286</v>
      </c>
      <c r="I1155" s="14" t="s">
        <v>2334</v>
      </c>
      <c r="J1155" t="s">
        <v>119</v>
      </c>
      <c r="K1155" t="s">
        <v>77</v>
      </c>
      <c r="L1155" s="14">
        <v>250</v>
      </c>
      <c r="M1155" s="14">
        <v>0</v>
      </c>
      <c r="N1155" s="14">
        <v>250</v>
      </c>
      <c r="O1155" s="14">
        <v>250</v>
      </c>
      <c r="P1155">
        <v>0</v>
      </c>
      <c r="Q1155" s="8">
        <v>0</v>
      </c>
      <c r="R1155" s="11" t="b">
        <f t="shared" si="18"/>
        <v>0</v>
      </c>
      <c r="S1155">
        <v>0</v>
      </c>
      <c r="U1155">
        <v>1</v>
      </c>
      <c r="V1155">
        <v>3</v>
      </c>
      <c r="W1155" s="19" t="s">
        <v>1876</v>
      </c>
      <c r="X1155">
        <v>1</v>
      </c>
      <c r="Y1155">
        <v>3</v>
      </c>
      <c r="AB1155" t="s">
        <v>33</v>
      </c>
    </row>
    <row r="1156" spans="1:30" ht="20.100000000000001" customHeight="1" x14ac:dyDescent="0.25">
      <c r="A1156" t="s">
        <v>2328</v>
      </c>
      <c r="B1156" s="14">
        <v>276.06</v>
      </c>
      <c r="C1156" s="14">
        <f>VLOOKUP(A1156,SGI!$A$1:$B$219,2,FALSE)</f>
        <v>6116.38</v>
      </c>
      <c r="D1156" s="14">
        <v>25530</v>
      </c>
      <c r="F1156">
        <v>812</v>
      </c>
      <c r="G1156" t="s">
        <v>27</v>
      </c>
      <c r="H1156" t="s">
        <v>2286</v>
      </c>
      <c r="I1156" s="14" t="s">
        <v>2340</v>
      </c>
      <c r="J1156" t="s">
        <v>31</v>
      </c>
      <c r="K1156" t="s">
        <v>32</v>
      </c>
      <c r="L1156" s="14">
        <v>80</v>
      </c>
      <c r="M1156" s="14">
        <v>0</v>
      </c>
      <c r="N1156" s="14">
        <v>80</v>
      </c>
      <c r="O1156">
        <v>80</v>
      </c>
      <c r="P1156">
        <v>80</v>
      </c>
      <c r="Q1156" s="8">
        <v>80</v>
      </c>
      <c r="R1156" s="11" t="b">
        <f t="shared" si="18"/>
        <v>0</v>
      </c>
      <c r="S1156">
        <v>0</v>
      </c>
      <c r="T1156" t="s">
        <v>2299</v>
      </c>
      <c r="AB1156" t="s">
        <v>33</v>
      </c>
      <c r="AD1156" s="14"/>
    </row>
    <row r="1157" spans="1:30" ht="20.100000000000001" customHeight="1" x14ac:dyDescent="0.25">
      <c r="A1157" t="s">
        <v>2341</v>
      </c>
      <c r="B1157" s="14">
        <v>758.3</v>
      </c>
      <c r="C1157" s="14">
        <f>VLOOKUP(A1157,SGI!$A$1:$B$219,2,FALSE)</f>
        <v>896.96999999999991</v>
      </c>
      <c r="D1157" s="4">
        <v>25755</v>
      </c>
      <c r="E1157" s="4" t="s">
        <v>2540</v>
      </c>
      <c r="F1157">
        <v>812</v>
      </c>
      <c r="G1157" t="s">
        <v>27</v>
      </c>
      <c r="H1157" t="s">
        <v>2286</v>
      </c>
      <c r="I1157" s="14" t="s">
        <v>2346</v>
      </c>
      <c r="J1157" t="s">
        <v>71</v>
      </c>
      <c r="K1157" t="s">
        <v>32</v>
      </c>
      <c r="L1157" s="14">
        <v>150</v>
      </c>
      <c r="M1157" s="14">
        <v>100</v>
      </c>
      <c r="N1157" s="14">
        <v>50</v>
      </c>
      <c r="O1157" s="14">
        <v>150</v>
      </c>
      <c r="P1157">
        <v>50</v>
      </c>
      <c r="Q1157" s="8">
        <v>0</v>
      </c>
      <c r="R1157" s="11" t="b">
        <f t="shared" si="18"/>
        <v>1</v>
      </c>
      <c r="S1157">
        <v>0</v>
      </c>
      <c r="T1157" t="s">
        <v>2299</v>
      </c>
      <c r="W1157" s="14" t="s">
        <v>2347</v>
      </c>
      <c r="X1157">
        <v>3</v>
      </c>
      <c r="AB1157" t="s">
        <v>63</v>
      </c>
      <c r="AC1157" t="s">
        <v>2348</v>
      </c>
    </row>
    <row r="1158" spans="1:30" ht="20.100000000000001" customHeight="1" x14ac:dyDescent="0.25">
      <c r="A1158" t="s">
        <v>2341</v>
      </c>
      <c r="B1158" s="14">
        <v>758.3</v>
      </c>
      <c r="C1158" s="14">
        <f>VLOOKUP(A1158,SGI!$A$1:$B$219,2,FALSE)</f>
        <v>896.96999999999991</v>
      </c>
      <c r="D1158" s="14">
        <v>25730</v>
      </c>
      <c r="F1158">
        <v>812</v>
      </c>
      <c r="G1158" t="s">
        <v>27</v>
      </c>
      <c r="H1158" t="s">
        <v>2286</v>
      </c>
      <c r="I1158" s="14" t="s">
        <v>2342</v>
      </c>
      <c r="J1158" t="s">
        <v>42</v>
      </c>
      <c r="K1158" t="s">
        <v>32</v>
      </c>
      <c r="L1158" s="20">
        <v>1400</v>
      </c>
      <c r="M1158" s="14">
        <v>500</v>
      </c>
      <c r="N1158" s="14">
        <v>900</v>
      </c>
      <c r="O1158" s="20">
        <v>1400</v>
      </c>
      <c r="P1158">
        <v>900</v>
      </c>
      <c r="Q1158" s="7">
        <v>1400</v>
      </c>
      <c r="R1158" s="11" t="b">
        <f t="shared" si="18"/>
        <v>0</v>
      </c>
      <c r="S1158">
        <v>0</v>
      </c>
      <c r="T1158" t="s">
        <v>2299</v>
      </c>
      <c r="W1158" s="14" t="s">
        <v>2343</v>
      </c>
      <c r="X1158" t="s">
        <v>2344</v>
      </c>
      <c r="AB1158" t="s">
        <v>63</v>
      </c>
      <c r="AC1158" t="s">
        <v>2345</v>
      </c>
      <c r="AD1158" s="14"/>
    </row>
    <row r="1159" spans="1:30" ht="20.100000000000001" customHeight="1" x14ac:dyDescent="0.25">
      <c r="A1159" t="s">
        <v>2341</v>
      </c>
      <c r="B1159" s="14">
        <v>758.3</v>
      </c>
      <c r="C1159" s="14">
        <f>VLOOKUP(A1159,SGI!$A$1:$B$219,2,FALSE)</f>
        <v>896.96999999999991</v>
      </c>
      <c r="D1159" s="14">
        <v>25756</v>
      </c>
      <c r="F1159">
        <v>812</v>
      </c>
      <c r="G1159" t="s">
        <v>27</v>
      </c>
      <c r="H1159" t="s">
        <v>2286</v>
      </c>
      <c r="I1159" s="14" t="s">
        <v>2349</v>
      </c>
      <c r="J1159" t="s">
        <v>45</v>
      </c>
      <c r="K1159" t="s">
        <v>32</v>
      </c>
      <c r="L1159" s="20">
        <v>1000</v>
      </c>
      <c r="M1159" s="14">
        <v>300</v>
      </c>
      <c r="N1159" s="14">
        <v>400</v>
      </c>
      <c r="O1159" s="20">
        <v>1000</v>
      </c>
      <c r="P1159">
        <v>400</v>
      </c>
      <c r="Q1159" s="7">
        <v>1000</v>
      </c>
      <c r="R1159" s="11" t="b">
        <f t="shared" si="18"/>
        <v>0</v>
      </c>
      <c r="S1159">
        <v>0</v>
      </c>
      <c r="T1159" t="s">
        <v>2299</v>
      </c>
      <c r="W1159" s="19" t="s">
        <v>1876</v>
      </c>
      <c r="AB1159" t="s">
        <v>33</v>
      </c>
      <c r="AD1159" s="14"/>
    </row>
    <row r="1160" spans="1:30" ht="20.100000000000001" customHeight="1" x14ac:dyDescent="0.25">
      <c r="A1160" t="s">
        <v>2350</v>
      </c>
      <c r="B1160" s="14">
        <v>0</v>
      </c>
      <c r="C1160" s="14">
        <f>VLOOKUP(A1160,SGI!$A$1:$B$219,2,FALSE)</f>
        <v>3625.99</v>
      </c>
      <c r="D1160">
        <v>26309</v>
      </c>
      <c r="F1160">
        <v>812</v>
      </c>
      <c r="G1160" t="s">
        <v>27</v>
      </c>
      <c r="H1160" t="s">
        <v>2286</v>
      </c>
      <c r="I1160" s="19" t="s">
        <v>2351</v>
      </c>
      <c r="J1160" t="s">
        <v>50</v>
      </c>
      <c r="K1160" t="s">
        <v>32</v>
      </c>
      <c r="L1160" s="14">
        <v>980</v>
      </c>
      <c r="M1160" s="14">
        <v>0</v>
      </c>
      <c r="N1160" s="14">
        <v>600</v>
      </c>
      <c r="O1160">
        <v>980</v>
      </c>
      <c r="P1160">
        <v>600</v>
      </c>
      <c r="Q1160" s="8">
        <v>980</v>
      </c>
      <c r="R1160" s="11" t="b">
        <f t="shared" si="18"/>
        <v>0</v>
      </c>
      <c r="S1160">
        <v>0</v>
      </c>
      <c r="T1160" s="14" t="s">
        <v>2299</v>
      </c>
      <c r="W1160" s="19" t="s">
        <v>1876</v>
      </c>
      <c r="AB1160" t="s">
        <v>33</v>
      </c>
    </row>
    <row r="1161" spans="1:30" ht="20.100000000000001" customHeight="1" x14ac:dyDescent="0.25">
      <c r="A1161" t="s">
        <v>2350</v>
      </c>
      <c r="B1161" s="14">
        <v>0</v>
      </c>
      <c r="C1161" s="14">
        <f>VLOOKUP(A1161,SGI!$A$1:$B$219,2,FALSE)</f>
        <v>3625.99</v>
      </c>
      <c r="D1161">
        <v>26314</v>
      </c>
      <c r="F1161">
        <v>812</v>
      </c>
      <c r="G1161" t="s">
        <v>27</v>
      </c>
      <c r="H1161" t="s">
        <v>2286</v>
      </c>
      <c r="I1161" s="19" t="s">
        <v>2352</v>
      </c>
      <c r="J1161" t="s">
        <v>50</v>
      </c>
      <c r="K1161" t="s">
        <v>77</v>
      </c>
      <c r="L1161" s="14">
        <v>395</v>
      </c>
      <c r="M1161" s="14">
        <v>0</v>
      </c>
      <c r="N1161" s="14">
        <v>200</v>
      </c>
      <c r="O1161" s="14">
        <v>395</v>
      </c>
      <c r="P1161">
        <v>200</v>
      </c>
      <c r="Q1161" s="8">
        <v>395</v>
      </c>
      <c r="R1161" s="11" t="b">
        <f t="shared" si="18"/>
        <v>0</v>
      </c>
      <c r="S1161">
        <v>0</v>
      </c>
      <c r="T1161" t="s">
        <v>2299</v>
      </c>
      <c r="W1161" s="19" t="s">
        <v>1876</v>
      </c>
      <c r="AB1161" t="s">
        <v>33</v>
      </c>
    </row>
    <row r="1162" spans="1:30" ht="20.100000000000001" customHeight="1" x14ac:dyDescent="0.25">
      <c r="A1162" t="s">
        <v>2350</v>
      </c>
      <c r="B1162" s="14">
        <v>0</v>
      </c>
      <c r="C1162" s="14">
        <f>VLOOKUP(A1162,SGI!$A$1:$B$219,2,FALSE)</f>
        <v>3625.99</v>
      </c>
      <c r="D1162">
        <v>26315</v>
      </c>
      <c r="F1162">
        <v>812</v>
      </c>
      <c r="G1162" t="s">
        <v>27</v>
      </c>
      <c r="H1162" t="s">
        <v>2286</v>
      </c>
      <c r="I1162" s="19" t="s">
        <v>2353</v>
      </c>
      <c r="J1162" t="s">
        <v>45</v>
      </c>
      <c r="K1162" t="s">
        <v>77</v>
      </c>
      <c r="L1162" s="20">
        <v>1600</v>
      </c>
      <c r="M1162" s="14">
        <v>400</v>
      </c>
      <c r="N1162" s="14">
        <v>200</v>
      </c>
      <c r="O1162" s="20">
        <v>1600</v>
      </c>
      <c r="P1162">
        <v>200</v>
      </c>
      <c r="Q1162" s="7">
        <v>1600</v>
      </c>
      <c r="R1162" s="11" t="b">
        <f t="shared" si="18"/>
        <v>0</v>
      </c>
      <c r="S1162">
        <v>0</v>
      </c>
      <c r="T1162" t="s">
        <v>2299</v>
      </c>
      <c r="W1162" s="19" t="s">
        <v>1876</v>
      </c>
      <c r="AB1162" t="s">
        <v>33</v>
      </c>
    </row>
    <row r="1163" spans="1:30" ht="20.100000000000001" customHeight="1" x14ac:dyDescent="0.25">
      <c r="A1163" t="s">
        <v>2350</v>
      </c>
      <c r="B1163" s="14">
        <v>0</v>
      </c>
      <c r="C1163" s="14">
        <f>VLOOKUP(A1163,SGI!$A$1:$B$219,2,FALSE)</f>
        <v>3625.99</v>
      </c>
      <c r="D1163">
        <v>26876</v>
      </c>
      <c r="F1163">
        <v>812</v>
      </c>
      <c r="G1163" t="s">
        <v>27</v>
      </c>
      <c r="H1163" t="s">
        <v>2286</v>
      </c>
      <c r="I1163" s="19" t="s">
        <v>2354</v>
      </c>
      <c r="J1163" t="s">
        <v>272</v>
      </c>
      <c r="K1163" t="s">
        <v>406</v>
      </c>
      <c r="L1163" s="20">
        <v>1200</v>
      </c>
      <c r="M1163" s="20">
        <v>1500</v>
      </c>
      <c r="N1163" s="14">
        <v>0</v>
      </c>
      <c r="O1163" s="20">
        <v>1200</v>
      </c>
      <c r="P1163">
        <v>0</v>
      </c>
      <c r="Q1163" s="7">
        <v>1200</v>
      </c>
      <c r="R1163" s="11" t="b">
        <f t="shared" si="18"/>
        <v>0</v>
      </c>
      <c r="S1163">
        <v>0</v>
      </c>
      <c r="T1163" t="s">
        <v>2299</v>
      </c>
      <c r="W1163" s="19" t="s">
        <v>1876</v>
      </c>
      <c r="AB1163" t="s">
        <v>33</v>
      </c>
    </row>
    <row r="1164" spans="1:30" ht="20.100000000000001" customHeight="1" x14ac:dyDescent="0.25">
      <c r="A1164" t="s">
        <v>2355</v>
      </c>
      <c r="B1164" s="14">
        <v>62.760000000000005</v>
      </c>
      <c r="C1164" s="14">
        <f>VLOOKUP(A1164,SGI!$A$1:$B$219,2,FALSE)</f>
        <v>612.08000000000004</v>
      </c>
      <c r="D1164" s="14">
        <v>26645</v>
      </c>
      <c r="F1164">
        <v>812</v>
      </c>
      <c r="G1164" t="s">
        <v>27</v>
      </c>
      <c r="H1164" t="s">
        <v>2286</v>
      </c>
      <c r="I1164" s="14" t="s">
        <v>2356</v>
      </c>
      <c r="J1164" t="s">
        <v>50</v>
      </c>
      <c r="K1164" t="s">
        <v>51</v>
      </c>
      <c r="L1164" s="14">
        <v>20</v>
      </c>
      <c r="M1164">
        <v>0</v>
      </c>
      <c r="N1164" s="14">
        <v>20</v>
      </c>
      <c r="O1164" s="14">
        <v>20</v>
      </c>
      <c r="P1164">
        <v>20</v>
      </c>
      <c r="Q1164" s="8">
        <v>20</v>
      </c>
      <c r="R1164" s="11" t="b">
        <f t="shared" si="18"/>
        <v>0</v>
      </c>
      <c r="S1164">
        <v>0</v>
      </c>
      <c r="T1164" t="s">
        <v>2299</v>
      </c>
      <c r="U1164">
        <v>3</v>
      </c>
      <c r="W1164" t="s">
        <v>2357</v>
      </c>
      <c r="AB1164" t="s">
        <v>33</v>
      </c>
    </row>
    <row r="1165" spans="1:30" ht="20.100000000000001" customHeight="1" x14ac:dyDescent="0.25">
      <c r="A1165" t="s">
        <v>2355</v>
      </c>
      <c r="B1165" s="14">
        <v>62.760000000000005</v>
      </c>
      <c r="C1165" s="14">
        <f>VLOOKUP(A1165,SGI!$A$1:$B$219,2,FALSE)</f>
        <v>612.08000000000004</v>
      </c>
      <c r="D1165">
        <v>26655</v>
      </c>
      <c r="F1165">
        <v>812</v>
      </c>
      <c r="G1165" t="s">
        <v>27</v>
      </c>
      <c r="H1165" t="s">
        <v>2286</v>
      </c>
      <c r="I1165" s="19" t="s">
        <v>2358</v>
      </c>
      <c r="J1165" t="s">
        <v>50</v>
      </c>
      <c r="K1165" t="s">
        <v>32</v>
      </c>
      <c r="L1165" s="14">
        <v>50</v>
      </c>
      <c r="M1165">
        <v>0</v>
      </c>
      <c r="N1165" s="14">
        <v>50</v>
      </c>
      <c r="O1165">
        <v>50</v>
      </c>
      <c r="P1165">
        <v>50</v>
      </c>
      <c r="Q1165" s="8">
        <v>50</v>
      </c>
      <c r="R1165" s="11" t="b">
        <f t="shared" si="18"/>
        <v>0</v>
      </c>
      <c r="S1165">
        <v>0</v>
      </c>
      <c r="T1165" t="s">
        <v>2299</v>
      </c>
      <c r="W1165" s="19" t="s">
        <v>1876</v>
      </c>
      <c r="AB1165" t="s">
        <v>33</v>
      </c>
    </row>
    <row r="1166" spans="1:30" ht="20.100000000000001" customHeight="1" x14ac:dyDescent="0.25">
      <c r="A1166" t="s">
        <v>2355</v>
      </c>
      <c r="B1166" s="14">
        <v>62.760000000000005</v>
      </c>
      <c r="C1166" s="14">
        <f>VLOOKUP(A1166,SGI!$A$1:$B$219,2,FALSE)</f>
        <v>612.08000000000004</v>
      </c>
      <c r="D1166">
        <v>26658</v>
      </c>
      <c r="F1166">
        <v>812</v>
      </c>
      <c r="G1166" t="s">
        <v>27</v>
      </c>
      <c r="H1166" t="s">
        <v>2286</v>
      </c>
      <c r="I1166" s="14" t="s">
        <v>2359</v>
      </c>
      <c r="J1166" t="s">
        <v>50</v>
      </c>
      <c r="K1166" t="s">
        <v>77</v>
      </c>
      <c r="L1166" s="14">
        <v>280</v>
      </c>
      <c r="M1166" s="14">
        <v>0</v>
      </c>
      <c r="N1166" s="14">
        <v>280</v>
      </c>
      <c r="O1166">
        <v>280</v>
      </c>
      <c r="P1166">
        <v>280</v>
      </c>
      <c r="Q1166" s="8">
        <v>280</v>
      </c>
      <c r="R1166" s="11" t="b">
        <f t="shared" si="18"/>
        <v>0</v>
      </c>
      <c r="S1166">
        <v>0</v>
      </c>
      <c r="U1166" s="19" t="s">
        <v>2360</v>
      </c>
      <c r="V1166">
        <v>1</v>
      </c>
      <c r="W1166" s="19" t="s">
        <v>2361</v>
      </c>
      <c r="AB1166" t="s">
        <v>33</v>
      </c>
    </row>
    <row r="1167" spans="1:30" ht="20.100000000000001" customHeight="1" x14ac:dyDescent="0.25">
      <c r="A1167" t="s">
        <v>2362</v>
      </c>
      <c r="B1167" s="14">
        <v>41.96</v>
      </c>
      <c r="C1167" s="14">
        <f>VLOOKUP(A1167,SGI!$A$1:$B$219,2,FALSE)</f>
        <v>212.42</v>
      </c>
      <c r="D1167" s="14">
        <v>26472</v>
      </c>
      <c r="F1167">
        <v>812</v>
      </c>
      <c r="G1167" t="s">
        <v>27</v>
      </c>
      <c r="H1167" t="s">
        <v>2286</v>
      </c>
      <c r="I1167" s="19" t="s">
        <v>2363</v>
      </c>
      <c r="J1167" t="s">
        <v>272</v>
      </c>
      <c r="K1167" t="s">
        <v>32</v>
      </c>
      <c r="L1167" s="14">
        <v>132</v>
      </c>
      <c r="M1167" s="14">
        <v>66</v>
      </c>
      <c r="N1167" s="14">
        <v>39.6</v>
      </c>
      <c r="O1167">
        <v>132</v>
      </c>
      <c r="P1167">
        <v>39.6</v>
      </c>
      <c r="Q1167" s="8">
        <v>132</v>
      </c>
      <c r="R1167" s="11" t="b">
        <f t="shared" ref="R1167:R1230" si="19">AND(P1167&gt;0,Q1167=0,J1167&lt;&gt;"Printing Costs",J1167&lt;&gt;"Publicity")</f>
        <v>0</v>
      </c>
      <c r="S1167">
        <v>0</v>
      </c>
      <c r="T1167" t="s">
        <v>2299</v>
      </c>
      <c r="W1167" s="19" t="s">
        <v>1876</v>
      </c>
      <c r="AB1167" t="s">
        <v>33</v>
      </c>
    </row>
    <row r="1168" spans="1:30" ht="20.100000000000001" customHeight="1" x14ac:dyDescent="0.25">
      <c r="A1168" t="s">
        <v>2362</v>
      </c>
      <c r="B1168" s="14">
        <v>41.96</v>
      </c>
      <c r="C1168" s="14">
        <f>VLOOKUP(A1168,SGI!$A$1:$B$219,2,FALSE)</f>
        <v>212.42</v>
      </c>
      <c r="D1168">
        <v>26473</v>
      </c>
      <c r="F1168">
        <v>812</v>
      </c>
      <c r="G1168" t="s">
        <v>27</v>
      </c>
      <c r="H1168" t="s">
        <v>2286</v>
      </c>
      <c r="I1168" s="19" t="s">
        <v>2364</v>
      </c>
      <c r="J1168" t="s">
        <v>71</v>
      </c>
      <c r="K1168" t="s">
        <v>32</v>
      </c>
      <c r="L1168" s="14">
        <v>98.2</v>
      </c>
      <c r="M1168">
        <v>49.1</v>
      </c>
      <c r="N1168" s="14">
        <v>29.46</v>
      </c>
      <c r="O1168" s="14">
        <v>98.2</v>
      </c>
      <c r="P1168">
        <v>29.46</v>
      </c>
      <c r="Q1168" s="8">
        <v>98.2</v>
      </c>
      <c r="R1168" s="11" t="b">
        <f t="shared" si="19"/>
        <v>0</v>
      </c>
      <c r="S1168">
        <v>0</v>
      </c>
      <c r="T1168" t="s">
        <v>2299</v>
      </c>
      <c r="W1168" s="19" t="s">
        <v>1876</v>
      </c>
      <c r="AB1168" t="s">
        <v>33</v>
      </c>
    </row>
    <row r="1169" spans="1:29" ht="20.100000000000001" customHeight="1" x14ac:dyDescent="0.25">
      <c r="A1169" t="s">
        <v>2362</v>
      </c>
      <c r="B1169" s="14">
        <v>41.96</v>
      </c>
      <c r="C1169" s="14">
        <f>VLOOKUP(A1169,SGI!$A$1:$B$219,2,FALSE)</f>
        <v>212.42</v>
      </c>
      <c r="D1169">
        <v>27292</v>
      </c>
      <c r="F1169">
        <v>812</v>
      </c>
      <c r="G1169" t="s">
        <v>27</v>
      </c>
      <c r="H1169" t="s">
        <v>2286</v>
      </c>
      <c r="I1169" s="19" t="s">
        <v>2365</v>
      </c>
      <c r="J1169" t="s">
        <v>50</v>
      </c>
      <c r="K1169" t="s">
        <v>32</v>
      </c>
      <c r="L1169" s="14">
        <v>10</v>
      </c>
      <c r="M1169" s="14">
        <v>0</v>
      </c>
      <c r="N1169" s="14">
        <v>10</v>
      </c>
      <c r="O1169" s="14">
        <v>10</v>
      </c>
      <c r="P1169">
        <v>10</v>
      </c>
      <c r="Q1169" s="8">
        <v>10</v>
      </c>
      <c r="R1169" s="11" t="b">
        <f t="shared" si="19"/>
        <v>0</v>
      </c>
      <c r="S1169">
        <v>0</v>
      </c>
      <c r="T1169" s="14" t="s">
        <v>2299</v>
      </c>
      <c r="W1169" s="19" t="s">
        <v>1876</v>
      </c>
      <c r="AB1169" t="s">
        <v>33</v>
      </c>
    </row>
    <row r="1170" spans="1:29" ht="20.100000000000001" customHeight="1" x14ac:dyDescent="0.25">
      <c r="A1170" t="s">
        <v>2366</v>
      </c>
      <c r="B1170" s="14">
        <v>151</v>
      </c>
      <c r="C1170" s="14">
        <f>VLOOKUP(A1170,SGI!$A$1:$B$219,2,FALSE)</f>
        <v>620.33000000000004</v>
      </c>
      <c r="D1170" s="14">
        <v>26381</v>
      </c>
      <c r="F1170">
        <v>812</v>
      </c>
      <c r="G1170" t="s">
        <v>27</v>
      </c>
      <c r="H1170" t="s">
        <v>2286</v>
      </c>
      <c r="I1170" s="19" t="s">
        <v>2367</v>
      </c>
      <c r="J1170" t="s">
        <v>31</v>
      </c>
      <c r="K1170" t="s">
        <v>32</v>
      </c>
      <c r="L1170" s="14">
        <v>50</v>
      </c>
      <c r="M1170">
        <v>0</v>
      </c>
      <c r="N1170" s="14">
        <v>30</v>
      </c>
      <c r="O1170" s="14">
        <v>50</v>
      </c>
      <c r="P1170">
        <v>30</v>
      </c>
      <c r="Q1170" s="8">
        <v>50</v>
      </c>
      <c r="R1170" s="11" t="b">
        <f t="shared" si="19"/>
        <v>0</v>
      </c>
      <c r="S1170">
        <v>0</v>
      </c>
      <c r="T1170" t="s">
        <v>2299</v>
      </c>
      <c r="W1170" t="s">
        <v>2368</v>
      </c>
      <c r="X1170">
        <v>3</v>
      </c>
      <c r="AB1170" t="s">
        <v>63</v>
      </c>
      <c r="AC1170" t="s">
        <v>2369</v>
      </c>
    </row>
    <row r="1171" spans="1:29" ht="20.100000000000001" customHeight="1" x14ac:dyDescent="0.25">
      <c r="A1171" t="s">
        <v>2370</v>
      </c>
      <c r="B1171" s="14">
        <v>50.8</v>
      </c>
      <c r="C1171" s="14" t="e">
        <f>VLOOKUP(A1171,SGI!$A$1:$B$219,2,FALSE)</f>
        <v>#N/A</v>
      </c>
      <c r="D1171" s="4">
        <v>25506</v>
      </c>
      <c r="E1171" s="4" t="s">
        <v>2540</v>
      </c>
      <c r="F1171">
        <v>812</v>
      </c>
      <c r="G1171" t="s">
        <v>27</v>
      </c>
      <c r="H1171" t="s">
        <v>2286</v>
      </c>
      <c r="I1171" s="14" t="s">
        <v>2377</v>
      </c>
      <c r="J1171" t="s">
        <v>50</v>
      </c>
      <c r="K1171" t="s">
        <v>32</v>
      </c>
      <c r="L1171" s="14">
        <v>500</v>
      </c>
      <c r="M1171" s="14">
        <v>0</v>
      </c>
      <c r="N1171" s="14">
        <v>300</v>
      </c>
      <c r="O1171" s="14">
        <v>500</v>
      </c>
      <c r="P1171">
        <v>300</v>
      </c>
      <c r="Q1171" s="8">
        <v>0</v>
      </c>
      <c r="R1171" s="11" t="b">
        <f t="shared" si="19"/>
        <v>1</v>
      </c>
      <c r="S1171">
        <v>0</v>
      </c>
      <c r="T1171" t="s">
        <v>2299</v>
      </c>
      <c r="W1171" s="14" t="s">
        <v>2378</v>
      </c>
      <c r="Y1171">
        <v>5</v>
      </c>
      <c r="AB1171" t="s">
        <v>33</v>
      </c>
      <c r="AC1171" t="s">
        <v>2379</v>
      </c>
    </row>
    <row r="1172" spans="1:29" ht="20.100000000000001" customHeight="1" x14ac:dyDescent="0.25">
      <c r="A1172" t="s">
        <v>2370</v>
      </c>
      <c r="B1172" s="14">
        <v>50.8</v>
      </c>
      <c r="C1172" s="14" t="e">
        <f>VLOOKUP(A1172,SGI!$A$1:$B$219,2,FALSE)</f>
        <v>#N/A</v>
      </c>
      <c r="D1172">
        <v>25503</v>
      </c>
      <c r="F1172">
        <v>812</v>
      </c>
      <c r="G1172" t="s">
        <v>27</v>
      </c>
      <c r="H1172" t="s">
        <v>2286</v>
      </c>
      <c r="I1172" s="14" t="s">
        <v>2372</v>
      </c>
      <c r="J1172" t="s">
        <v>56</v>
      </c>
      <c r="K1172" t="s">
        <v>32</v>
      </c>
      <c r="L1172" s="14">
        <v>800</v>
      </c>
      <c r="M1172" s="14">
        <v>0</v>
      </c>
      <c r="N1172" s="14">
        <v>300</v>
      </c>
      <c r="O1172">
        <v>800</v>
      </c>
      <c r="P1172">
        <v>230</v>
      </c>
      <c r="Q1172" s="8">
        <v>0</v>
      </c>
      <c r="R1172" s="11" t="b">
        <f t="shared" si="19"/>
        <v>0</v>
      </c>
      <c r="S1172">
        <v>0</v>
      </c>
      <c r="T1172" t="s">
        <v>2299</v>
      </c>
      <c r="V1172" t="s">
        <v>2373</v>
      </c>
      <c r="W1172" s="14" t="s">
        <v>2374</v>
      </c>
      <c r="X1172">
        <v>1</v>
      </c>
      <c r="Y1172">
        <v>5</v>
      </c>
      <c r="AB1172" t="s">
        <v>63</v>
      </c>
      <c r="AC1172" t="s">
        <v>2375</v>
      </c>
    </row>
    <row r="1173" spans="1:29" ht="20.100000000000001" customHeight="1" x14ac:dyDescent="0.25">
      <c r="A1173" t="s">
        <v>2370</v>
      </c>
      <c r="B1173" s="14">
        <v>50.8</v>
      </c>
      <c r="C1173" s="14" t="e">
        <f>VLOOKUP(A1173,SGI!$A$1:$B$219,2,FALSE)</f>
        <v>#N/A</v>
      </c>
      <c r="D1173">
        <v>25501</v>
      </c>
      <c r="F1173">
        <v>812</v>
      </c>
      <c r="G1173" t="s">
        <v>27</v>
      </c>
      <c r="H1173" t="s">
        <v>2286</v>
      </c>
      <c r="I1173" s="14" t="s">
        <v>2371</v>
      </c>
      <c r="J1173" t="s">
        <v>119</v>
      </c>
      <c r="K1173" t="s">
        <v>32</v>
      </c>
      <c r="L1173" s="14">
        <v>150</v>
      </c>
      <c r="M1173">
        <v>0</v>
      </c>
      <c r="N1173" s="14">
        <v>80</v>
      </c>
      <c r="O1173">
        <v>150</v>
      </c>
      <c r="P1173">
        <v>0</v>
      </c>
      <c r="Q1173" s="8">
        <v>0</v>
      </c>
      <c r="R1173" s="11" t="b">
        <f t="shared" si="19"/>
        <v>0</v>
      </c>
      <c r="S1173">
        <v>0</v>
      </c>
      <c r="T1173" s="14"/>
      <c r="U1173">
        <v>1</v>
      </c>
      <c r="V1173">
        <v>2</v>
      </c>
      <c r="W1173" s="19" t="s">
        <v>1876</v>
      </c>
      <c r="AB1173" t="s">
        <v>33</v>
      </c>
    </row>
    <row r="1174" spans="1:29" ht="20.100000000000001" customHeight="1" x14ac:dyDescent="0.25">
      <c r="A1174" t="s">
        <v>2370</v>
      </c>
      <c r="B1174" s="14">
        <v>50.8</v>
      </c>
      <c r="C1174" s="14" t="e">
        <f>VLOOKUP(A1174,SGI!$A$1:$B$219,2,FALSE)</f>
        <v>#N/A</v>
      </c>
      <c r="D1174">
        <v>25504</v>
      </c>
      <c r="F1174">
        <v>812</v>
      </c>
      <c r="G1174" t="s">
        <v>27</v>
      </c>
      <c r="H1174" t="s">
        <v>2286</v>
      </c>
      <c r="I1174" s="14" t="s">
        <v>2376</v>
      </c>
      <c r="J1174" t="s">
        <v>272</v>
      </c>
      <c r="K1174" t="s">
        <v>32</v>
      </c>
      <c r="L1174" s="14">
        <v>500</v>
      </c>
      <c r="M1174" s="14">
        <v>200</v>
      </c>
      <c r="N1174" s="14">
        <v>300</v>
      </c>
      <c r="O1174" s="14">
        <v>500</v>
      </c>
      <c r="P1174">
        <v>300</v>
      </c>
      <c r="Q1174" s="8">
        <v>500</v>
      </c>
      <c r="R1174" s="11" t="b">
        <f t="shared" si="19"/>
        <v>0</v>
      </c>
      <c r="S1174">
        <v>0</v>
      </c>
      <c r="T1174" t="s">
        <v>2299</v>
      </c>
      <c r="W1174" s="19" t="s">
        <v>1876</v>
      </c>
      <c r="AB1174" s="14" t="s">
        <v>33</v>
      </c>
    </row>
    <row r="1175" spans="1:29" ht="20.100000000000001" customHeight="1" x14ac:dyDescent="0.25">
      <c r="A1175" t="s">
        <v>2380</v>
      </c>
      <c r="B1175" s="14">
        <v>499.63</v>
      </c>
      <c r="C1175" s="14">
        <f>VLOOKUP(A1175,SGI!$A$1:$B$219,2,FALSE)</f>
        <v>6894.88</v>
      </c>
      <c r="D1175">
        <v>23515</v>
      </c>
      <c r="F1175">
        <v>812</v>
      </c>
      <c r="G1175" t="s">
        <v>27</v>
      </c>
      <c r="H1175" t="s">
        <v>2286</v>
      </c>
      <c r="I1175" s="14" t="s">
        <v>2381</v>
      </c>
      <c r="J1175" t="s">
        <v>288</v>
      </c>
      <c r="K1175" t="s">
        <v>77</v>
      </c>
      <c r="L1175" s="14">
        <v>270</v>
      </c>
      <c r="M1175" s="14">
        <v>0</v>
      </c>
      <c r="N1175" s="14">
        <v>270</v>
      </c>
      <c r="O1175" s="14">
        <v>270</v>
      </c>
      <c r="P1175">
        <v>270</v>
      </c>
      <c r="Q1175" s="8">
        <v>270</v>
      </c>
      <c r="R1175" s="11" t="b">
        <f t="shared" si="19"/>
        <v>0</v>
      </c>
      <c r="S1175">
        <v>0</v>
      </c>
      <c r="T1175" t="s">
        <v>2299</v>
      </c>
      <c r="W1175" s="19" t="s">
        <v>1876</v>
      </c>
      <c r="AB1175" t="s">
        <v>33</v>
      </c>
    </row>
    <row r="1176" spans="1:29" ht="20.100000000000001" customHeight="1" x14ac:dyDescent="0.25">
      <c r="A1176" t="s">
        <v>2380</v>
      </c>
      <c r="B1176" s="14">
        <v>499.63</v>
      </c>
      <c r="C1176" s="14">
        <f>VLOOKUP(A1176,SGI!$A$1:$B$219,2,FALSE)</f>
        <v>6894.88</v>
      </c>
      <c r="D1176" s="14">
        <v>23516</v>
      </c>
      <c r="F1176">
        <v>812</v>
      </c>
      <c r="G1176" t="s">
        <v>27</v>
      </c>
      <c r="H1176" t="s">
        <v>2286</v>
      </c>
      <c r="I1176" s="14" t="s">
        <v>2382</v>
      </c>
      <c r="J1176" t="s">
        <v>98</v>
      </c>
      <c r="K1176" t="s">
        <v>32</v>
      </c>
      <c r="L1176" s="20">
        <v>1500</v>
      </c>
      <c r="M1176" s="20">
        <v>1200</v>
      </c>
      <c r="N1176" s="14">
        <v>300</v>
      </c>
      <c r="O1176" s="20">
        <v>1500</v>
      </c>
      <c r="P1176">
        <v>250</v>
      </c>
      <c r="Q1176" s="7">
        <v>1500</v>
      </c>
      <c r="R1176" s="11" t="b">
        <f t="shared" si="19"/>
        <v>0</v>
      </c>
      <c r="S1176">
        <v>0</v>
      </c>
      <c r="T1176" s="19" t="s">
        <v>2383</v>
      </c>
      <c r="V1176" t="s">
        <v>2384</v>
      </c>
      <c r="W1176" s="19" t="s">
        <v>1876</v>
      </c>
      <c r="AB1176" t="s">
        <v>33</v>
      </c>
    </row>
    <row r="1177" spans="1:29" ht="20.100000000000001" customHeight="1" x14ac:dyDescent="0.25">
      <c r="A1177" t="s">
        <v>2380</v>
      </c>
      <c r="B1177" s="14">
        <v>499.63</v>
      </c>
      <c r="C1177" s="14">
        <f>VLOOKUP(A1177,SGI!$A$1:$B$219,2,FALSE)</f>
        <v>6894.88</v>
      </c>
      <c r="D1177">
        <v>23519</v>
      </c>
      <c r="F1177">
        <v>812</v>
      </c>
      <c r="G1177" t="s">
        <v>27</v>
      </c>
      <c r="H1177" t="s">
        <v>2286</v>
      </c>
      <c r="I1177" s="14" t="s">
        <v>2385</v>
      </c>
      <c r="J1177" t="s">
        <v>60</v>
      </c>
      <c r="K1177" t="s">
        <v>77</v>
      </c>
      <c r="L1177" s="14">
        <v>700</v>
      </c>
      <c r="M1177" s="14">
        <v>300</v>
      </c>
      <c r="N1177" s="14">
        <v>200</v>
      </c>
      <c r="O1177" s="14">
        <v>700</v>
      </c>
      <c r="P1177">
        <v>200</v>
      </c>
      <c r="Q1177" s="8">
        <v>650</v>
      </c>
      <c r="R1177" s="11" t="b">
        <f t="shared" si="19"/>
        <v>0</v>
      </c>
      <c r="S1177">
        <v>0</v>
      </c>
      <c r="T1177" t="s">
        <v>2299</v>
      </c>
      <c r="W1177" s="14" t="s">
        <v>2386</v>
      </c>
      <c r="X1177">
        <v>1</v>
      </c>
      <c r="Y1177">
        <v>5</v>
      </c>
      <c r="AB1177" t="s">
        <v>63</v>
      </c>
      <c r="AC1177" t="s">
        <v>2387</v>
      </c>
    </row>
    <row r="1178" spans="1:29" ht="20.100000000000001" customHeight="1" x14ac:dyDescent="0.25">
      <c r="A1178" t="s">
        <v>2380</v>
      </c>
      <c r="B1178" s="14">
        <v>499.63</v>
      </c>
      <c r="C1178" s="14">
        <f>VLOOKUP(A1178,SGI!$A$1:$B$219,2,FALSE)</f>
        <v>6894.88</v>
      </c>
      <c r="D1178" s="14">
        <v>23530</v>
      </c>
      <c r="F1178">
        <v>812</v>
      </c>
      <c r="G1178" t="s">
        <v>27</v>
      </c>
      <c r="H1178" t="s">
        <v>2286</v>
      </c>
      <c r="I1178" s="14" t="s">
        <v>2388</v>
      </c>
      <c r="J1178" t="s">
        <v>50</v>
      </c>
      <c r="K1178" t="s">
        <v>77</v>
      </c>
      <c r="L1178" s="14">
        <v>300</v>
      </c>
      <c r="M1178" s="14">
        <v>0</v>
      </c>
      <c r="N1178" s="14">
        <v>150</v>
      </c>
      <c r="O1178" s="14">
        <v>300</v>
      </c>
      <c r="P1178">
        <v>150</v>
      </c>
      <c r="Q1178" s="8">
        <v>300</v>
      </c>
      <c r="R1178" s="11" t="b">
        <f t="shared" si="19"/>
        <v>0</v>
      </c>
      <c r="S1178">
        <v>0</v>
      </c>
      <c r="T1178" t="s">
        <v>2299</v>
      </c>
      <c r="U1178" s="14"/>
      <c r="W1178" s="14"/>
      <c r="AB1178" t="s">
        <v>33</v>
      </c>
      <c r="AC1178" t="s">
        <v>2389</v>
      </c>
    </row>
    <row r="1179" spans="1:29" ht="20.100000000000001" customHeight="1" x14ac:dyDescent="0.25">
      <c r="A1179" t="s">
        <v>2390</v>
      </c>
      <c r="B1179" s="14">
        <v>505.08</v>
      </c>
      <c r="C1179" s="14">
        <f>VLOOKUP(A1179,SGI!$A$1:$B$219,2,FALSE)</f>
        <v>-8793.8799999999992</v>
      </c>
      <c r="D1179" s="4">
        <v>25017</v>
      </c>
      <c r="E1179" s="4" t="s">
        <v>2540</v>
      </c>
      <c r="F1179">
        <v>812</v>
      </c>
      <c r="G1179" t="s">
        <v>27</v>
      </c>
      <c r="H1179" t="s">
        <v>2286</v>
      </c>
      <c r="I1179" s="14" t="s">
        <v>2391</v>
      </c>
      <c r="J1179" t="s">
        <v>50</v>
      </c>
      <c r="K1179" t="s">
        <v>32</v>
      </c>
      <c r="L1179" s="14">
        <v>380</v>
      </c>
      <c r="M1179" s="14">
        <v>0</v>
      </c>
      <c r="N1179" s="14">
        <v>250</v>
      </c>
      <c r="O1179" s="14">
        <v>380</v>
      </c>
      <c r="P1179">
        <v>250</v>
      </c>
      <c r="Q1179" s="8">
        <v>0</v>
      </c>
      <c r="R1179" s="11" t="b">
        <f t="shared" si="19"/>
        <v>1</v>
      </c>
      <c r="S1179">
        <v>0</v>
      </c>
      <c r="T1179" t="s">
        <v>2299</v>
      </c>
      <c r="U1179" t="s">
        <v>1604</v>
      </c>
      <c r="W1179" s="14" t="s">
        <v>2392</v>
      </c>
      <c r="X1179">
        <v>3</v>
      </c>
      <c r="Y1179">
        <v>4</v>
      </c>
      <c r="AB1179" t="s">
        <v>63</v>
      </c>
      <c r="AC1179" t="s">
        <v>2393</v>
      </c>
    </row>
    <row r="1180" spans="1:29" ht="20.100000000000001" customHeight="1" x14ac:dyDescent="0.25">
      <c r="A1180" t="s">
        <v>2390</v>
      </c>
      <c r="B1180" s="14">
        <v>505.08</v>
      </c>
      <c r="C1180" s="14">
        <f>VLOOKUP(A1180,SGI!$A$1:$B$219,2,FALSE)</f>
        <v>-8793.8799999999992</v>
      </c>
      <c r="D1180" s="4">
        <v>26708</v>
      </c>
      <c r="E1180" s="4" t="s">
        <v>2540</v>
      </c>
      <c r="F1180">
        <v>812</v>
      </c>
      <c r="G1180" t="s">
        <v>27</v>
      </c>
      <c r="H1180" t="s">
        <v>2286</v>
      </c>
      <c r="I1180" s="19" t="s">
        <v>2394</v>
      </c>
      <c r="J1180" t="s">
        <v>60</v>
      </c>
      <c r="K1180" t="s">
        <v>32</v>
      </c>
      <c r="L1180" s="20">
        <v>6300</v>
      </c>
      <c r="M1180" s="20">
        <v>18000</v>
      </c>
      <c r="N1180" s="20">
        <v>1500</v>
      </c>
      <c r="O1180" s="20">
        <v>6300</v>
      </c>
      <c r="P1180">
        <v>1500</v>
      </c>
      <c r="Q1180" s="8">
        <v>0</v>
      </c>
      <c r="R1180" s="11" t="b">
        <f t="shared" si="19"/>
        <v>1</v>
      </c>
      <c r="S1180">
        <v>0</v>
      </c>
      <c r="T1180" t="s">
        <v>2299</v>
      </c>
      <c r="W1180" s="14"/>
      <c r="AB1180" t="s">
        <v>33</v>
      </c>
      <c r="AC1180" t="s">
        <v>2395</v>
      </c>
    </row>
    <row r="1181" spans="1:29" ht="20.100000000000001" customHeight="1" x14ac:dyDescent="0.25">
      <c r="A1181" t="s">
        <v>2390</v>
      </c>
      <c r="B1181" s="14">
        <v>505.08</v>
      </c>
      <c r="C1181" s="14">
        <f>VLOOKUP(A1181,SGI!$A$1:$B$219,2,FALSE)</f>
        <v>-8793.8799999999992</v>
      </c>
      <c r="D1181">
        <v>26744</v>
      </c>
      <c r="F1181">
        <v>812</v>
      </c>
      <c r="G1181" t="s">
        <v>27</v>
      </c>
      <c r="H1181" t="s">
        <v>2286</v>
      </c>
      <c r="I1181" s="19" t="s">
        <v>2396</v>
      </c>
      <c r="J1181" t="s">
        <v>98</v>
      </c>
      <c r="K1181" t="s">
        <v>32</v>
      </c>
      <c r="L1181" s="20">
        <v>4500</v>
      </c>
      <c r="M1181" s="14">
        <v>0</v>
      </c>
      <c r="N1181" s="14">
        <v>500</v>
      </c>
      <c r="O1181" s="20">
        <v>4500</v>
      </c>
      <c r="P1181">
        <v>500</v>
      </c>
      <c r="Q1181" s="7">
        <v>4500</v>
      </c>
      <c r="R1181" s="11" t="b">
        <f t="shared" si="19"/>
        <v>0</v>
      </c>
      <c r="S1181">
        <v>0</v>
      </c>
      <c r="T1181" t="s">
        <v>2299</v>
      </c>
      <c r="W1181" s="19" t="s">
        <v>1876</v>
      </c>
      <c r="AB1181" t="s">
        <v>33</v>
      </c>
    </row>
    <row r="1182" spans="1:29" ht="20.100000000000001" customHeight="1" x14ac:dyDescent="0.25">
      <c r="A1182" t="s">
        <v>2397</v>
      </c>
      <c r="B1182" s="14">
        <v>245.28000000000003</v>
      </c>
      <c r="C1182" s="14">
        <f>VLOOKUP(A1182,SGI!$A$1:$B$219,2,FALSE)</f>
        <v>3574.22</v>
      </c>
      <c r="D1182" s="11">
        <v>25978</v>
      </c>
      <c r="E1182" s="11"/>
      <c r="F1182">
        <v>812</v>
      </c>
      <c r="G1182" t="s">
        <v>27</v>
      </c>
      <c r="H1182" t="s">
        <v>2286</v>
      </c>
      <c r="I1182" s="14" t="s">
        <v>2398</v>
      </c>
      <c r="J1182" t="s">
        <v>50</v>
      </c>
      <c r="K1182" t="s">
        <v>77</v>
      </c>
      <c r="L1182" s="14">
        <v>10</v>
      </c>
      <c r="M1182">
        <v>0</v>
      </c>
      <c r="N1182" s="14">
        <v>10</v>
      </c>
      <c r="O1182">
        <v>10</v>
      </c>
      <c r="P1182">
        <v>10</v>
      </c>
      <c r="Q1182" s="8">
        <v>0</v>
      </c>
      <c r="R1182" s="11" t="b">
        <f t="shared" si="19"/>
        <v>1</v>
      </c>
      <c r="S1182">
        <v>0</v>
      </c>
      <c r="T1182" t="s">
        <v>2299</v>
      </c>
      <c r="W1182" s="14"/>
      <c r="AB1182" t="s">
        <v>33</v>
      </c>
      <c r="AC1182" t="s">
        <v>2399</v>
      </c>
    </row>
    <row r="1183" spans="1:29" ht="20.100000000000001" customHeight="1" x14ac:dyDescent="0.25">
      <c r="A1183" t="s">
        <v>2397</v>
      </c>
      <c r="B1183" s="14">
        <v>245.28000000000003</v>
      </c>
      <c r="C1183" s="14">
        <f>VLOOKUP(A1183,SGI!$A$1:$B$219,2,FALSE)</f>
        <v>3574.22</v>
      </c>
      <c r="D1183">
        <v>25997</v>
      </c>
      <c r="F1183">
        <v>812</v>
      </c>
      <c r="G1183" t="s">
        <v>27</v>
      </c>
      <c r="H1183" t="s">
        <v>2286</v>
      </c>
      <c r="I1183" t="s">
        <v>2405</v>
      </c>
      <c r="J1183" t="s">
        <v>35</v>
      </c>
      <c r="K1183" t="s">
        <v>32</v>
      </c>
      <c r="L1183" s="14">
        <v>104</v>
      </c>
      <c r="M1183" s="14">
        <v>0</v>
      </c>
      <c r="N1183" s="14">
        <v>104</v>
      </c>
      <c r="O1183">
        <v>104</v>
      </c>
      <c r="P1183">
        <v>104</v>
      </c>
      <c r="Q1183" s="8">
        <v>0</v>
      </c>
      <c r="R1183" s="11" t="b">
        <f t="shared" si="19"/>
        <v>0</v>
      </c>
      <c r="S1183">
        <v>0</v>
      </c>
      <c r="T1183" t="s">
        <v>2299</v>
      </c>
      <c r="W1183" s="19" t="s">
        <v>1876</v>
      </c>
      <c r="AB1183" s="14" t="s">
        <v>33</v>
      </c>
    </row>
    <row r="1184" spans="1:29" ht="20.100000000000001" customHeight="1" x14ac:dyDescent="0.25">
      <c r="A1184" t="s">
        <v>2397</v>
      </c>
      <c r="B1184" s="14">
        <v>245.28000000000003</v>
      </c>
      <c r="C1184" s="14">
        <f>VLOOKUP(A1184,SGI!$A$1:$B$219,2,FALSE)</f>
        <v>3574.22</v>
      </c>
      <c r="D1184">
        <v>25985</v>
      </c>
      <c r="F1184">
        <v>812</v>
      </c>
      <c r="G1184" t="s">
        <v>27</v>
      </c>
      <c r="H1184" t="s">
        <v>2286</v>
      </c>
      <c r="I1184" s="14" t="s">
        <v>2400</v>
      </c>
      <c r="J1184" t="s">
        <v>408</v>
      </c>
      <c r="K1184" t="s">
        <v>51</v>
      </c>
      <c r="L1184" s="14">
        <v>30</v>
      </c>
      <c r="M1184" s="14">
        <v>0</v>
      </c>
      <c r="N1184" s="14">
        <v>30</v>
      </c>
      <c r="O1184" s="14">
        <v>30</v>
      </c>
      <c r="P1184" s="14">
        <v>30</v>
      </c>
      <c r="Q1184" s="8">
        <v>30</v>
      </c>
      <c r="R1184" s="11" t="b">
        <f t="shared" si="19"/>
        <v>0</v>
      </c>
      <c r="S1184">
        <v>0</v>
      </c>
      <c r="T1184" t="s">
        <v>2401</v>
      </c>
      <c r="W1184" s="14" t="s">
        <v>2402</v>
      </c>
      <c r="AB1184" t="s">
        <v>33</v>
      </c>
    </row>
    <row r="1185" spans="1:30" ht="20.100000000000001" customHeight="1" x14ac:dyDescent="0.25">
      <c r="A1185" t="s">
        <v>2397</v>
      </c>
      <c r="B1185" s="14">
        <v>245.28000000000003</v>
      </c>
      <c r="C1185" s="14">
        <f>VLOOKUP(A1185,SGI!$A$1:$B$219,2,FALSE)</f>
        <v>3574.22</v>
      </c>
      <c r="D1185">
        <v>25989</v>
      </c>
      <c r="F1185">
        <v>812</v>
      </c>
      <c r="G1185" t="s">
        <v>27</v>
      </c>
      <c r="H1185" t="s">
        <v>2286</v>
      </c>
      <c r="I1185" s="14" t="s">
        <v>2403</v>
      </c>
      <c r="J1185" t="s">
        <v>408</v>
      </c>
      <c r="K1185" t="s">
        <v>403</v>
      </c>
      <c r="L1185" s="14">
        <v>30</v>
      </c>
      <c r="M1185" s="14">
        <v>0</v>
      </c>
      <c r="N1185" s="14">
        <v>30</v>
      </c>
      <c r="O1185" s="14">
        <v>30</v>
      </c>
      <c r="P1185">
        <v>30</v>
      </c>
      <c r="Q1185" s="8">
        <v>30</v>
      </c>
      <c r="R1185" s="11" t="b">
        <f t="shared" si="19"/>
        <v>0</v>
      </c>
      <c r="S1185">
        <v>0</v>
      </c>
      <c r="T1185" t="s">
        <v>2401</v>
      </c>
      <c r="W1185" s="14" t="s">
        <v>2402</v>
      </c>
      <c r="AB1185" t="s">
        <v>33</v>
      </c>
    </row>
    <row r="1186" spans="1:30" ht="20.100000000000001" customHeight="1" x14ac:dyDescent="0.25">
      <c r="A1186" t="s">
        <v>2397</v>
      </c>
      <c r="B1186" s="14">
        <v>245.28000000000003</v>
      </c>
      <c r="C1186" s="14">
        <f>VLOOKUP(A1186,SGI!$A$1:$B$219,2,FALSE)</f>
        <v>3574.22</v>
      </c>
      <c r="D1186" s="14">
        <v>25990</v>
      </c>
      <c r="F1186">
        <v>812</v>
      </c>
      <c r="G1186" t="s">
        <v>27</v>
      </c>
      <c r="H1186" t="s">
        <v>2286</v>
      </c>
      <c r="I1186" s="14" t="s">
        <v>2404</v>
      </c>
      <c r="J1186" t="s">
        <v>408</v>
      </c>
      <c r="K1186" t="s">
        <v>77</v>
      </c>
      <c r="L1186" s="14">
        <v>30</v>
      </c>
      <c r="M1186" s="14">
        <v>0</v>
      </c>
      <c r="N1186" s="14">
        <v>30</v>
      </c>
      <c r="O1186" s="14">
        <v>30</v>
      </c>
      <c r="P1186">
        <v>30</v>
      </c>
      <c r="Q1186" s="8">
        <v>30</v>
      </c>
      <c r="R1186" s="11" t="b">
        <f t="shared" si="19"/>
        <v>0</v>
      </c>
      <c r="S1186">
        <v>0</v>
      </c>
      <c r="T1186" t="s">
        <v>2401</v>
      </c>
      <c r="W1186" t="s">
        <v>2402</v>
      </c>
      <c r="AB1186" t="s">
        <v>33</v>
      </c>
    </row>
    <row r="1187" spans="1:30" ht="20.100000000000001" customHeight="1" x14ac:dyDescent="0.25">
      <c r="A1187" t="s">
        <v>2406</v>
      </c>
      <c r="B1187" s="14">
        <v>50</v>
      </c>
      <c r="C1187" s="14">
        <f>VLOOKUP(A1187,SGI!$A$1:$B$219,2,FALSE)</f>
        <v>852.57</v>
      </c>
      <c r="D1187" s="4">
        <v>25594</v>
      </c>
      <c r="E1187" s="4" t="s">
        <v>2540</v>
      </c>
      <c r="F1187">
        <v>812</v>
      </c>
      <c r="G1187" t="s">
        <v>27</v>
      </c>
      <c r="H1187" t="s">
        <v>2286</v>
      </c>
      <c r="I1187" s="19" t="s">
        <v>2409</v>
      </c>
      <c r="J1187" t="s">
        <v>98</v>
      </c>
      <c r="K1187" t="s">
        <v>77</v>
      </c>
      <c r="L1187" s="14">
        <v>594</v>
      </c>
      <c r="M1187">
        <v>800</v>
      </c>
      <c r="N1187" s="14">
        <v>100</v>
      </c>
      <c r="O1187" s="14">
        <v>594</v>
      </c>
      <c r="P1187">
        <v>100</v>
      </c>
      <c r="Q1187" s="8">
        <v>0</v>
      </c>
      <c r="R1187" s="11" t="b">
        <f t="shared" si="19"/>
        <v>1</v>
      </c>
      <c r="S1187">
        <v>0</v>
      </c>
      <c r="T1187" t="s">
        <v>2299</v>
      </c>
      <c r="W1187" s="14" t="s">
        <v>2410</v>
      </c>
      <c r="X1187">
        <v>1</v>
      </c>
      <c r="Y1187">
        <v>3</v>
      </c>
      <c r="AB1187" t="s">
        <v>63</v>
      </c>
      <c r="AC1187" t="s">
        <v>1850</v>
      </c>
    </row>
    <row r="1188" spans="1:30" ht="20.100000000000001" customHeight="1" x14ac:dyDescent="0.25">
      <c r="A1188" t="s">
        <v>2406</v>
      </c>
      <c r="B1188" s="14">
        <v>50</v>
      </c>
      <c r="C1188" s="14">
        <f>VLOOKUP(A1188,SGI!$A$1:$B$219,2,FALSE)</f>
        <v>852.57</v>
      </c>
      <c r="D1188" s="11">
        <v>26356</v>
      </c>
      <c r="E1188" s="11"/>
      <c r="F1188">
        <v>812</v>
      </c>
      <c r="G1188" t="s">
        <v>27</v>
      </c>
      <c r="H1188" t="s">
        <v>2286</v>
      </c>
      <c r="I1188" s="19" t="s">
        <v>2411</v>
      </c>
      <c r="J1188" t="s">
        <v>60</v>
      </c>
      <c r="K1188" t="s">
        <v>32</v>
      </c>
      <c r="L1188" s="20">
        <v>1000</v>
      </c>
      <c r="M1188" s="20">
        <v>3000</v>
      </c>
      <c r="N1188" s="14">
        <v>100</v>
      </c>
      <c r="O1188" s="20">
        <v>1000</v>
      </c>
      <c r="P1188">
        <v>100</v>
      </c>
      <c r="Q1188" s="8">
        <v>0</v>
      </c>
      <c r="R1188" s="11" t="b">
        <f t="shared" si="19"/>
        <v>1</v>
      </c>
      <c r="S1188">
        <v>0</v>
      </c>
      <c r="T1188" s="14" t="s">
        <v>2299</v>
      </c>
      <c r="W1188" s="14"/>
      <c r="AB1188" t="s">
        <v>33</v>
      </c>
      <c r="AC1188" t="s">
        <v>2412</v>
      </c>
    </row>
    <row r="1189" spans="1:30" ht="20.100000000000001" customHeight="1" x14ac:dyDescent="0.25">
      <c r="A1189" t="s">
        <v>2406</v>
      </c>
      <c r="B1189" s="14">
        <v>50</v>
      </c>
      <c r="C1189" s="14">
        <f>VLOOKUP(A1189,SGI!$A$1:$B$219,2,FALSE)</f>
        <v>852.57</v>
      </c>
      <c r="D1189" s="11">
        <v>26372</v>
      </c>
      <c r="E1189" s="11"/>
      <c r="F1189">
        <v>812</v>
      </c>
      <c r="G1189" t="s">
        <v>27</v>
      </c>
      <c r="H1189" t="s">
        <v>2286</v>
      </c>
      <c r="I1189" s="19" t="s">
        <v>2413</v>
      </c>
      <c r="J1189" t="s">
        <v>364</v>
      </c>
      <c r="K1189" t="s">
        <v>32</v>
      </c>
      <c r="L1189" s="14">
        <v>600</v>
      </c>
      <c r="M1189">
        <v>700</v>
      </c>
      <c r="N1189" s="14">
        <v>100</v>
      </c>
      <c r="O1189">
        <v>600</v>
      </c>
      <c r="P1189">
        <v>100</v>
      </c>
      <c r="Q1189" s="8">
        <v>0</v>
      </c>
      <c r="R1189" s="11" t="b">
        <f t="shared" si="19"/>
        <v>1</v>
      </c>
      <c r="S1189">
        <v>0</v>
      </c>
      <c r="T1189" t="s">
        <v>2299</v>
      </c>
      <c r="W1189" s="14"/>
      <c r="AB1189" t="s">
        <v>33</v>
      </c>
      <c r="AC1189" t="s">
        <v>2414</v>
      </c>
    </row>
    <row r="1190" spans="1:30" ht="20.100000000000001" customHeight="1" x14ac:dyDescent="0.25">
      <c r="A1190" t="s">
        <v>2406</v>
      </c>
      <c r="B1190" s="14">
        <v>50</v>
      </c>
      <c r="C1190" s="14">
        <f>VLOOKUP(A1190,SGI!$A$1:$B$219,2,FALSE)</f>
        <v>852.57</v>
      </c>
      <c r="D1190" s="14">
        <v>24741</v>
      </c>
      <c r="F1190">
        <v>812</v>
      </c>
      <c r="G1190" t="s">
        <v>27</v>
      </c>
      <c r="H1190" t="s">
        <v>2286</v>
      </c>
      <c r="I1190" s="19" t="s">
        <v>2407</v>
      </c>
      <c r="J1190" t="s">
        <v>119</v>
      </c>
      <c r="K1190" t="s">
        <v>77</v>
      </c>
      <c r="L1190" s="14">
        <v>220</v>
      </c>
      <c r="M1190" s="14">
        <v>0</v>
      </c>
      <c r="N1190" s="14">
        <v>0</v>
      </c>
      <c r="O1190" s="14">
        <v>220</v>
      </c>
      <c r="P1190">
        <v>0</v>
      </c>
      <c r="Q1190" s="8">
        <v>0</v>
      </c>
      <c r="R1190" s="11" t="b">
        <f t="shared" si="19"/>
        <v>0</v>
      </c>
      <c r="S1190">
        <v>0</v>
      </c>
      <c r="T1190" s="14" t="s">
        <v>2408</v>
      </c>
      <c r="U1190">
        <v>1</v>
      </c>
      <c r="V1190">
        <v>2</v>
      </c>
      <c r="W1190" s="14" t="s">
        <v>1629</v>
      </c>
      <c r="X1190">
        <v>1</v>
      </c>
      <c r="Y1190">
        <v>3</v>
      </c>
      <c r="AB1190" t="s">
        <v>33</v>
      </c>
    </row>
    <row r="1191" spans="1:30" ht="20.100000000000001" customHeight="1" x14ac:dyDescent="0.25">
      <c r="A1191" t="s">
        <v>2415</v>
      </c>
      <c r="B1191" s="14" t="e">
        <v>#N/A</v>
      </c>
      <c r="C1191" s="14" t="e">
        <f>VLOOKUP(A1191,SGI!$A$1:$B$219,2,FALSE)</f>
        <v>#DIV/0!</v>
      </c>
      <c r="D1191" s="14">
        <v>25442</v>
      </c>
      <c r="F1191">
        <v>812</v>
      </c>
      <c r="G1191" t="s">
        <v>27</v>
      </c>
      <c r="H1191" t="s">
        <v>2286</v>
      </c>
      <c r="I1191" s="19" t="s">
        <v>2417</v>
      </c>
      <c r="J1191" t="s">
        <v>56</v>
      </c>
      <c r="K1191" t="s">
        <v>32</v>
      </c>
      <c r="L1191" s="14">
        <v>30</v>
      </c>
      <c r="M1191" s="14">
        <v>0</v>
      </c>
      <c r="N1191" s="14">
        <v>30</v>
      </c>
      <c r="O1191" s="14">
        <v>30</v>
      </c>
      <c r="P1191">
        <v>30</v>
      </c>
      <c r="Q1191" s="8">
        <v>0</v>
      </c>
      <c r="R1191" s="11" t="b">
        <f t="shared" si="19"/>
        <v>0</v>
      </c>
      <c r="S1191">
        <v>0</v>
      </c>
      <c r="T1191" t="s">
        <v>2299</v>
      </c>
      <c r="W1191" s="14" t="s">
        <v>1268</v>
      </c>
      <c r="X1191">
        <v>1</v>
      </c>
      <c r="Y1191">
        <v>3</v>
      </c>
      <c r="AB1191" t="s">
        <v>33</v>
      </c>
      <c r="AC1191" t="s">
        <v>2418</v>
      </c>
    </row>
    <row r="1192" spans="1:30" ht="20.100000000000001" customHeight="1" x14ac:dyDescent="0.25">
      <c r="A1192" t="s">
        <v>2415</v>
      </c>
      <c r="B1192" s="14" t="e">
        <v>#N/A</v>
      </c>
      <c r="C1192" s="14" t="e">
        <f>VLOOKUP(A1192,SGI!$A$1:$B$219,2,FALSE)</f>
        <v>#DIV/0!</v>
      </c>
      <c r="D1192">
        <v>25441</v>
      </c>
      <c r="F1192">
        <v>812</v>
      </c>
      <c r="G1192" t="s">
        <v>27</v>
      </c>
      <c r="H1192" t="s">
        <v>2286</v>
      </c>
      <c r="I1192" s="19" t="s">
        <v>2416</v>
      </c>
      <c r="J1192" t="s">
        <v>71</v>
      </c>
      <c r="K1192" t="s">
        <v>32</v>
      </c>
      <c r="L1192" s="14">
        <v>250</v>
      </c>
      <c r="M1192" s="14">
        <v>0</v>
      </c>
      <c r="N1192" s="14">
        <v>250</v>
      </c>
      <c r="O1192" s="14">
        <v>250</v>
      </c>
      <c r="P1192">
        <v>250</v>
      </c>
      <c r="Q1192" s="8">
        <v>250</v>
      </c>
      <c r="R1192" s="11" t="b">
        <f t="shared" si="19"/>
        <v>0</v>
      </c>
      <c r="S1192">
        <v>0</v>
      </c>
      <c r="T1192" t="s">
        <v>2299</v>
      </c>
      <c r="W1192" s="19" t="s">
        <v>1876</v>
      </c>
      <c r="AB1192" t="s">
        <v>33</v>
      </c>
    </row>
    <row r="1193" spans="1:30" ht="20.100000000000001" customHeight="1" x14ac:dyDescent="0.25">
      <c r="A1193" t="s">
        <v>2415</v>
      </c>
      <c r="B1193" s="14" t="e">
        <v>#N/A</v>
      </c>
      <c r="C1193" s="14" t="e">
        <f>VLOOKUP(A1193,SGI!$A$1:$B$219,2,FALSE)</f>
        <v>#DIV/0!</v>
      </c>
      <c r="D1193" s="14">
        <v>25443</v>
      </c>
      <c r="F1193">
        <v>812</v>
      </c>
      <c r="G1193" t="s">
        <v>27</v>
      </c>
      <c r="H1193" t="s">
        <v>2286</v>
      </c>
      <c r="I1193" s="1" t="s">
        <v>2419</v>
      </c>
      <c r="J1193" t="s">
        <v>45</v>
      </c>
      <c r="K1193" t="s">
        <v>32</v>
      </c>
      <c r="L1193" s="14">
        <v>48</v>
      </c>
      <c r="M1193" s="14">
        <v>0</v>
      </c>
      <c r="N1193" s="14">
        <v>48</v>
      </c>
      <c r="O1193" s="14">
        <v>48</v>
      </c>
      <c r="P1193">
        <v>48</v>
      </c>
      <c r="Q1193" s="8">
        <v>48</v>
      </c>
      <c r="R1193" s="11" t="b">
        <f t="shared" si="19"/>
        <v>0</v>
      </c>
      <c r="S1193">
        <v>0</v>
      </c>
      <c r="T1193" t="s">
        <v>2299</v>
      </c>
      <c r="W1193" s="19" t="s">
        <v>1876</v>
      </c>
      <c r="AB1193" t="s">
        <v>33</v>
      </c>
      <c r="AD1193" s="14"/>
    </row>
    <row r="1194" spans="1:30" ht="20.100000000000001" customHeight="1" x14ac:dyDescent="0.25">
      <c r="A1194" t="s">
        <v>2420</v>
      </c>
      <c r="B1194" s="14">
        <v>179.85999999999999</v>
      </c>
      <c r="C1194" s="14">
        <f>VLOOKUP(A1194,SGI!$A$1:$B$219,2,FALSE)</f>
        <v>219.96</v>
      </c>
      <c r="D1194" s="11">
        <v>24980</v>
      </c>
      <c r="E1194" s="11"/>
      <c r="F1194">
        <v>812</v>
      </c>
      <c r="G1194" t="s">
        <v>27</v>
      </c>
      <c r="H1194" t="s">
        <v>2286</v>
      </c>
      <c r="I1194" s="14" t="s">
        <v>2422</v>
      </c>
      <c r="J1194" t="s">
        <v>50</v>
      </c>
      <c r="K1194" t="s">
        <v>77</v>
      </c>
      <c r="L1194" s="14">
        <v>50</v>
      </c>
      <c r="M1194">
        <v>0</v>
      </c>
      <c r="N1194" s="14">
        <v>50</v>
      </c>
      <c r="O1194" s="14">
        <v>50</v>
      </c>
      <c r="P1194">
        <v>50</v>
      </c>
      <c r="Q1194" s="8">
        <v>0</v>
      </c>
      <c r="R1194" s="11" t="b">
        <f t="shared" si="19"/>
        <v>1</v>
      </c>
      <c r="S1194">
        <v>0</v>
      </c>
      <c r="T1194" t="s">
        <v>2299</v>
      </c>
      <c r="U1194" s="14"/>
      <c r="W1194" s="14" t="s">
        <v>2423</v>
      </c>
      <c r="AB1194" t="s">
        <v>63</v>
      </c>
      <c r="AC1194" t="s">
        <v>2424</v>
      </c>
    </row>
    <row r="1195" spans="1:30" ht="20.100000000000001" customHeight="1" x14ac:dyDescent="0.25">
      <c r="A1195" t="s">
        <v>2420</v>
      </c>
      <c r="B1195" s="14">
        <v>179.85999999999999</v>
      </c>
      <c r="C1195" s="14">
        <f>VLOOKUP(A1195,SGI!$A$1:$B$219,2,FALSE)</f>
        <v>219.96</v>
      </c>
      <c r="D1195" s="14">
        <v>24979</v>
      </c>
      <c r="F1195">
        <v>812</v>
      </c>
      <c r="G1195" t="s">
        <v>27</v>
      </c>
      <c r="H1195" t="s">
        <v>2286</v>
      </c>
      <c r="I1195" s="14" t="s">
        <v>2421</v>
      </c>
      <c r="J1195" t="s">
        <v>272</v>
      </c>
      <c r="K1195" t="s">
        <v>32</v>
      </c>
      <c r="L1195" s="14">
        <v>150</v>
      </c>
      <c r="M1195">
        <v>0</v>
      </c>
      <c r="N1195" s="14">
        <v>150</v>
      </c>
      <c r="O1195" s="14">
        <v>150</v>
      </c>
      <c r="P1195">
        <v>150</v>
      </c>
      <c r="Q1195" s="8">
        <v>150</v>
      </c>
      <c r="R1195" s="11" t="b">
        <f t="shared" si="19"/>
        <v>0</v>
      </c>
      <c r="S1195">
        <v>0</v>
      </c>
      <c r="T1195" t="s">
        <v>2299</v>
      </c>
      <c r="W1195" s="19" t="s">
        <v>1876</v>
      </c>
      <c r="AB1195" t="s">
        <v>33</v>
      </c>
    </row>
    <row r="1196" spans="1:30" ht="20.100000000000001" customHeight="1" x14ac:dyDescent="0.25">
      <c r="A1196" t="s">
        <v>2420</v>
      </c>
      <c r="B1196" s="14">
        <v>179.85999999999999</v>
      </c>
      <c r="C1196" s="14">
        <f>VLOOKUP(A1196,SGI!$A$1:$B$219,2,FALSE)</f>
        <v>219.96</v>
      </c>
      <c r="D1196" s="14">
        <v>24981</v>
      </c>
      <c r="F1196">
        <v>812</v>
      </c>
      <c r="G1196" t="s">
        <v>27</v>
      </c>
      <c r="H1196" t="s">
        <v>2286</v>
      </c>
      <c r="I1196" s="19" t="s">
        <v>2425</v>
      </c>
      <c r="J1196" t="s">
        <v>45</v>
      </c>
      <c r="K1196" t="s">
        <v>32</v>
      </c>
      <c r="L1196" s="14">
        <v>460</v>
      </c>
      <c r="M1196" s="14">
        <v>0</v>
      </c>
      <c r="N1196" s="14">
        <v>460</v>
      </c>
      <c r="O1196">
        <v>460</v>
      </c>
      <c r="P1196">
        <v>460</v>
      </c>
      <c r="Q1196" s="8">
        <v>460</v>
      </c>
      <c r="R1196" s="11" t="b">
        <f t="shared" si="19"/>
        <v>0</v>
      </c>
      <c r="S1196">
        <v>0</v>
      </c>
      <c r="T1196" t="s">
        <v>2299</v>
      </c>
      <c r="W1196" s="14" t="s">
        <v>2426</v>
      </c>
      <c r="AB1196" t="s">
        <v>63</v>
      </c>
      <c r="AC1196" t="s">
        <v>2427</v>
      </c>
    </row>
    <row r="1197" spans="1:30" ht="20.100000000000001" customHeight="1" x14ac:dyDescent="0.25">
      <c r="A1197" t="s">
        <v>2420</v>
      </c>
      <c r="B1197" s="14">
        <v>179.85999999999999</v>
      </c>
      <c r="C1197" s="14">
        <f>VLOOKUP(A1197,SGI!$A$1:$B$219,2,FALSE)</f>
        <v>219.96</v>
      </c>
      <c r="D1197" s="14">
        <v>24982</v>
      </c>
      <c r="F1197">
        <v>812</v>
      </c>
      <c r="G1197" t="s">
        <v>27</v>
      </c>
      <c r="H1197" t="s">
        <v>2286</v>
      </c>
      <c r="I1197" s="14" t="s">
        <v>2428</v>
      </c>
      <c r="J1197" t="s">
        <v>35</v>
      </c>
      <c r="K1197" t="s">
        <v>77</v>
      </c>
      <c r="L1197" s="14">
        <v>30</v>
      </c>
      <c r="M1197" s="14">
        <v>0</v>
      </c>
      <c r="N1197" s="14">
        <v>30</v>
      </c>
      <c r="O1197">
        <v>30</v>
      </c>
      <c r="P1197">
        <v>30</v>
      </c>
      <c r="Q1197" s="8">
        <v>30</v>
      </c>
      <c r="R1197" s="11" t="b">
        <f t="shared" si="19"/>
        <v>0</v>
      </c>
      <c r="S1197">
        <v>0</v>
      </c>
      <c r="T1197" t="s">
        <v>2299</v>
      </c>
      <c r="W1197" s="14"/>
      <c r="AB1197" t="s">
        <v>33</v>
      </c>
    </row>
    <row r="1198" spans="1:30" ht="20.100000000000001" customHeight="1" x14ac:dyDescent="0.25">
      <c r="A1198" t="s">
        <v>2429</v>
      </c>
      <c r="B1198" s="14">
        <v>375.15999999999997</v>
      </c>
      <c r="C1198" s="14">
        <f>VLOOKUP(A1198,SGI!$A$1:$B$219,2,FALSE)</f>
        <v>38.729999999999997</v>
      </c>
      <c r="D1198" s="11">
        <v>27436</v>
      </c>
      <c r="E1198" s="11"/>
      <c r="F1198">
        <v>812</v>
      </c>
      <c r="G1198" t="s">
        <v>27</v>
      </c>
      <c r="H1198" t="s">
        <v>2286</v>
      </c>
      <c r="I1198" s="19" t="s">
        <v>2431</v>
      </c>
      <c r="J1198" t="s">
        <v>71</v>
      </c>
      <c r="K1198" t="s">
        <v>32</v>
      </c>
      <c r="L1198" s="14">
        <v>120</v>
      </c>
      <c r="M1198" s="14">
        <v>30</v>
      </c>
      <c r="N1198" s="14">
        <v>90</v>
      </c>
      <c r="O1198" s="14">
        <v>120</v>
      </c>
      <c r="P1198" s="14">
        <v>90</v>
      </c>
      <c r="Q1198" s="8">
        <v>0</v>
      </c>
      <c r="R1198" s="11" t="b">
        <f t="shared" si="19"/>
        <v>1</v>
      </c>
      <c r="S1198">
        <v>0</v>
      </c>
      <c r="T1198" t="s">
        <v>2299</v>
      </c>
      <c r="W1198" s="14" t="s">
        <v>2432</v>
      </c>
      <c r="X1198">
        <v>1</v>
      </c>
      <c r="Y1198" s="3">
        <v>42828</v>
      </c>
      <c r="AB1198" t="s">
        <v>33</v>
      </c>
      <c r="AC1198" t="s">
        <v>2042</v>
      </c>
    </row>
    <row r="1199" spans="1:30" ht="20.100000000000001" customHeight="1" x14ac:dyDescent="0.25">
      <c r="A1199" t="s">
        <v>2429</v>
      </c>
      <c r="B1199" s="14">
        <v>375.15999999999997</v>
      </c>
      <c r="C1199" s="14">
        <f>VLOOKUP(A1199,SGI!$A$1:$B$219,2,FALSE)</f>
        <v>38.729999999999997</v>
      </c>
      <c r="D1199">
        <v>27424</v>
      </c>
      <c r="F1199">
        <v>812</v>
      </c>
      <c r="G1199" t="s">
        <v>27</v>
      </c>
      <c r="H1199" t="s">
        <v>2286</v>
      </c>
      <c r="I1199" s="19" t="s">
        <v>2430</v>
      </c>
      <c r="J1199" t="s">
        <v>71</v>
      </c>
      <c r="K1199" t="s">
        <v>77</v>
      </c>
      <c r="L1199" s="14">
        <v>40</v>
      </c>
      <c r="M1199">
        <v>0</v>
      </c>
      <c r="N1199" s="14">
        <v>40</v>
      </c>
      <c r="O1199">
        <v>40</v>
      </c>
      <c r="P1199">
        <v>40</v>
      </c>
      <c r="Q1199" s="8">
        <v>40</v>
      </c>
      <c r="R1199" s="11" t="b">
        <f t="shared" si="19"/>
        <v>0</v>
      </c>
      <c r="S1199">
        <v>0</v>
      </c>
      <c r="T1199" t="s">
        <v>2299</v>
      </c>
      <c r="W1199" s="19" t="s">
        <v>1876</v>
      </c>
      <c r="AB1199" t="s">
        <v>33</v>
      </c>
    </row>
    <row r="1200" spans="1:30" ht="20.100000000000001" customHeight="1" x14ac:dyDescent="0.25">
      <c r="A1200" t="s">
        <v>2429</v>
      </c>
      <c r="B1200" s="14">
        <v>375.15999999999997</v>
      </c>
      <c r="C1200" s="14">
        <f>VLOOKUP(A1200,SGI!$A$1:$B$219,2,FALSE)</f>
        <v>38.729999999999997</v>
      </c>
      <c r="D1200" s="14">
        <v>27439</v>
      </c>
      <c r="F1200">
        <v>812</v>
      </c>
      <c r="G1200" t="s">
        <v>27</v>
      </c>
      <c r="H1200" t="s">
        <v>2286</v>
      </c>
      <c r="I1200" s="19" t="s">
        <v>2433</v>
      </c>
      <c r="J1200" t="s">
        <v>56</v>
      </c>
      <c r="K1200" t="s">
        <v>32</v>
      </c>
      <c r="L1200" s="14">
        <v>74</v>
      </c>
      <c r="M1200" s="14">
        <v>0</v>
      </c>
      <c r="N1200" s="14">
        <v>74</v>
      </c>
      <c r="O1200" s="14">
        <v>74</v>
      </c>
      <c r="P1200" s="14">
        <v>74</v>
      </c>
      <c r="Q1200" s="8">
        <v>74</v>
      </c>
      <c r="R1200" s="11" t="b">
        <f t="shared" si="19"/>
        <v>0</v>
      </c>
      <c r="S1200">
        <v>0</v>
      </c>
      <c r="T1200" t="s">
        <v>2299</v>
      </c>
      <c r="W1200" s="14" t="s">
        <v>2434</v>
      </c>
      <c r="AB1200" t="s">
        <v>33</v>
      </c>
      <c r="AD1200" s="14"/>
    </row>
    <row r="1201" spans="1:29" ht="20.100000000000001" customHeight="1" x14ac:dyDescent="0.25">
      <c r="A1201" t="s">
        <v>2429</v>
      </c>
      <c r="B1201" s="14">
        <v>375.15999999999997</v>
      </c>
      <c r="C1201" s="14">
        <f>VLOOKUP(A1201,SGI!$A$1:$B$219,2,FALSE)</f>
        <v>38.729999999999997</v>
      </c>
      <c r="D1201" s="14">
        <v>27441</v>
      </c>
      <c r="F1201">
        <v>812</v>
      </c>
      <c r="G1201" t="s">
        <v>27</v>
      </c>
      <c r="H1201" t="s">
        <v>2286</v>
      </c>
      <c r="I1201" s="19" t="s">
        <v>2435</v>
      </c>
      <c r="J1201" t="s">
        <v>56</v>
      </c>
      <c r="K1201" t="s">
        <v>77</v>
      </c>
      <c r="L1201" s="14">
        <v>25</v>
      </c>
      <c r="M1201" s="14">
        <v>0</v>
      </c>
      <c r="N1201" s="14">
        <v>25</v>
      </c>
      <c r="O1201" s="14">
        <v>25</v>
      </c>
      <c r="P1201">
        <v>25</v>
      </c>
      <c r="Q1201" s="8">
        <v>25</v>
      </c>
      <c r="R1201" s="11" t="b">
        <f t="shared" si="19"/>
        <v>0</v>
      </c>
      <c r="S1201">
        <v>0</v>
      </c>
      <c r="T1201" t="s">
        <v>2299</v>
      </c>
      <c r="W1201" s="19" t="s">
        <v>1876</v>
      </c>
      <c r="AB1201" t="s">
        <v>33</v>
      </c>
    </row>
    <row r="1202" spans="1:29" ht="20.100000000000001" customHeight="1" x14ac:dyDescent="0.25">
      <c r="A1202" t="s">
        <v>2436</v>
      </c>
      <c r="B1202" s="14" t="e">
        <v>#N/A</v>
      </c>
      <c r="C1202" s="14" t="e">
        <f>VLOOKUP(A1202,SGI!$A$1:$B$219,2,FALSE)</f>
        <v>#DIV/0!</v>
      </c>
      <c r="D1202" s="14">
        <v>25492</v>
      </c>
      <c r="F1202">
        <v>812</v>
      </c>
      <c r="G1202" t="s">
        <v>27</v>
      </c>
      <c r="H1202" t="s">
        <v>2286</v>
      </c>
      <c r="I1202" s="14" t="s">
        <v>2437</v>
      </c>
      <c r="J1202" t="s">
        <v>35</v>
      </c>
      <c r="K1202" t="s">
        <v>51</v>
      </c>
      <c r="L1202" s="14">
        <v>80</v>
      </c>
      <c r="M1202" s="14">
        <v>0</v>
      </c>
      <c r="N1202" s="14">
        <v>80</v>
      </c>
      <c r="O1202" s="14">
        <v>80</v>
      </c>
      <c r="P1202">
        <v>80</v>
      </c>
      <c r="Q1202" s="8">
        <v>80</v>
      </c>
      <c r="R1202" s="11" t="b">
        <f t="shared" si="19"/>
        <v>0</v>
      </c>
      <c r="S1202">
        <v>0</v>
      </c>
      <c r="T1202" s="14" t="s">
        <v>2299</v>
      </c>
      <c r="W1202" s="14" t="s">
        <v>2438</v>
      </c>
      <c r="AB1202" t="s">
        <v>33</v>
      </c>
    </row>
    <row r="1203" spans="1:29" ht="20.100000000000001" customHeight="1" x14ac:dyDescent="0.25">
      <c r="A1203" t="s">
        <v>2439</v>
      </c>
      <c r="B1203" s="14">
        <v>477.64</v>
      </c>
      <c r="C1203" s="14">
        <f>VLOOKUP(A1203,SGI!$A$1:$B$219,2,FALSE)</f>
        <v>-616.32000000000005</v>
      </c>
      <c r="D1203" s="14">
        <v>26438</v>
      </c>
      <c r="F1203">
        <v>812</v>
      </c>
      <c r="G1203" t="s">
        <v>27</v>
      </c>
      <c r="H1203" t="s">
        <v>2286</v>
      </c>
      <c r="I1203" s="19" t="s">
        <v>2440</v>
      </c>
      <c r="J1203" t="s">
        <v>42</v>
      </c>
      <c r="K1203" t="s">
        <v>32</v>
      </c>
      <c r="L1203" s="20">
        <v>3430</v>
      </c>
      <c r="M1203" s="14">
        <v>893.33</v>
      </c>
      <c r="N1203" s="20">
        <v>2536.67</v>
      </c>
      <c r="O1203" s="20">
        <v>3430</v>
      </c>
      <c r="P1203">
        <v>2536.67</v>
      </c>
      <c r="Q1203" s="7">
        <v>2536.67</v>
      </c>
      <c r="R1203" s="11" t="b">
        <f t="shared" si="19"/>
        <v>0</v>
      </c>
      <c r="S1203">
        <v>0</v>
      </c>
      <c r="T1203" t="s">
        <v>2299</v>
      </c>
      <c r="W1203" s="19" t="s">
        <v>1876</v>
      </c>
      <c r="AB1203" t="s">
        <v>33</v>
      </c>
    </row>
    <row r="1204" spans="1:29" ht="20.100000000000001" customHeight="1" x14ac:dyDescent="0.25">
      <c r="A1204" t="s">
        <v>2439</v>
      </c>
      <c r="B1204" s="14">
        <v>477.64</v>
      </c>
      <c r="C1204" s="14">
        <f>VLOOKUP(A1204,SGI!$A$1:$B$219,2,FALSE)</f>
        <v>-616.32000000000005</v>
      </c>
      <c r="D1204" s="14">
        <v>27314</v>
      </c>
      <c r="F1204">
        <v>812</v>
      </c>
      <c r="G1204" t="s">
        <v>27</v>
      </c>
      <c r="H1204" t="s">
        <v>2286</v>
      </c>
      <c r="I1204" s="19" t="s">
        <v>2441</v>
      </c>
      <c r="J1204" t="s">
        <v>45</v>
      </c>
      <c r="K1204" t="s">
        <v>32</v>
      </c>
      <c r="L1204" s="14">
        <v>853</v>
      </c>
      <c r="M1204">
        <v>284.33</v>
      </c>
      <c r="N1204" s="14">
        <v>568.66999999999996</v>
      </c>
      <c r="O1204" s="14">
        <v>853</v>
      </c>
      <c r="P1204">
        <v>568.66999999999996</v>
      </c>
      <c r="Q1204" s="8">
        <v>568.66999999999996</v>
      </c>
      <c r="R1204" s="11" t="b">
        <f t="shared" si="19"/>
        <v>0</v>
      </c>
      <c r="S1204">
        <v>0</v>
      </c>
      <c r="T1204" t="s">
        <v>2299</v>
      </c>
      <c r="W1204" s="19" t="s">
        <v>1876</v>
      </c>
      <c r="AB1204" t="s">
        <v>33</v>
      </c>
    </row>
    <row r="1205" spans="1:29" ht="20.100000000000001" customHeight="1" x14ac:dyDescent="0.25">
      <c r="A1205" t="s">
        <v>2442</v>
      </c>
      <c r="B1205" s="14">
        <v>224.7</v>
      </c>
      <c r="C1205" s="14">
        <f>VLOOKUP(A1205,SGI!$A$1:$B$219,2,FALSE)</f>
        <v>168.37</v>
      </c>
      <c r="D1205" s="14">
        <v>27511</v>
      </c>
      <c r="F1205">
        <v>812</v>
      </c>
      <c r="G1205" t="s">
        <v>27</v>
      </c>
      <c r="H1205" t="s">
        <v>2286</v>
      </c>
      <c r="I1205" s="14" t="s">
        <v>2448</v>
      </c>
      <c r="J1205" t="s">
        <v>56</v>
      </c>
      <c r="K1205" t="s">
        <v>32</v>
      </c>
      <c r="L1205" s="14">
        <v>15</v>
      </c>
      <c r="M1205" s="14">
        <v>0</v>
      </c>
      <c r="N1205" s="14">
        <v>10</v>
      </c>
      <c r="O1205" s="14">
        <v>15</v>
      </c>
      <c r="P1205">
        <v>10</v>
      </c>
      <c r="Q1205" s="8">
        <v>0</v>
      </c>
      <c r="R1205" s="11" t="b">
        <f t="shared" si="19"/>
        <v>0</v>
      </c>
      <c r="S1205">
        <v>0</v>
      </c>
      <c r="T1205" t="s">
        <v>2299</v>
      </c>
      <c r="W1205" s="14" t="s">
        <v>1268</v>
      </c>
      <c r="X1205">
        <v>1</v>
      </c>
      <c r="Y1205">
        <v>3</v>
      </c>
      <c r="AB1205" t="s">
        <v>33</v>
      </c>
      <c r="AC1205" t="s">
        <v>2399</v>
      </c>
    </row>
    <row r="1206" spans="1:29" ht="20.100000000000001" customHeight="1" x14ac:dyDescent="0.25">
      <c r="A1206" t="s">
        <v>2442</v>
      </c>
      <c r="B1206" s="14">
        <v>224.7</v>
      </c>
      <c r="C1206" s="14">
        <f>VLOOKUP(A1206,SGI!$A$1:$B$219,2,FALSE)</f>
        <v>168.37</v>
      </c>
      <c r="D1206">
        <v>27506</v>
      </c>
      <c r="F1206">
        <v>812</v>
      </c>
      <c r="G1206" t="s">
        <v>27</v>
      </c>
      <c r="H1206" t="s">
        <v>2286</v>
      </c>
      <c r="I1206" s="14" t="s">
        <v>2443</v>
      </c>
      <c r="J1206" t="s">
        <v>364</v>
      </c>
      <c r="K1206" t="s">
        <v>32</v>
      </c>
      <c r="L1206" s="20">
        <v>1200</v>
      </c>
      <c r="M1206">
        <v>0</v>
      </c>
      <c r="N1206" s="14">
        <v>600</v>
      </c>
      <c r="O1206" s="20">
        <v>1200</v>
      </c>
      <c r="P1206">
        <v>600</v>
      </c>
      <c r="Q1206" s="7">
        <v>1200</v>
      </c>
      <c r="R1206" s="11" t="b">
        <f t="shared" si="19"/>
        <v>0</v>
      </c>
      <c r="S1206">
        <v>0</v>
      </c>
      <c r="U1206">
        <v>3</v>
      </c>
      <c r="W1206" s="14"/>
      <c r="AB1206" t="s">
        <v>33</v>
      </c>
      <c r="AC1206" t="s">
        <v>2444</v>
      </c>
    </row>
    <row r="1207" spans="1:29" ht="20.100000000000001" customHeight="1" x14ac:dyDescent="0.25">
      <c r="A1207" t="s">
        <v>2442</v>
      </c>
      <c r="B1207" s="14">
        <v>224.7</v>
      </c>
      <c r="C1207" s="14">
        <f>VLOOKUP(A1207,SGI!$A$1:$B$219,2,FALSE)</f>
        <v>168.37</v>
      </c>
      <c r="D1207" s="14">
        <v>27507</v>
      </c>
      <c r="F1207">
        <v>812</v>
      </c>
      <c r="G1207" t="s">
        <v>27</v>
      </c>
      <c r="H1207" t="s">
        <v>2286</v>
      </c>
      <c r="I1207" s="14" t="s">
        <v>2445</v>
      </c>
      <c r="J1207" t="s">
        <v>45</v>
      </c>
      <c r="K1207" t="s">
        <v>32</v>
      </c>
      <c r="L1207" s="14">
        <v>200</v>
      </c>
      <c r="M1207">
        <v>0</v>
      </c>
      <c r="N1207" s="14">
        <v>100</v>
      </c>
      <c r="O1207">
        <v>200</v>
      </c>
      <c r="P1207">
        <v>100</v>
      </c>
      <c r="Q1207" s="8">
        <v>200</v>
      </c>
      <c r="R1207" s="11" t="b">
        <f t="shared" si="19"/>
        <v>0</v>
      </c>
      <c r="S1207">
        <v>0</v>
      </c>
      <c r="U1207">
        <v>3</v>
      </c>
      <c r="W1207" s="19" t="s">
        <v>1876</v>
      </c>
      <c r="AB1207" t="s">
        <v>33</v>
      </c>
    </row>
    <row r="1208" spans="1:29" ht="20.100000000000001" customHeight="1" x14ac:dyDescent="0.25">
      <c r="A1208" t="s">
        <v>2442</v>
      </c>
      <c r="B1208" s="14">
        <v>224.7</v>
      </c>
      <c r="C1208" s="14">
        <f>VLOOKUP(A1208,SGI!$A$1:$B$219,2,FALSE)</f>
        <v>168.37</v>
      </c>
      <c r="D1208">
        <v>27508</v>
      </c>
      <c r="F1208">
        <v>812</v>
      </c>
      <c r="G1208" t="s">
        <v>27</v>
      </c>
      <c r="H1208" t="s">
        <v>2286</v>
      </c>
      <c r="I1208" s="19" t="s">
        <v>2446</v>
      </c>
      <c r="J1208" t="s">
        <v>71</v>
      </c>
      <c r="K1208" t="s">
        <v>32</v>
      </c>
      <c r="L1208" s="14">
        <v>50</v>
      </c>
      <c r="M1208" s="14">
        <v>0</v>
      </c>
      <c r="N1208" s="14">
        <v>20</v>
      </c>
      <c r="O1208">
        <v>50</v>
      </c>
      <c r="P1208">
        <v>20</v>
      </c>
      <c r="Q1208" s="8">
        <v>50</v>
      </c>
      <c r="R1208" s="11" t="b">
        <f t="shared" si="19"/>
        <v>0</v>
      </c>
      <c r="S1208">
        <v>0</v>
      </c>
      <c r="U1208">
        <v>3</v>
      </c>
      <c r="W1208" s="19" t="s">
        <v>1876</v>
      </c>
      <c r="AB1208" t="s">
        <v>33</v>
      </c>
    </row>
    <row r="1209" spans="1:29" ht="20.100000000000001" customHeight="1" x14ac:dyDescent="0.25">
      <c r="A1209" t="s">
        <v>2442</v>
      </c>
      <c r="B1209" s="14">
        <v>224.7</v>
      </c>
      <c r="C1209" s="14">
        <f>VLOOKUP(A1209,SGI!$A$1:$B$219,2,FALSE)</f>
        <v>168.37</v>
      </c>
      <c r="D1209" s="14">
        <v>27509</v>
      </c>
      <c r="F1209">
        <v>812</v>
      </c>
      <c r="G1209" t="s">
        <v>27</v>
      </c>
      <c r="H1209" t="s">
        <v>2286</v>
      </c>
      <c r="I1209" s="14" t="s">
        <v>2447</v>
      </c>
      <c r="J1209" t="s">
        <v>35</v>
      </c>
      <c r="K1209" t="s">
        <v>32</v>
      </c>
      <c r="L1209" s="14">
        <v>120</v>
      </c>
      <c r="M1209" s="14">
        <v>0</v>
      </c>
      <c r="N1209" s="14">
        <v>60</v>
      </c>
      <c r="O1209" s="14">
        <v>120</v>
      </c>
      <c r="P1209" s="14">
        <v>60</v>
      </c>
      <c r="Q1209" s="8">
        <v>120</v>
      </c>
      <c r="R1209" s="11" t="b">
        <f t="shared" si="19"/>
        <v>0</v>
      </c>
      <c r="S1209">
        <v>0</v>
      </c>
      <c r="T1209" t="s">
        <v>2299</v>
      </c>
      <c r="AB1209" t="s">
        <v>33</v>
      </c>
    </row>
    <row r="1210" spans="1:29" ht="20.100000000000001" customHeight="1" x14ac:dyDescent="0.25">
      <c r="A1210" t="s">
        <v>2442</v>
      </c>
      <c r="B1210" s="14">
        <v>224.7</v>
      </c>
      <c r="C1210" s="14">
        <f>VLOOKUP(A1210,SGI!$A$1:$B$219,2,FALSE)</f>
        <v>168.37</v>
      </c>
      <c r="D1210">
        <v>27512</v>
      </c>
      <c r="F1210">
        <v>812</v>
      </c>
      <c r="G1210" t="s">
        <v>27</v>
      </c>
      <c r="H1210" t="s">
        <v>2286</v>
      </c>
      <c r="I1210" s="14" t="s">
        <v>2449</v>
      </c>
      <c r="J1210" t="s">
        <v>408</v>
      </c>
      <c r="K1210" t="s">
        <v>32</v>
      </c>
      <c r="L1210" s="14">
        <v>360</v>
      </c>
      <c r="M1210" s="14">
        <v>0</v>
      </c>
      <c r="N1210" s="14">
        <v>200</v>
      </c>
      <c r="O1210">
        <v>360</v>
      </c>
      <c r="P1210">
        <v>0</v>
      </c>
      <c r="Q1210" s="8">
        <v>0</v>
      </c>
      <c r="R1210" s="11" t="b">
        <f t="shared" si="19"/>
        <v>0</v>
      </c>
      <c r="S1210">
        <v>0</v>
      </c>
      <c r="U1210">
        <v>1</v>
      </c>
      <c r="V1210">
        <v>2</v>
      </c>
      <c r="W1210" s="14" t="s">
        <v>1629</v>
      </c>
      <c r="X1210">
        <v>1</v>
      </c>
      <c r="Y1210">
        <v>3</v>
      </c>
      <c r="AB1210" t="s">
        <v>33</v>
      </c>
      <c r="AC1210" t="s">
        <v>2042</v>
      </c>
    </row>
    <row r="1211" spans="1:29" ht="20.100000000000001" customHeight="1" x14ac:dyDescent="0.25">
      <c r="A1211" t="s">
        <v>2442</v>
      </c>
      <c r="B1211" s="14">
        <v>224.7</v>
      </c>
      <c r="C1211" s="14">
        <f>VLOOKUP(A1211,SGI!$A$1:$B$219,2,FALSE)</f>
        <v>168.37</v>
      </c>
      <c r="D1211">
        <v>27513</v>
      </c>
      <c r="F1211">
        <v>812</v>
      </c>
      <c r="G1211" t="s">
        <v>27</v>
      </c>
      <c r="H1211" t="s">
        <v>2286</v>
      </c>
      <c r="I1211" s="14" t="s">
        <v>2450</v>
      </c>
      <c r="J1211" t="s">
        <v>408</v>
      </c>
      <c r="K1211" t="s">
        <v>77</v>
      </c>
      <c r="L1211" s="14">
        <v>240</v>
      </c>
      <c r="M1211" s="14">
        <v>0</v>
      </c>
      <c r="N1211" s="14">
        <v>120</v>
      </c>
      <c r="O1211">
        <v>240</v>
      </c>
      <c r="P1211">
        <v>0</v>
      </c>
      <c r="Q1211" s="8">
        <v>0</v>
      </c>
      <c r="R1211" s="11" t="b">
        <f t="shared" si="19"/>
        <v>0</v>
      </c>
      <c r="S1211">
        <v>0</v>
      </c>
      <c r="U1211">
        <v>1</v>
      </c>
      <c r="V1211">
        <v>2</v>
      </c>
      <c r="W1211" s="14" t="s">
        <v>1629</v>
      </c>
      <c r="X1211">
        <v>1</v>
      </c>
      <c r="Y1211" s="14">
        <v>3</v>
      </c>
      <c r="AB1211" t="s">
        <v>33</v>
      </c>
      <c r="AC1211" t="s">
        <v>2042</v>
      </c>
    </row>
    <row r="1212" spans="1:29" ht="20.100000000000001" customHeight="1" x14ac:dyDescent="0.25">
      <c r="A1212" t="s">
        <v>2451</v>
      </c>
      <c r="B1212" s="14">
        <v>328.34999999999997</v>
      </c>
      <c r="C1212" s="14">
        <f>VLOOKUP(A1212,SGI!$A$1:$B$219,2,FALSE)</f>
        <v>2390.4</v>
      </c>
      <c r="D1212" s="11">
        <v>23427</v>
      </c>
      <c r="E1212" s="11"/>
      <c r="F1212">
        <v>812</v>
      </c>
      <c r="G1212" t="s">
        <v>27</v>
      </c>
      <c r="H1212" t="s">
        <v>2286</v>
      </c>
      <c r="I1212" s="19" t="s">
        <v>2452</v>
      </c>
      <c r="J1212" t="s">
        <v>98</v>
      </c>
      <c r="K1212" t="s">
        <v>32</v>
      </c>
      <c r="L1212" s="14">
        <v>680</v>
      </c>
      <c r="M1212" s="20">
        <v>2400</v>
      </c>
      <c r="N1212" s="14">
        <v>480</v>
      </c>
      <c r="O1212">
        <v>680</v>
      </c>
      <c r="P1212">
        <v>480</v>
      </c>
      <c r="Q1212" s="8">
        <v>0</v>
      </c>
      <c r="R1212" s="11" t="b">
        <f t="shared" si="19"/>
        <v>1</v>
      </c>
      <c r="S1212">
        <v>0</v>
      </c>
      <c r="T1212" t="s">
        <v>2299</v>
      </c>
      <c r="W1212" s="14" t="s">
        <v>2453</v>
      </c>
      <c r="X1212">
        <v>1</v>
      </c>
      <c r="Y1212">
        <v>3</v>
      </c>
      <c r="AB1212" t="s">
        <v>63</v>
      </c>
    </row>
    <row r="1213" spans="1:29" ht="20.100000000000001" customHeight="1" x14ac:dyDescent="0.25">
      <c r="A1213" t="s">
        <v>2451</v>
      </c>
      <c r="B1213" s="14">
        <v>328.34999999999997</v>
      </c>
      <c r="C1213" s="14">
        <f>VLOOKUP(A1213,SGI!$A$1:$B$219,2,FALSE)</f>
        <v>2390.4</v>
      </c>
      <c r="D1213">
        <v>23428</v>
      </c>
      <c r="F1213">
        <v>812</v>
      </c>
      <c r="G1213" t="s">
        <v>27</v>
      </c>
      <c r="H1213" t="s">
        <v>2286</v>
      </c>
      <c r="I1213" s="19" t="s">
        <v>2454</v>
      </c>
      <c r="J1213" t="s">
        <v>56</v>
      </c>
      <c r="K1213" t="s">
        <v>32</v>
      </c>
      <c r="L1213" s="14">
        <v>390</v>
      </c>
      <c r="M1213" s="14">
        <v>0</v>
      </c>
      <c r="N1213" s="14">
        <v>390</v>
      </c>
      <c r="O1213">
        <v>390</v>
      </c>
      <c r="P1213">
        <v>390</v>
      </c>
      <c r="Q1213" s="8">
        <v>390</v>
      </c>
      <c r="R1213" s="11" t="b">
        <f t="shared" si="19"/>
        <v>0</v>
      </c>
      <c r="S1213">
        <v>0</v>
      </c>
      <c r="T1213" t="s">
        <v>2299</v>
      </c>
      <c r="W1213" s="19" t="s">
        <v>1876</v>
      </c>
      <c r="AB1213" t="s">
        <v>33</v>
      </c>
    </row>
    <row r="1214" spans="1:29" ht="20.100000000000001" customHeight="1" x14ac:dyDescent="0.25">
      <c r="A1214" t="s">
        <v>2455</v>
      </c>
      <c r="B1214" s="14" t="e">
        <v>#N/A</v>
      </c>
      <c r="C1214" s="14">
        <f>VLOOKUP(A1214,SGI!$A$1:$B$219,2,FALSE)</f>
        <v>-14.28</v>
      </c>
      <c r="D1214" s="4">
        <v>25336</v>
      </c>
      <c r="E1214" s="4" t="s">
        <v>2540</v>
      </c>
      <c r="F1214">
        <v>812</v>
      </c>
      <c r="G1214" t="s">
        <v>27</v>
      </c>
      <c r="H1214" t="s">
        <v>2286</v>
      </c>
      <c r="I1214" s="19" t="s">
        <v>2457</v>
      </c>
      <c r="J1214" t="s">
        <v>50</v>
      </c>
      <c r="K1214" t="s">
        <v>32</v>
      </c>
      <c r="L1214" s="14">
        <v>20</v>
      </c>
      <c r="M1214" s="14">
        <v>0</v>
      </c>
      <c r="N1214" s="14">
        <v>20</v>
      </c>
      <c r="O1214">
        <v>20</v>
      </c>
      <c r="P1214">
        <v>20</v>
      </c>
      <c r="Q1214" s="8">
        <v>0</v>
      </c>
      <c r="R1214" s="11" t="b">
        <f t="shared" si="19"/>
        <v>1</v>
      </c>
      <c r="S1214">
        <v>0</v>
      </c>
      <c r="T1214" t="s">
        <v>2299</v>
      </c>
      <c r="W1214" t="s">
        <v>2458</v>
      </c>
      <c r="AB1214" t="s">
        <v>33</v>
      </c>
    </row>
    <row r="1215" spans="1:29" ht="20.100000000000001" customHeight="1" x14ac:dyDescent="0.25">
      <c r="A1215" t="s">
        <v>2455</v>
      </c>
      <c r="B1215" s="14" t="e">
        <v>#N/A</v>
      </c>
      <c r="C1215" s="14">
        <f>VLOOKUP(A1215,SGI!$A$1:$B$219,2,FALSE)</f>
        <v>-14.28</v>
      </c>
      <c r="D1215">
        <v>25334</v>
      </c>
      <c r="F1215">
        <v>812</v>
      </c>
      <c r="G1215" t="s">
        <v>27</v>
      </c>
      <c r="H1215" t="s">
        <v>2286</v>
      </c>
      <c r="I1215" s="19" t="s">
        <v>2456</v>
      </c>
      <c r="J1215" t="s">
        <v>98</v>
      </c>
      <c r="K1215" t="s">
        <v>77</v>
      </c>
      <c r="L1215" s="14">
        <v>400</v>
      </c>
      <c r="M1215">
        <v>0</v>
      </c>
      <c r="N1215" s="14">
        <v>400</v>
      </c>
      <c r="O1215" s="14">
        <v>400</v>
      </c>
      <c r="P1215">
        <v>400</v>
      </c>
      <c r="Q1215" s="8">
        <v>400</v>
      </c>
      <c r="R1215" s="11" t="b">
        <f t="shared" si="19"/>
        <v>0</v>
      </c>
      <c r="S1215">
        <v>0</v>
      </c>
      <c r="U1215">
        <v>5</v>
      </c>
      <c r="W1215" s="19" t="s">
        <v>1876</v>
      </c>
      <c r="AB1215" t="s">
        <v>33</v>
      </c>
    </row>
    <row r="1216" spans="1:29" ht="20.100000000000001" customHeight="1" x14ac:dyDescent="0.25">
      <c r="A1216" t="s">
        <v>2455</v>
      </c>
      <c r="B1216" s="14" t="e">
        <v>#N/A</v>
      </c>
      <c r="C1216" s="14">
        <f>VLOOKUP(A1216,SGI!$A$1:$B$219,2,FALSE)</f>
        <v>-14.28</v>
      </c>
      <c r="D1216">
        <v>25445</v>
      </c>
      <c r="F1216">
        <v>812</v>
      </c>
      <c r="G1216" t="s">
        <v>27</v>
      </c>
      <c r="H1216" t="s">
        <v>2286</v>
      </c>
      <c r="I1216" s="14" t="s">
        <v>2459</v>
      </c>
      <c r="J1216" t="s">
        <v>98</v>
      </c>
      <c r="K1216" t="s">
        <v>32</v>
      </c>
      <c r="L1216" s="14">
        <v>100</v>
      </c>
      <c r="M1216" s="14">
        <v>0</v>
      </c>
      <c r="N1216" s="14">
        <v>100</v>
      </c>
      <c r="O1216">
        <v>100</v>
      </c>
      <c r="P1216">
        <v>100</v>
      </c>
      <c r="Q1216" s="8">
        <v>100</v>
      </c>
      <c r="R1216" s="11" t="b">
        <f t="shared" si="19"/>
        <v>0</v>
      </c>
      <c r="S1216">
        <v>0</v>
      </c>
      <c r="T1216" t="s">
        <v>2299</v>
      </c>
      <c r="W1216" s="14" t="s">
        <v>2434</v>
      </c>
      <c r="AB1216" t="s">
        <v>33</v>
      </c>
    </row>
    <row r="1217" spans="1:31" ht="20.100000000000001" customHeight="1" x14ac:dyDescent="0.25">
      <c r="A1217" t="s">
        <v>2460</v>
      </c>
      <c r="B1217" s="14">
        <v>420.98</v>
      </c>
      <c r="C1217" s="14">
        <f>VLOOKUP(A1217,SGI!$A$1:$B$219,2,FALSE)</f>
        <v>2311.48</v>
      </c>
      <c r="D1217" s="14">
        <v>25450</v>
      </c>
      <c r="F1217">
        <v>812</v>
      </c>
      <c r="G1217" t="s">
        <v>27</v>
      </c>
      <c r="H1217" t="s">
        <v>2286</v>
      </c>
      <c r="I1217" s="14" t="s">
        <v>2461</v>
      </c>
      <c r="J1217" t="s">
        <v>50</v>
      </c>
      <c r="K1217" t="s">
        <v>32</v>
      </c>
      <c r="L1217" s="20">
        <v>1500</v>
      </c>
      <c r="M1217" s="14">
        <v>0</v>
      </c>
      <c r="N1217" s="14">
        <v>500</v>
      </c>
      <c r="O1217" s="20">
        <v>1500</v>
      </c>
      <c r="P1217">
        <v>500</v>
      </c>
      <c r="Q1217" s="7">
        <v>1500</v>
      </c>
      <c r="R1217" s="11" t="b">
        <f t="shared" si="19"/>
        <v>0</v>
      </c>
      <c r="S1217">
        <v>0</v>
      </c>
      <c r="T1217" t="s">
        <v>2299</v>
      </c>
      <c r="W1217" s="19" t="s">
        <v>1876</v>
      </c>
      <c r="AB1217" t="s">
        <v>33</v>
      </c>
    </row>
    <row r="1218" spans="1:31" ht="20.100000000000001" customHeight="1" x14ac:dyDescent="0.25">
      <c r="A1218" t="s">
        <v>2460</v>
      </c>
      <c r="B1218" s="14">
        <v>420.98</v>
      </c>
      <c r="C1218" s="14">
        <f>VLOOKUP(A1218,SGI!$A$1:$B$219,2,FALSE)</f>
        <v>2311.48</v>
      </c>
      <c r="D1218" s="14">
        <v>25470</v>
      </c>
      <c r="F1218">
        <v>812</v>
      </c>
      <c r="G1218" t="s">
        <v>27</v>
      </c>
      <c r="H1218" t="s">
        <v>2286</v>
      </c>
      <c r="I1218" t="s">
        <v>2462</v>
      </c>
      <c r="J1218" t="s">
        <v>45</v>
      </c>
      <c r="K1218" t="s">
        <v>32</v>
      </c>
      <c r="L1218" s="14">
        <v>230</v>
      </c>
      <c r="M1218">
        <v>0</v>
      </c>
      <c r="N1218" s="14">
        <v>57.5</v>
      </c>
      <c r="O1218">
        <v>230</v>
      </c>
      <c r="P1218">
        <v>57.5</v>
      </c>
      <c r="Q1218" s="8">
        <v>230</v>
      </c>
      <c r="R1218" s="11" t="b">
        <f t="shared" si="19"/>
        <v>0</v>
      </c>
      <c r="S1218">
        <v>0</v>
      </c>
      <c r="T1218" t="s">
        <v>2299</v>
      </c>
      <c r="W1218" s="19" t="s">
        <v>1876</v>
      </c>
      <c r="AB1218" t="s">
        <v>33</v>
      </c>
      <c r="AE1218" s="14"/>
    </row>
    <row r="1219" spans="1:31" ht="20.100000000000001" customHeight="1" x14ac:dyDescent="0.25">
      <c r="A1219" t="s">
        <v>2463</v>
      </c>
      <c r="B1219" s="14">
        <v>0</v>
      </c>
      <c r="C1219" s="14" t="e">
        <f>VLOOKUP(A1219,SGI!$A$1:$B$219,2,FALSE)</f>
        <v>#N/A</v>
      </c>
      <c r="D1219" s="14">
        <v>26978</v>
      </c>
      <c r="F1219">
        <v>812</v>
      </c>
      <c r="G1219" t="s">
        <v>27</v>
      </c>
      <c r="H1219" t="s">
        <v>2286</v>
      </c>
      <c r="I1219" s="14" t="s">
        <v>2464</v>
      </c>
      <c r="J1219" t="s">
        <v>288</v>
      </c>
      <c r="K1219" t="s">
        <v>77</v>
      </c>
      <c r="L1219" s="14">
        <v>100</v>
      </c>
      <c r="M1219" s="14">
        <v>25</v>
      </c>
      <c r="N1219" s="14">
        <v>75</v>
      </c>
      <c r="O1219" s="14">
        <v>100</v>
      </c>
      <c r="P1219">
        <v>75</v>
      </c>
      <c r="Q1219" s="8">
        <v>100</v>
      </c>
      <c r="R1219" s="11" t="b">
        <f t="shared" si="19"/>
        <v>0</v>
      </c>
      <c r="S1219">
        <v>0</v>
      </c>
      <c r="T1219" t="s">
        <v>2299</v>
      </c>
      <c r="W1219" s="19" t="s">
        <v>1876</v>
      </c>
      <c r="AB1219" t="s">
        <v>33</v>
      </c>
    </row>
    <row r="1220" spans="1:31" ht="20.100000000000001" customHeight="1" x14ac:dyDescent="0.25">
      <c r="A1220" t="s">
        <v>2463</v>
      </c>
      <c r="B1220" s="14">
        <v>0</v>
      </c>
      <c r="C1220" s="14" t="e">
        <f>VLOOKUP(A1220,SGI!$A$1:$B$219,2,FALSE)</f>
        <v>#N/A</v>
      </c>
      <c r="D1220" s="14">
        <v>26979</v>
      </c>
      <c r="F1220">
        <v>812</v>
      </c>
      <c r="G1220" t="s">
        <v>27</v>
      </c>
      <c r="H1220" t="s">
        <v>2286</v>
      </c>
      <c r="I1220" s="19" t="s">
        <v>2465</v>
      </c>
      <c r="J1220" t="s">
        <v>98</v>
      </c>
      <c r="K1220" t="s">
        <v>32</v>
      </c>
      <c r="L1220" s="14">
        <v>100</v>
      </c>
      <c r="M1220">
        <v>20</v>
      </c>
      <c r="N1220" s="14">
        <v>80</v>
      </c>
      <c r="O1220" s="14">
        <v>100</v>
      </c>
      <c r="P1220" s="14">
        <v>80</v>
      </c>
      <c r="Q1220" s="8">
        <v>100</v>
      </c>
      <c r="R1220" s="11" t="b">
        <f t="shared" si="19"/>
        <v>0</v>
      </c>
      <c r="S1220">
        <v>0</v>
      </c>
      <c r="T1220" t="s">
        <v>2299</v>
      </c>
      <c r="W1220" s="19" t="s">
        <v>1876</v>
      </c>
      <c r="AB1220" t="s">
        <v>33</v>
      </c>
    </row>
    <row r="1221" spans="1:31" ht="20.100000000000001" customHeight="1" x14ac:dyDescent="0.25">
      <c r="A1221" t="s">
        <v>2463</v>
      </c>
      <c r="B1221" s="14">
        <v>0</v>
      </c>
      <c r="C1221" s="14" t="e">
        <f>VLOOKUP(A1221,SGI!$A$1:$B$219,2,FALSE)</f>
        <v>#N/A</v>
      </c>
      <c r="D1221" s="14">
        <v>27011</v>
      </c>
      <c r="F1221">
        <v>812</v>
      </c>
      <c r="G1221" t="s">
        <v>27</v>
      </c>
      <c r="H1221" t="s">
        <v>2286</v>
      </c>
      <c r="I1221" s="14" t="s">
        <v>2466</v>
      </c>
      <c r="J1221" t="s">
        <v>50</v>
      </c>
      <c r="K1221" t="s">
        <v>77</v>
      </c>
      <c r="L1221" s="14">
        <v>75</v>
      </c>
      <c r="M1221" s="14">
        <v>25</v>
      </c>
      <c r="N1221" s="14">
        <v>50</v>
      </c>
      <c r="O1221" s="14">
        <v>75</v>
      </c>
      <c r="P1221">
        <v>50</v>
      </c>
      <c r="Q1221" s="8">
        <v>75</v>
      </c>
      <c r="R1221" s="11" t="b">
        <f t="shared" si="19"/>
        <v>0</v>
      </c>
      <c r="S1221">
        <v>0</v>
      </c>
      <c r="T1221" t="s">
        <v>2299</v>
      </c>
      <c r="W1221" s="19" t="s">
        <v>1876</v>
      </c>
      <c r="AB1221" t="s">
        <v>33</v>
      </c>
    </row>
    <row r="1222" spans="1:31" ht="20.100000000000001" customHeight="1" x14ac:dyDescent="0.25">
      <c r="A1222" t="s">
        <v>2463</v>
      </c>
      <c r="B1222" s="14">
        <v>0</v>
      </c>
      <c r="C1222" s="14" t="e">
        <f>VLOOKUP(A1222,SGI!$A$1:$B$219,2,FALSE)</f>
        <v>#N/A</v>
      </c>
      <c r="D1222">
        <v>27029</v>
      </c>
      <c r="F1222">
        <v>812</v>
      </c>
      <c r="G1222" t="s">
        <v>27</v>
      </c>
      <c r="H1222" t="s">
        <v>2286</v>
      </c>
      <c r="I1222" s="14" t="s">
        <v>2467</v>
      </c>
      <c r="J1222" t="s">
        <v>31</v>
      </c>
      <c r="K1222" t="s">
        <v>32</v>
      </c>
      <c r="L1222" s="14">
        <v>100</v>
      </c>
      <c r="M1222" s="14">
        <v>25</v>
      </c>
      <c r="N1222" s="14">
        <v>75</v>
      </c>
      <c r="O1222">
        <v>100</v>
      </c>
      <c r="P1222">
        <v>75</v>
      </c>
      <c r="Q1222" s="8">
        <v>100</v>
      </c>
      <c r="R1222" s="11" t="b">
        <f t="shared" si="19"/>
        <v>0</v>
      </c>
      <c r="S1222">
        <v>0</v>
      </c>
      <c r="T1222" t="s">
        <v>2299</v>
      </c>
      <c r="W1222" s="19" t="s">
        <v>1876</v>
      </c>
      <c r="AB1222" t="s">
        <v>33</v>
      </c>
    </row>
    <row r="1223" spans="1:31" ht="20.100000000000001" customHeight="1" x14ac:dyDescent="0.25">
      <c r="A1223" t="s">
        <v>2468</v>
      </c>
      <c r="B1223" s="14">
        <v>722.86</v>
      </c>
      <c r="C1223" s="14">
        <f>VLOOKUP(A1223,SGI!$A$1:$B$219,2,FALSE)</f>
        <v>1599.59</v>
      </c>
      <c r="D1223" s="4">
        <v>24984</v>
      </c>
      <c r="E1223" s="4" t="s">
        <v>2540</v>
      </c>
      <c r="F1223">
        <v>812</v>
      </c>
      <c r="G1223" t="s">
        <v>27</v>
      </c>
      <c r="H1223" t="s">
        <v>2286</v>
      </c>
      <c r="I1223" s="14" t="s">
        <v>2470</v>
      </c>
      <c r="J1223" t="s">
        <v>288</v>
      </c>
      <c r="K1223" t="s">
        <v>77</v>
      </c>
      <c r="L1223" s="14">
        <v>210</v>
      </c>
      <c r="M1223" s="14">
        <v>105</v>
      </c>
      <c r="N1223" s="14">
        <v>105</v>
      </c>
      <c r="O1223" s="14">
        <v>210</v>
      </c>
      <c r="P1223">
        <v>105</v>
      </c>
      <c r="Q1223" s="8">
        <v>0</v>
      </c>
      <c r="R1223" s="11" t="b">
        <f t="shared" si="19"/>
        <v>1</v>
      </c>
      <c r="S1223">
        <v>0</v>
      </c>
      <c r="T1223" t="s">
        <v>2471</v>
      </c>
      <c r="U1223">
        <v>3</v>
      </c>
      <c r="W1223" s="19" t="s">
        <v>1876</v>
      </c>
      <c r="AB1223" t="s">
        <v>33</v>
      </c>
      <c r="AD1223" s="14"/>
    </row>
    <row r="1224" spans="1:31" ht="20.100000000000001" customHeight="1" x14ac:dyDescent="0.25">
      <c r="A1224" t="s">
        <v>2468</v>
      </c>
      <c r="B1224" s="14">
        <v>722.86</v>
      </c>
      <c r="C1224" s="14">
        <f>VLOOKUP(A1224,SGI!$A$1:$B$219,2,FALSE)</f>
        <v>1599.59</v>
      </c>
      <c r="D1224" s="4">
        <v>24989</v>
      </c>
      <c r="E1224" s="4" t="s">
        <v>2540</v>
      </c>
      <c r="F1224">
        <v>812</v>
      </c>
      <c r="G1224" t="s">
        <v>27</v>
      </c>
      <c r="H1224" t="s">
        <v>2286</v>
      </c>
      <c r="I1224" s="14" t="s">
        <v>2474</v>
      </c>
      <c r="J1224" t="s">
        <v>50</v>
      </c>
      <c r="K1224" t="s">
        <v>32</v>
      </c>
      <c r="L1224" s="14">
        <v>500</v>
      </c>
      <c r="M1224" s="14">
        <v>0</v>
      </c>
      <c r="N1224" s="14">
        <v>500</v>
      </c>
      <c r="O1224">
        <v>500</v>
      </c>
      <c r="P1224">
        <v>500</v>
      </c>
      <c r="Q1224" s="8">
        <v>0</v>
      </c>
      <c r="R1224" s="11" t="b">
        <f t="shared" si="19"/>
        <v>1</v>
      </c>
      <c r="S1224">
        <v>0</v>
      </c>
      <c r="T1224" s="19" t="s">
        <v>923</v>
      </c>
      <c r="U1224">
        <v>2</v>
      </c>
      <c r="V1224">
        <v>1</v>
      </c>
      <c r="W1224" t="s">
        <v>2347</v>
      </c>
      <c r="AB1224" t="s">
        <v>33</v>
      </c>
    </row>
    <row r="1225" spans="1:31" ht="20.100000000000001" customHeight="1" x14ac:dyDescent="0.25">
      <c r="A1225" t="s">
        <v>2468</v>
      </c>
      <c r="B1225" s="14">
        <v>722.86</v>
      </c>
      <c r="C1225" s="14">
        <f>VLOOKUP(A1225,SGI!$A$1:$B$219,2,FALSE)</f>
        <v>1599.59</v>
      </c>
      <c r="D1225">
        <v>24983</v>
      </c>
      <c r="F1225">
        <v>812</v>
      </c>
      <c r="G1225" t="s">
        <v>27</v>
      </c>
      <c r="H1225" t="s">
        <v>2286</v>
      </c>
      <c r="I1225" s="14" t="s">
        <v>2469</v>
      </c>
      <c r="J1225" t="s">
        <v>288</v>
      </c>
      <c r="K1225" t="s">
        <v>32</v>
      </c>
      <c r="L1225" s="20">
        <v>1260</v>
      </c>
      <c r="M1225" s="14">
        <v>630</v>
      </c>
      <c r="N1225" s="14">
        <v>630</v>
      </c>
      <c r="O1225" s="20">
        <v>1260</v>
      </c>
      <c r="P1225">
        <v>630</v>
      </c>
      <c r="Q1225" s="7">
        <v>1260</v>
      </c>
      <c r="R1225" s="11" t="b">
        <f t="shared" si="19"/>
        <v>0</v>
      </c>
      <c r="S1225">
        <v>0</v>
      </c>
      <c r="T1225" t="s">
        <v>2299</v>
      </c>
      <c r="W1225" s="19" t="s">
        <v>1876</v>
      </c>
      <c r="AB1225" t="s">
        <v>33</v>
      </c>
    </row>
    <row r="1226" spans="1:31" ht="20.100000000000001" customHeight="1" x14ac:dyDescent="0.25">
      <c r="A1226" s="14" t="s">
        <v>2468</v>
      </c>
      <c r="B1226" s="14">
        <v>722.86</v>
      </c>
      <c r="C1226" s="14">
        <f>VLOOKUP(A1226,SGI!$A$1:$B$219,2,FALSE)</f>
        <v>1599.59</v>
      </c>
      <c r="D1226" s="14">
        <v>24985</v>
      </c>
      <c r="F1226" s="14">
        <v>812</v>
      </c>
      <c r="G1226" s="14" t="s">
        <v>27</v>
      </c>
      <c r="H1226" s="14" t="s">
        <v>2286</v>
      </c>
      <c r="I1226" s="14" t="s">
        <v>2472</v>
      </c>
      <c r="J1226" s="14" t="s">
        <v>42</v>
      </c>
      <c r="K1226" s="14" t="s">
        <v>32</v>
      </c>
      <c r="L1226" s="14">
        <v>50</v>
      </c>
      <c r="M1226" s="14">
        <v>0</v>
      </c>
      <c r="N1226" s="14">
        <v>50</v>
      </c>
      <c r="O1226" s="14">
        <v>50</v>
      </c>
      <c r="P1226" s="14">
        <v>50</v>
      </c>
      <c r="Q1226" s="8">
        <v>50</v>
      </c>
      <c r="R1226" s="11" t="b">
        <f t="shared" si="19"/>
        <v>0</v>
      </c>
      <c r="S1226" s="14">
        <v>0</v>
      </c>
      <c r="T1226" s="14" t="s">
        <v>2299</v>
      </c>
      <c r="U1226" s="14"/>
      <c r="V1226" s="14"/>
      <c r="W1226" s="19" t="s">
        <v>1876</v>
      </c>
      <c r="X1226" s="14"/>
      <c r="Y1226" s="14"/>
      <c r="Z1226" s="14"/>
      <c r="AA1226" s="14"/>
      <c r="AB1226" s="14" t="s">
        <v>33</v>
      </c>
      <c r="AC1226" s="14"/>
      <c r="AD1226" s="14"/>
      <c r="AE1226" s="14"/>
    </row>
    <row r="1227" spans="1:31" ht="20.100000000000001" customHeight="1" x14ac:dyDescent="0.25">
      <c r="A1227" t="s">
        <v>2468</v>
      </c>
      <c r="B1227" s="14">
        <v>722.86</v>
      </c>
      <c r="C1227" s="14">
        <f>VLOOKUP(A1227,SGI!$A$1:$B$219,2,FALSE)</f>
        <v>1599.59</v>
      </c>
      <c r="D1227">
        <v>24986</v>
      </c>
      <c r="F1227">
        <v>812</v>
      </c>
      <c r="G1227" t="s">
        <v>27</v>
      </c>
      <c r="H1227" t="s">
        <v>2286</v>
      </c>
      <c r="I1227" s="14" t="s">
        <v>2473</v>
      </c>
      <c r="J1227" t="s">
        <v>50</v>
      </c>
      <c r="K1227" t="s">
        <v>77</v>
      </c>
      <c r="L1227" s="14">
        <v>10</v>
      </c>
      <c r="M1227" s="14">
        <v>0</v>
      </c>
      <c r="N1227" s="14">
        <v>10</v>
      </c>
      <c r="O1227">
        <v>10</v>
      </c>
      <c r="P1227">
        <v>10</v>
      </c>
      <c r="Q1227" s="8">
        <v>10</v>
      </c>
      <c r="R1227" s="11" t="b">
        <f t="shared" si="19"/>
        <v>0</v>
      </c>
      <c r="S1227">
        <v>0</v>
      </c>
      <c r="T1227" t="s">
        <v>2299</v>
      </c>
      <c r="W1227" s="19" t="s">
        <v>1876</v>
      </c>
      <c r="AB1227" t="s">
        <v>33</v>
      </c>
    </row>
    <row r="1228" spans="1:31" ht="20.100000000000001" customHeight="1" x14ac:dyDescent="0.25">
      <c r="A1228" t="s">
        <v>2475</v>
      </c>
      <c r="B1228" s="14">
        <v>101.7</v>
      </c>
      <c r="C1228" s="14" t="e">
        <f>VLOOKUP(A1228,SGI!$A$1:$B$219,2,FALSE)</f>
        <v>#N/A</v>
      </c>
      <c r="D1228">
        <v>24893</v>
      </c>
      <c r="F1228">
        <v>812</v>
      </c>
      <c r="G1228" t="s">
        <v>27</v>
      </c>
      <c r="H1228" t="s">
        <v>2286</v>
      </c>
      <c r="I1228" s="19" t="s">
        <v>2476</v>
      </c>
      <c r="J1228" t="s">
        <v>119</v>
      </c>
      <c r="K1228" t="s">
        <v>32</v>
      </c>
      <c r="L1228" s="14">
        <v>334.85</v>
      </c>
      <c r="M1228" s="14">
        <v>132</v>
      </c>
      <c r="N1228" s="14">
        <v>202.85</v>
      </c>
      <c r="O1228" s="14">
        <v>334.85</v>
      </c>
      <c r="P1228">
        <v>202.85</v>
      </c>
      <c r="Q1228" s="8">
        <v>334.85</v>
      </c>
      <c r="R1228" s="11" t="b">
        <f t="shared" si="19"/>
        <v>0</v>
      </c>
      <c r="S1228">
        <v>0</v>
      </c>
      <c r="T1228" t="s">
        <v>2299</v>
      </c>
      <c r="W1228" s="19" t="s">
        <v>1876</v>
      </c>
      <c r="AB1228" t="s">
        <v>33</v>
      </c>
    </row>
    <row r="1229" spans="1:31" ht="20.100000000000001" customHeight="1" x14ac:dyDescent="0.25">
      <c r="A1229" t="s">
        <v>2477</v>
      </c>
      <c r="B1229" s="14">
        <v>80.709999999999994</v>
      </c>
      <c r="C1229" s="14" t="e">
        <f>VLOOKUP(A1229,SGI!$A$1:$B$219,2,FALSE)</f>
        <v>#N/A</v>
      </c>
      <c r="D1229">
        <v>26630</v>
      </c>
      <c r="F1229">
        <v>812</v>
      </c>
      <c r="G1229" t="s">
        <v>27</v>
      </c>
      <c r="H1229" t="s">
        <v>2286</v>
      </c>
      <c r="I1229" s="19" t="s">
        <v>2478</v>
      </c>
      <c r="J1229" t="s">
        <v>71</v>
      </c>
      <c r="K1229" t="s">
        <v>32</v>
      </c>
      <c r="L1229" s="14">
        <v>60</v>
      </c>
      <c r="M1229">
        <v>0</v>
      </c>
      <c r="N1229">
        <v>60</v>
      </c>
      <c r="O1229" s="14">
        <v>60</v>
      </c>
      <c r="P1229">
        <v>60</v>
      </c>
      <c r="Q1229" s="8">
        <v>60</v>
      </c>
      <c r="R1229" s="11" t="b">
        <f t="shared" si="19"/>
        <v>0</v>
      </c>
      <c r="S1229">
        <v>0</v>
      </c>
      <c r="T1229" t="s">
        <v>2299</v>
      </c>
      <c r="W1229" s="14" t="s">
        <v>2434</v>
      </c>
      <c r="AB1229" t="s">
        <v>33</v>
      </c>
    </row>
    <row r="1230" spans="1:31" ht="20.100000000000001" customHeight="1" x14ac:dyDescent="0.25">
      <c r="A1230" t="s">
        <v>2477</v>
      </c>
      <c r="B1230" s="14">
        <v>80.709999999999994</v>
      </c>
      <c r="C1230" s="14" t="e">
        <f>VLOOKUP(A1230,SGI!$A$1:$B$219,2,FALSE)</f>
        <v>#N/A</v>
      </c>
      <c r="D1230">
        <v>26656</v>
      </c>
      <c r="F1230">
        <v>812</v>
      </c>
      <c r="G1230" t="s">
        <v>27</v>
      </c>
      <c r="H1230" t="s">
        <v>2286</v>
      </c>
      <c r="I1230" s="19" t="s">
        <v>2479</v>
      </c>
      <c r="J1230" t="s">
        <v>37</v>
      </c>
      <c r="K1230" t="s">
        <v>77</v>
      </c>
      <c r="L1230" s="14">
        <v>360</v>
      </c>
      <c r="M1230">
        <v>300</v>
      </c>
      <c r="N1230">
        <v>60</v>
      </c>
      <c r="O1230" s="14">
        <v>360</v>
      </c>
      <c r="P1230">
        <v>60</v>
      </c>
      <c r="Q1230" s="8">
        <v>360</v>
      </c>
      <c r="R1230" s="11" t="b">
        <f t="shared" si="19"/>
        <v>0</v>
      </c>
      <c r="S1230">
        <v>0</v>
      </c>
      <c r="T1230" t="s">
        <v>2299</v>
      </c>
      <c r="W1230" s="19" t="s">
        <v>1876</v>
      </c>
      <c r="AB1230" t="s">
        <v>33</v>
      </c>
    </row>
    <row r="1231" spans="1:31" ht="20.100000000000001" customHeight="1" x14ac:dyDescent="0.25">
      <c r="A1231" t="s">
        <v>2253</v>
      </c>
      <c r="B1231" s="14">
        <v>5150</v>
      </c>
      <c r="C1231" s="14" t="e">
        <f>VLOOKUP(A1231,SGI!$A$1:$B$219,2,FALSE)</f>
        <v>#N/A</v>
      </c>
      <c r="D1231" s="4">
        <v>24838</v>
      </c>
      <c r="E1231" s="4" t="s">
        <v>2540</v>
      </c>
      <c r="F1231">
        <v>817</v>
      </c>
      <c r="G1231" t="s">
        <v>27</v>
      </c>
      <c r="H1231" t="s">
        <v>2252</v>
      </c>
      <c r="I1231" s="14" t="s">
        <v>2254</v>
      </c>
      <c r="J1231" t="s">
        <v>98</v>
      </c>
      <c r="K1231" t="s">
        <v>32</v>
      </c>
      <c r="L1231" s="20">
        <v>2000</v>
      </c>
      <c r="M1231" s="20">
        <v>1000</v>
      </c>
      <c r="N1231" s="20">
        <v>1000</v>
      </c>
      <c r="O1231">
        <v>0</v>
      </c>
      <c r="P1231">
        <v>0</v>
      </c>
      <c r="Q1231" s="8">
        <v>0</v>
      </c>
      <c r="R1231" s="11" t="b">
        <f t="shared" ref="R1231:R1242" si="20">AND(P1231&gt;0,Q1231=0,J1231&lt;&gt;"Printing Costs",J1231&lt;&gt;"Publicity")</f>
        <v>0</v>
      </c>
      <c r="S1231">
        <v>0</v>
      </c>
      <c r="W1231" s="14"/>
      <c r="AB1231" t="s">
        <v>33</v>
      </c>
    </row>
    <row r="1232" spans="1:31" ht="20.100000000000001" customHeight="1" x14ac:dyDescent="0.25">
      <c r="A1232" t="s">
        <v>2253</v>
      </c>
      <c r="B1232" s="14">
        <v>5150</v>
      </c>
      <c r="C1232" s="14" t="e">
        <f>VLOOKUP(A1232,SGI!$A$1:$B$219,2,FALSE)</f>
        <v>#N/A</v>
      </c>
      <c r="D1232" s="4">
        <v>24839</v>
      </c>
      <c r="E1232" s="4" t="s">
        <v>2540</v>
      </c>
      <c r="F1232">
        <v>817</v>
      </c>
      <c r="G1232" t="s">
        <v>27</v>
      </c>
      <c r="H1232" t="s">
        <v>2252</v>
      </c>
      <c r="I1232" s="14" t="s">
        <v>2255</v>
      </c>
      <c r="J1232" t="s">
        <v>119</v>
      </c>
      <c r="K1232" t="s">
        <v>32</v>
      </c>
      <c r="L1232" s="14">
        <v>800</v>
      </c>
      <c r="M1232" s="14">
        <v>100</v>
      </c>
      <c r="N1232">
        <v>700</v>
      </c>
      <c r="O1232" s="14">
        <v>0</v>
      </c>
      <c r="P1232">
        <v>0</v>
      </c>
      <c r="Q1232" s="8">
        <v>0</v>
      </c>
      <c r="R1232" s="11" t="b">
        <f t="shared" si="20"/>
        <v>0</v>
      </c>
      <c r="S1232">
        <v>0</v>
      </c>
      <c r="W1232" s="14"/>
      <c r="AB1232" t="s">
        <v>33</v>
      </c>
    </row>
    <row r="1233" spans="1:31" ht="20.100000000000001" customHeight="1" x14ac:dyDescent="0.25">
      <c r="A1233" t="s">
        <v>2253</v>
      </c>
      <c r="B1233" s="14">
        <v>5150</v>
      </c>
      <c r="C1233" s="14" t="e">
        <f>VLOOKUP(A1233,SGI!$A$1:$B$219,2,FALSE)</f>
        <v>#N/A</v>
      </c>
      <c r="D1233" s="4">
        <v>24840</v>
      </c>
      <c r="E1233" s="4" t="s">
        <v>2540</v>
      </c>
      <c r="F1233">
        <v>817</v>
      </c>
      <c r="G1233" t="s">
        <v>27</v>
      </c>
      <c r="H1233" t="s">
        <v>2252</v>
      </c>
      <c r="I1233" s="14" t="s">
        <v>2256</v>
      </c>
      <c r="J1233" t="s">
        <v>45</v>
      </c>
      <c r="K1233" t="s">
        <v>32</v>
      </c>
      <c r="L1233">
        <v>700</v>
      </c>
      <c r="M1233">
        <v>300</v>
      </c>
      <c r="N1233">
        <v>400</v>
      </c>
      <c r="O1233">
        <v>0</v>
      </c>
      <c r="P1233">
        <v>0</v>
      </c>
      <c r="Q1233" s="8">
        <v>0</v>
      </c>
      <c r="R1233" s="11" t="b">
        <f t="shared" si="20"/>
        <v>0</v>
      </c>
      <c r="S1233">
        <v>0</v>
      </c>
      <c r="W1233" s="14"/>
      <c r="AB1233" t="s">
        <v>33</v>
      </c>
    </row>
    <row r="1234" spans="1:31" ht="20.100000000000001" customHeight="1" x14ac:dyDescent="0.25">
      <c r="A1234" t="s">
        <v>2253</v>
      </c>
      <c r="B1234" s="14">
        <v>5150</v>
      </c>
      <c r="C1234" s="14" t="e">
        <f>VLOOKUP(A1234,SGI!$A$1:$B$219,2,FALSE)</f>
        <v>#N/A</v>
      </c>
      <c r="D1234" s="4">
        <v>24841</v>
      </c>
      <c r="E1234" s="4" t="s">
        <v>2540</v>
      </c>
      <c r="F1234">
        <v>817</v>
      </c>
      <c r="G1234" t="s">
        <v>27</v>
      </c>
      <c r="H1234" t="s">
        <v>2252</v>
      </c>
      <c r="I1234" s="14" t="s">
        <v>2257</v>
      </c>
      <c r="J1234" t="s">
        <v>45</v>
      </c>
      <c r="K1234" t="s">
        <v>77</v>
      </c>
      <c r="L1234">
        <v>540</v>
      </c>
      <c r="M1234">
        <v>390</v>
      </c>
      <c r="N1234">
        <v>150</v>
      </c>
      <c r="O1234">
        <v>0</v>
      </c>
      <c r="P1234">
        <v>0</v>
      </c>
      <c r="Q1234" s="8">
        <v>0</v>
      </c>
      <c r="R1234" s="11" t="b">
        <f t="shared" si="20"/>
        <v>0</v>
      </c>
      <c r="S1234">
        <v>0</v>
      </c>
      <c r="W1234" s="14"/>
      <c r="AB1234" t="s">
        <v>33</v>
      </c>
    </row>
    <row r="1235" spans="1:31" ht="20.100000000000001" customHeight="1" x14ac:dyDescent="0.25">
      <c r="A1235" t="s">
        <v>2253</v>
      </c>
      <c r="B1235" s="14">
        <v>5150</v>
      </c>
      <c r="C1235" s="14" t="e">
        <f>VLOOKUP(A1235,SGI!$A$1:$B$219,2,FALSE)</f>
        <v>#N/A</v>
      </c>
      <c r="D1235" s="4">
        <v>24845</v>
      </c>
      <c r="E1235" s="4" t="s">
        <v>2540</v>
      </c>
      <c r="F1235">
        <v>817</v>
      </c>
      <c r="G1235" t="s">
        <v>27</v>
      </c>
      <c r="H1235" t="s">
        <v>2252</v>
      </c>
      <c r="I1235" s="14" t="s">
        <v>2258</v>
      </c>
      <c r="J1235" t="s">
        <v>2203</v>
      </c>
      <c r="K1235" t="s">
        <v>32</v>
      </c>
      <c r="L1235" s="14">
        <v>300</v>
      </c>
      <c r="M1235">
        <v>0</v>
      </c>
      <c r="N1235">
        <v>300</v>
      </c>
      <c r="O1235" s="14">
        <v>0</v>
      </c>
      <c r="P1235">
        <v>0</v>
      </c>
      <c r="Q1235" s="8">
        <v>0</v>
      </c>
      <c r="R1235" s="11" t="b">
        <f t="shared" si="20"/>
        <v>0</v>
      </c>
      <c r="S1235">
        <v>0</v>
      </c>
      <c r="W1235" s="14"/>
      <c r="AB1235" t="s">
        <v>33</v>
      </c>
    </row>
    <row r="1236" spans="1:31" ht="20.100000000000001" customHeight="1" x14ac:dyDescent="0.25">
      <c r="A1236" t="s">
        <v>2253</v>
      </c>
      <c r="B1236" s="14">
        <v>5150</v>
      </c>
      <c r="C1236" s="14" t="e">
        <f>VLOOKUP(A1236,SGI!$A$1:$B$219,2,FALSE)</f>
        <v>#N/A</v>
      </c>
      <c r="D1236" s="4">
        <v>24846</v>
      </c>
      <c r="E1236" s="4" t="s">
        <v>2540</v>
      </c>
      <c r="F1236">
        <v>817</v>
      </c>
      <c r="G1236" t="s">
        <v>27</v>
      </c>
      <c r="H1236" t="s">
        <v>2252</v>
      </c>
      <c r="I1236" s="14" t="s">
        <v>2259</v>
      </c>
      <c r="J1236" t="s">
        <v>60</v>
      </c>
      <c r="K1236" t="s">
        <v>32</v>
      </c>
      <c r="L1236" s="14">
        <v>600</v>
      </c>
      <c r="M1236">
        <v>0</v>
      </c>
      <c r="N1236">
        <v>600</v>
      </c>
      <c r="O1236" s="14">
        <v>0</v>
      </c>
      <c r="P1236">
        <v>0</v>
      </c>
      <c r="Q1236" s="8">
        <v>0</v>
      </c>
      <c r="R1236" s="11" t="b">
        <f t="shared" si="20"/>
        <v>0</v>
      </c>
      <c r="S1236">
        <v>0</v>
      </c>
      <c r="W1236" s="14"/>
      <c r="Y1236" s="14"/>
      <c r="AB1236" t="s">
        <v>33</v>
      </c>
    </row>
    <row r="1237" spans="1:31" ht="20.100000000000001" customHeight="1" x14ac:dyDescent="0.25">
      <c r="A1237" t="s">
        <v>2253</v>
      </c>
      <c r="B1237" s="14">
        <v>5150</v>
      </c>
      <c r="C1237" s="14" t="e">
        <f>VLOOKUP(A1237,SGI!$A$1:$B$219,2,FALSE)</f>
        <v>#N/A</v>
      </c>
      <c r="D1237" s="4">
        <v>24847</v>
      </c>
      <c r="E1237" s="4" t="s">
        <v>2540</v>
      </c>
      <c r="F1237">
        <v>817</v>
      </c>
      <c r="G1237" t="s">
        <v>27</v>
      </c>
      <c r="H1237" t="s">
        <v>2252</v>
      </c>
      <c r="I1237" t="s">
        <v>2260</v>
      </c>
      <c r="J1237" t="s">
        <v>50</v>
      </c>
      <c r="K1237" t="s">
        <v>32</v>
      </c>
      <c r="L1237">
        <v>500</v>
      </c>
      <c r="M1237">
        <v>0</v>
      </c>
      <c r="N1237">
        <v>500</v>
      </c>
      <c r="O1237">
        <v>0</v>
      </c>
      <c r="P1237">
        <v>0</v>
      </c>
      <c r="Q1237" s="8">
        <v>0</v>
      </c>
      <c r="R1237" s="11" t="b">
        <f t="shared" si="20"/>
        <v>0</v>
      </c>
      <c r="S1237">
        <v>0</v>
      </c>
      <c r="W1237" s="14"/>
      <c r="AB1237" t="s">
        <v>33</v>
      </c>
    </row>
    <row r="1238" spans="1:31" ht="20.100000000000001" customHeight="1" x14ac:dyDescent="0.25">
      <c r="A1238" t="s">
        <v>2253</v>
      </c>
      <c r="B1238" s="14">
        <v>5150</v>
      </c>
      <c r="C1238" s="14" t="e">
        <f>VLOOKUP(A1238,SGI!$A$1:$B$219,2,FALSE)</f>
        <v>#N/A</v>
      </c>
      <c r="D1238" s="4">
        <v>24858</v>
      </c>
      <c r="E1238" s="4" t="s">
        <v>2540</v>
      </c>
      <c r="F1238">
        <v>817</v>
      </c>
      <c r="G1238" t="s">
        <v>27</v>
      </c>
      <c r="H1238" t="s">
        <v>2252</v>
      </c>
      <c r="I1238" s="14" t="s">
        <v>2261</v>
      </c>
      <c r="J1238" t="s">
        <v>50</v>
      </c>
      <c r="K1238" t="s">
        <v>77</v>
      </c>
      <c r="L1238">
        <v>400</v>
      </c>
      <c r="M1238" s="14">
        <v>0</v>
      </c>
      <c r="N1238">
        <v>400</v>
      </c>
      <c r="O1238">
        <v>0</v>
      </c>
      <c r="P1238">
        <v>0</v>
      </c>
      <c r="Q1238" s="8">
        <v>0</v>
      </c>
      <c r="R1238" s="11" t="b">
        <f t="shared" si="20"/>
        <v>0</v>
      </c>
      <c r="S1238">
        <v>0</v>
      </c>
      <c r="W1238" s="14"/>
      <c r="AB1238" t="s">
        <v>33</v>
      </c>
    </row>
    <row r="1239" spans="1:31" ht="20.100000000000001" customHeight="1" x14ac:dyDescent="0.25">
      <c r="A1239" t="s">
        <v>2253</v>
      </c>
      <c r="B1239" s="14">
        <v>5150</v>
      </c>
      <c r="C1239" s="14" t="e">
        <f>VLOOKUP(A1239,SGI!$A$1:$B$219,2,FALSE)</f>
        <v>#N/A</v>
      </c>
      <c r="D1239" s="4">
        <v>24859</v>
      </c>
      <c r="E1239" s="4" t="s">
        <v>2540</v>
      </c>
      <c r="F1239">
        <v>817</v>
      </c>
      <c r="G1239" t="s">
        <v>27</v>
      </c>
      <c r="H1239" t="s">
        <v>2252</v>
      </c>
      <c r="I1239" s="14" t="s">
        <v>2262</v>
      </c>
      <c r="J1239" t="s">
        <v>50</v>
      </c>
      <c r="K1239" t="s">
        <v>403</v>
      </c>
      <c r="L1239">
        <v>650</v>
      </c>
      <c r="M1239">
        <v>0</v>
      </c>
      <c r="N1239">
        <v>650</v>
      </c>
      <c r="O1239">
        <v>0</v>
      </c>
      <c r="P1239">
        <v>0</v>
      </c>
      <c r="Q1239" s="8">
        <v>0</v>
      </c>
      <c r="R1239" s="11" t="b">
        <f t="shared" si="20"/>
        <v>0</v>
      </c>
      <c r="S1239">
        <v>0</v>
      </c>
      <c r="T1239" s="14"/>
      <c r="W1239" s="14"/>
      <c r="AB1239" t="s">
        <v>33</v>
      </c>
    </row>
    <row r="1240" spans="1:31" ht="20.100000000000001" customHeight="1" x14ac:dyDescent="0.25">
      <c r="A1240" t="s">
        <v>2253</v>
      </c>
      <c r="B1240" s="14">
        <v>5150</v>
      </c>
      <c r="C1240" s="14" t="e">
        <f>VLOOKUP(A1240,SGI!$A$1:$B$219,2,FALSE)</f>
        <v>#N/A</v>
      </c>
      <c r="D1240" s="4">
        <v>24862</v>
      </c>
      <c r="E1240" s="4" t="s">
        <v>2540</v>
      </c>
      <c r="F1240">
        <v>817</v>
      </c>
      <c r="G1240" t="s">
        <v>27</v>
      </c>
      <c r="H1240" t="s">
        <v>2252</v>
      </c>
      <c r="I1240" s="14" t="s">
        <v>2263</v>
      </c>
      <c r="J1240" t="s">
        <v>98</v>
      </c>
      <c r="K1240" t="s">
        <v>77</v>
      </c>
      <c r="L1240">
        <v>100</v>
      </c>
      <c r="M1240">
        <v>0</v>
      </c>
      <c r="N1240">
        <v>100</v>
      </c>
      <c r="O1240">
        <v>0</v>
      </c>
      <c r="P1240">
        <v>0</v>
      </c>
      <c r="Q1240" s="8">
        <v>0</v>
      </c>
      <c r="R1240" s="11" t="b">
        <f t="shared" si="20"/>
        <v>0</v>
      </c>
      <c r="S1240">
        <v>0</v>
      </c>
      <c r="W1240" s="14"/>
      <c r="AB1240" t="s">
        <v>33</v>
      </c>
    </row>
    <row r="1241" spans="1:31" ht="20.100000000000001" customHeight="1" x14ac:dyDescent="0.25">
      <c r="A1241" t="s">
        <v>2253</v>
      </c>
      <c r="B1241" s="14">
        <v>5150</v>
      </c>
      <c r="C1241" s="14" t="e">
        <f>VLOOKUP(A1241,SGI!$A$1:$B$219,2,FALSE)</f>
        <v>#N/A</v>
      </c>
      <c r="D1241" s="4">
        <v>24864</v>
      </c>
      <c r="E1241" s="4" t="s">
        <v>2540</v>
      </c>
      <c r="F1241">
        <v>817</v>
      </c>
      <c r="G1241" t="s">
        <v>27</v>
      </c>
      <c r="H1241" t="s">
        <v>2252</v>
      </c>
      <c r="I1241" s="14" t="s">
        <v>2264</v>
      </c>
      <c r="J1241" t="s">
        <v>2203</v>
      </c>
      <c r="K1241" t="s">
        <v>77</v>
      </c>
      <c r="L1241">
        <v>700</v>
      </c>
      <c r="M1241">
        <v>0</v>
      </c>
      <c r="N1241">
        <v>700</v>
      </c>
      <c r="O1241">
        <v>0</v>
      </c>
      <c r="P1241">
        <v>0</v>
      </c>
      <c r="Q1241" s="8">
        <v>0</v>
      </c>
      <c r="R1241" s="11" t="b">
        <f t="shared" si="20"/>
        <v>0</v>
      </c>
      <c r="S1241">
        <v>0</v>
      </c>
      <c r="T1241" s="14"/>
      <c r="W1241" s="14"/>
      <c r="AB1241" t="s">
        <v>33</v>
      </c>
    </row>
    <row r="1242" spans="1:31" ht="20.100000000000001" customHeight="1" x14ac:dyDescent="0.25">
      <c r="A1242" s="14" t="s">
        <v>2253</v>
      </c>
      <c r="B1242" s="14">
        <v>5150</v>
      </c>
      <c r="C1242" s="14" t="e">
        <f>VLOOKUP(A1242,SGI!$A$1:$B$219,2,FALSE)</f>
        <v>#N/A</v>
      </c>
      <c r="D1242" s="4">
        <v>24866</v>
      </c>
      <c r="E1242" s="4" t="s">
        <v>2540</v>
      </c>
      <c r="F1242" s="14">
        <v>817</v>
      </c>
      <c r="G1242" s="14" t="s">
        <v>27</v>
      </c>
      <c r="H1242" s="14" t="s">
        <v>2252</v>
      </c>
      <c r="I1242" s="14" t="s">
        <v>2265</v>
      </c>
      <c r="J1242" s="14" t="s">
        <v>119</v>
      </c>
      <c r="K1242" s="14" t="s">
        <v>51</v>
      </c>
      <c r="L1242" s="14">
        <v>500</v>
      </c>
      <c r="M1242" s="14">
        <v>0</v>
      </c>
      <c r="N1242" s="14">
        <v>500</v>
      </c>
      <c r="O1242" s="14">
        <v>0</v>
      </c>
      <c r="P1242" s="14">
        <v>0</v>
      </c>
      <c r="Q1242" s="8">
        <v>0</v>
      </c>
      <c r="R1242" s="11" t="b">
        <f t="shared" si="20"/>
        <v>0</v>
      </c>
      <c r="S1242" s="14">
        <v>0</v>
      </c>
      <c r="T1242" s="14"/>
      <c r="U1242" s="14"/>
      <c r="V1242" s="14"/>
      <c r="W1242" s="14"/>
      <c r="X1242" s="14"/>
      <c r="Y1242" s="14"/>
      <c r="Z1242" s="14"/>
      <c r="AA1242" s="14"/>
      <c r="AB1242" s="14" t="s">
        <v>33</v>
      </c>
      <c r="AC1242" s="14"/>
      <c r="AD1242" s="14"/>
      <c r="AE1242" s="14"/>
    </row>
    <row r="1243" spans="1:31" ht="20.100000000000001" customHeight="1" x14ac:dyDescent="0.25">
      <c r="E1243" s="11"/>
    </row>
    <row r="1244" spans="1:31" ht="20.100000000000001" customHeight="1" x14ac:dyDescent="0.25"/>
    <row r="1245" spans="1:31" ht="20.100000000000001" customHeight="1" x14ac:dyDescent="0.25"/>
    <row r="1246" spans="1:31" ht="20.100000000000001" customHeight="1" x14ac:dyDescent="0.25"/>
    <row r="1247" spans="1:31" ht="20.100000000000001" customHeight="1" x14ac:dyDescent="0.25"/>
    <row r="1248" spans="1:31" ht="20.100000000000001" customHeight="1" x14ac:dyDescent="0.25"/>
    <row r="1249" ht="20.100000000000001" customHeight="1" x14ac:dyDescent="0.25"/>
    <row r="1250" ht="20.100000000000001" customHeight="1" x14ac:dyDescent="0.25"/>
    <row r="1251" ht="20.100000000000001" customHeight="1" x14ac:dyDescent="0.25"/>
    <row r="1252" ht="20.100000000000001" customHeight="1" x14ac:dyDescent="0.25"/>
    <row r="1253" ht="20.100000000000001" customHeight="1" x14ac:dyDescent="0.25"/>
    <row r="1254" ht="20.100000000000001" customHeight="1" x14ac:dyDescent="0.25"/>
    <row r="1255" ht="20.100000000000001" customHeight="1" x14ac:dyDescent="0.25"/>
    <row r="1256" ht="20.100000000000001" customHeight="1" x14ac:dyDescent="0.25"/>
    <row r="1257" ht="20.100000000000001" customHeight="1" x14ac:dyDescent="0.25"/>
    <row r="1258" ht="20.100000000000001" customHeight="1" x14ac:dyDescent="0.25"/>
    <row r="1259" ht="20.100000000000001" customHeight="1" x14ac:dyDescent="0.25"/>
    <row r="1260" ht="20.100000000000001" customHeight="1" x14ac:dyDescent="0.25"/>
    <row r="1261" ht="20.100000000000001" customHeight="1" x14ac:dyDescent="0.25"/>
    <row r="1262" ht="20.100000000000001" customHeight="1" x14ac:dyDescent="0.25"/>
    <row r="1263" ht="20.100000000000001" customHeight="1" x14ac:dyDescent="0.25"/>
    <row r="1264" ht="20.100000000000001" customHeight="1" x14ac:dyDescent="0.25"/>
    <row r="1265" ht="20.100000000000001" customHeight="1" x14ac:dyDescent="0.25"/>
    <row r="1266" ht="20.100000000000001" customHeight="1" x14ac:dyDescent="0.25"/>
    <row r="1267" ht="20.100000000000001" customHeight="1" x14ac:dyDescent="0.25"/>
    <row r="1268" ht="20.100000000000001" customHeight="1" x14ac:dyDescent="0.25"/>
    <row r="1269" ht="20.100000000000001" customHeight="1" x14ac:dyDescent="0.25"/>
    <row r="1270" ht="20.100000000000001" customHeight="1" x14ac:dyDescent="0.25"/>
    <row r="1271" ht="20.100000000000001" customHeight="1" x14ac:dyDescent="0.25"/>
    <row r="1272" ht="20.100000000000001" customHeight="1" x14ac:dyDescent="0.25"/>
    <row r="1273" ht="20.100000000000001" customHeight="1" x14ac:dyDescent="0.25"/>
    <row r="1274" ht="20.100000000000001" customHeight="1" x14ac:dyDescent="0.25"/>
    <row r="1275" ht="20.100000000000001" customHeight="1" x14ac:dyDescent="0.25"/>
    <row r="1276" ht="20.100000000000001" customHeight="1" x14ac:dyDescent="0.25"/>
    <row r="1277" ht="20.100000000000001" customHeight="1" x14ac:dyDescent="0.25"/>
    <row r="1278" ht="20.100000000000001" customHeight="1" x14ac:dyDescent="0.25"/>
    <row r="1279" ht="20.100000000000001" customHeight="1" x14ac:dyDescent="0.25"/>
    <row r="1280" ht="20.100000000000001" customHeight="1" x14ac:dyDescent="0.25"/>
    <row r="1281" ht="20.100000000000001" customHeight="1" x14ac:dyDescent="0.25"/>
    <row r="1282" ht="20.100000000000001" customHeight="1" x14ac:dyDescent="0.25"/>
    <row r="1283" ht="20.100000000000001" customHeight="1" x14ac:dyDescent="0.25"/>
    <row r="1284" ht="20.100000000000001" customHeight="1" x14ac:dyDescent="0.25"/>
    <row r="1285" ht="20.100000000000001" customHeight="1" x14ac:dyDescent="0.25"/>
    <row r="1286" ht="20.100000000000001" customHeight="1" x14ac:dyDescent="0.25"/>
    <row r="1287" ht="20.100000000000001" customHeight="1" x14ac:dyDescent="0.25"/>
    <row r="1288" ht="20.100000000000001" customHeight="1" x14ac:dyDescent="0.25"/>
    <row r="1289" ht="20.100000000000001" customHeight="1" x14ac:dyDescent="0.25"/>
    <row r="1290" ht="20.100000000000001" customHeight="1" x14ac:dyDescent="0.25"/>
    <row r="1291" ht="20.100000000000001" customHeight="1" x14ac:dyDescent="0.25"/>
    <row r="1292" ht="20.100000000000001" customHeight="1" x14ac:dyDescent="0.25"/>
    <row r="1293" ht="20.100000000000001" customHeight="1" x14ac:dyDescent="0.25"/>
    <row r="1294" ht="20.100000000000001" customHeight="1" x14ac:dyDescent="0.25"/>
    <row r="1295" ht="20.100000000000001" customHeight="1" x14ac:dyDescent="0.25"/>
    <row r="1296" ht="20.100000000000001" customHeight="1" x14ac:dyDescent="0.25"/>
    <row r="1297" ht="20.100000000000001" customHeight="1" x14ac:dyDescent="0.25"/>
    <row r="1298" ht="20.100000000000001" customHeight="1" x14ac:dyDescent="0.25"/>
    <row r="1299" ht="20.100000000000001" customHeight="1" x14ac:dyDescent="0.25"/>
    <row r="1300" ht="20.100000000000001" customHeight="1" x14ac:dyDescent="0.25"/>
    <row r="1301" ht="20.100000000000001" customHeight="1" x14ac:dyDescent="0.25"/>
    <row r="1302" ht="20.100000000000001" customHeight="1" x14ac:dyDescent="0.25"/>
    <row r="1303" ht="20.100000000000001" customHeight="1" x14ac:dyDescent="0.25"/>
    <row r="1304" ht="20.100000000000001" customHeight="1" x14ac:dyDescent="0.25"/>
    <row r="1305" ht="20.100000000000001" customHeight="1" x14ac:dyDescent="0.25"/>
    <row r="1306" ht="20.100000000000001" customHeight="1" x14ac:dyDescent="0.25"/>
    <row r="1307" ht="20.100000000000001" customHeight="1" x14ac:dyDescent="0.25"/>
    <row r="1308" ht="20.100000000000001" customHeight="1" x14ac:dyDescent="0.25"/>
    <row r="1309" ht="20.100000000000001" customHeight="1" x14ac:dyDescent="0.25"/>
    <row r="1310" ht="20.100000000000001" customHeight="1" x14ac:dyDescent="0.25"/>
    <row r="1311" ht="20.100000000000001" customHeight="1" x14ac:dyDescent="0.25"/>
    <row r="1312" ht="20.100000000000001" customHeight="1" x14ac:dyDescent="0.25"/>
    <row r="1313" ht="20.100000000000001" customHeight="1" x14ac:dyDescent="0.25"/>
    <row r="1314" ht="20.100000000000001" customHeight="1" x14ac:dyDescent="0.25"/>
    <row r="1315" ht="20.100000000000001" customHeight="1" x14ac:dyDescent="0.25"/>
    <row r="1316" ht="20.100000000000001" customHeight="1" x14ac:dyDescent="0.25"/>
    <row r="1317" ht="20.100000000000001" customHeight="1" x14ac:dyDescent="0.25"/>
    <row r="1318" ht="20.100000000000001" customHeight="1" x14ac:dyDescent="0.25"/>
    <row r="1319" ht="20.100000000000001" customHeight="1" x14ac:dyDescent="0.25"/>
    <row r="1320" ht="20.100000000000001" customHeight="1" x14ac:dyDescent="0.25"/>
    <row r="1321" ht="20.100000000000001" customHeight="1" x14ac:dyDescent="0.25"/>
    <row r="1322" ht="20.100000000000001" customHeight="1" x14ac:dyDescent="0.25"/>
    <row r="1323" ht="20.100000000000001" customHeight="1" x14ac:dyDescent="0.25"/>
    <row r="1324" ht="20.100000000000001" customHeight="1" x14ac:dyDescent="0.25"/>
    <row r="1325" ht="20.100000000000001" customHeight="1" x14ac:dyDescent="0.25"/>
    <row r="1326" ht="20.100000000000001" customHeight="1" x14ac:dyDescent="0.25"/>
    <row r="1327" ht="20.100000000000001" customHeight="1" x14ac:dyDescent="0.25"/>
    <row r="1328" ht="20.100000000000001" customHeight="1" x14ac:dyDescent="0.25"/>
    <row r="1329" ht="20.100000000000001" customHeight="1" x14ac:dyDescent="0.25"/>
    <row r="1330" ht="20.100000000000001" customHeight="1" x14ac:dyDescent="0.25"/>
    <row r="1331" ht="20.100000000000001" customHeight="1" x14ac:dyDescent="0.25"/>
    <row r="1332" ht="20.100000000000001" customHeight="1" x14ac:dyDescent="0.25"/>
    <row r="1333" ht="20.100000000000001" customHeight="1" x14ac:dyDescent="0.25"/>
    <row r="1334" ht="20.100000000000001" customHeight="1" x14ac:dyDescent="0.25"/>
    <row r="1335" ht="20.100000000000001" customHeight="1" x14ac:dyDescent="0.25"/>
    <row r="1336" ht="20.100000000000001" customHeight="1" x14ac:dyDescent="0.25"/>
    <row r="1337" ht="20.100000000000001" customHeight="1" x14ac:dyDescent="0.25"/>
    <row r="1338" ht="20.100000000000001" customHeight="1" x14ac:dyDescent="0.25"/>
    <row r="1339" ht="20.100000000000001" customHeight="1" x14ac:dyDescent="0.25"/>
    <row r="1340" ht="20.100000000000001" customHeight="1" x14ac:dyDescent="0.25"/>
    <row r="1341" ht="20.100000000000001" customHeight="1" x14ac:dyDescent="0.25"/>
    <row r="1342" ht="20.100000000000001" customHeight="1" x14ac:dyDescent="0.25"/>
    <row r="1343" ht="20.100000000000001" customHeight="1" x14ac:dyDescent="0.25"/>
    <row r="1344" ht="20.100000000000001" customHeight="1" x14ac:dyDescent="0.25"/>
    <row r="1345" ht="20.100000000000001" customHeight="1" x14ac:dyDescent="0.25"/>
    <row r="1346" ht="20.100000000000001" customHeight="1" x14ac:dyDescent="0.25"/>
    <row r="1347" ht="20.100000000000001" customHeight="1" x14ac:dyDescent="0.25"/>
    <row r="1348" ht="20.100000000000001" customHeight="1" x14ac:dyDescent="0.25"/>
    <row r="1349" ht="20.100000000000001" customHeight="1" x14ac:dyDescent="0.25"/>
    <row r="1350" ht="20.100000000000001" customHeight="1" x14ac:dyDescent="0.25"/>
    <row r="1351" ht="20.100000000000001" customHeight="1" x14ac:dyDescent="0.25"/>
    <row r="1352" ht="20.100000000000001" customHeight="1" x14ac:dyDescent="0.25"/>
    <row r="1353" ht="20.100000000000001" customHeight="1" x14ac:dyDescent="0.25"/>
    <row r="1354" ht="20.100000000000001" customHeight="1" x14ac:dyDescent="0.25"/>
    <row r="1355" ht="20.100000000000001" customHeight="1" x14ac:dyDescent="0.25"/>
    <row r="1356" ht="20.100000000000001" customHeight="1" x14ac:dyDescent="0.25"/>
    <row r="1357" ht="20.100000000000001" customHeight="1" x14ac:dyDescent="0.25"/>
    <row r="1358" ht="20.100000000000001" customHeight="1" x14ac:dyDescent="0.25"/>
    <row r="1359" ht="20.100000000000001" customHeight="1" x14ac:dyDescent="0.25"/>
    <row r="1360" ht="20.100000000000001" customHeight="1" x14ac:dyDescent="0.25"/>
    <row r="1361" ht="20.100000000000001" customHeight="1" x14ac:dyDescent="0.25"/>
    <row r="1362" ht="20.100000000000001" customHeight="1" x14ac:dyDescent="0.25"/>
    <row r="1363" ht="20.100000000000001" customHeight="1" x14ac:dyDescent="0.25"/>
    <row r="1364" ht="20.100000000000001" customHeight="1" x14ac:dyDescent="0.25"/>
    <row r="1365" ht="20.100000000000001" customHeight="1" x14ac:dyDescent="0.25"/>
    <row r="1366" ht="20.100000000000001" customHeight="1" x14ac:dyDescent="0.25"/>
    <row r="1367" ht="20.100000000000001" customHeight="1" x14ac:dyDescent="0.25"/>
    <row r="1368" ht="20.100000000000001" customHeight="1" x14ac:dyDescent="0.25"/>
    <row r="1369" ht="20.100000000000001" customHeight="1" x14ac:dyDescent="0.25"/>
    <row r="1370" ht="20.100000000000001" customHeight="1" x14ac:dyDescent="0.25"/>
    <row r="1371" ht="20.100000000000001" customHeight="1" x14ac:dyDescent="0.25"/>
    <row r="1372" ht="20.100000000000001" customHeight="1" x14ac:dyDescent="0.25"/>
    <row r="1373" ht="20.100000000000001" customHeight="1" x14ac:dyDescent="0.25"/>
    <row r="1374" ht="20.100000000000001" customHeight="1" x14ac:dyDescent="0.25"/>
    <row r="1375" ht="20.100000000000001" customHeight="1" x14ac:dyDescent="0.25"/>
    <row r="1376" ht="20.100000000000001" customHeight="1" x14ac:dyDescent="0.25"/>
    <row r="1377" ht="20.100000000000001" customHeight="1" x14ac:dyDescent="0.25"/>
    <row r="1378" ht="20.100000000000001" customHeight="1" x14ac:dyDescent="0.25"/>
    <row r="1379" ht="20.100000000000001" customHeight="1" x14ac:dyDescent="0.25"/>
    <row r="1380" ht="20.100000000000001" customHeight="1" x14ac:dyDescent="0.25"/>
    <row r="1381" ht="20.100000000000001" customHeight="1" x14ac:dyDescent="0.25"/>
    <row r="1382" ht="20.100000000000001" customHeight="1" x14ac:dyDescent="0.25"/>
    <row r="1383" ht="20.100000000000001" customHeight="1" x14ac:dyDescent="0.25"/>
    <row r="1384" ht="20.100000000000001" customHeight="1" x14ac:dyDescent="0.25"/>
    <row r="1385" ht="20.100000000000001" customHeight="1" x14ac:dyDescent="0.25"/>
    <row r="1386" ht="20.100000000000001" customHeight="1" x14ac:dyDescent="0.25"/>
    <row r="1387" ht="20.100000000000001" customHeight="1" x14ac:dyDescent="0.25"/>
    <row r="1388" ht="20.100000000000001" customHeight="1" x14ac:dyDescent="0.25"/>
    <row r="1389" ht="20.100000000000001" customHeight="1" x14ac:dyDescent="0.25"/>
    <row r="1390" ht="20.100000000000001" customHeight="1" x14ac:dyDescent="0.25"/>
    <row r="1391" ht="20.100000000000001" customHeight="1" x14ac:dyDescent="0.25"/>
    <row r="1392" ht="20.100000000000001" customHeight="1" x14ac:dyDescent="0.25"/>
    <row r="1393" ht="20.100000000000001" customHeight="1" x14ac:dyDescent="0.25"/>
    <row r="1394" ht="20.100000000000001" customHeight="1" x14ac:dyDescent="0.25"/>
    <row r="1395" ht="20.100000000000001" customHeight="1" x14ac:dyDescent="0.25"/>
    <row r="1396" ht="20.100000000000001" customHeight="1" x14ac:dyDescent="0.25"/>
    <row r="1397" ht="20.100000000000001" customHeight="1" x14ac:dyDescent="0.25"/>
    <row r="1398" ht="20.100000000000001" customHeight="1" x14ac:dyDescent="0.25"/>
    <row r="1399" ht="20.100000000000001" customHeight="1" x14ac:dyDescent="0.25"/>
    <row r="1400" ht="20.100000000000001" customHeight="1" x14ac:dyDescent="0.25"/>
    <row r="1401" ht="20.100000000000001" customHeight="1" x14ac:dyDescent="0.25"/>
    <row r="1402" ht="20.100000000000001" customHeight="1" x14ac:dyDescent="0.25"/>
    <row r="1403" ht="20.100000000000001" customHeight="1" x14ac:dyDescent="0.25"/>
    <row r="1404" ht="20.100000000000001" customHeight="1" x14ac:dyDescent="0.25"/>
    <row r="1405" ht="20.100000000000001" customHeight="1" x14ac:dyDescent="0.25"/>
    <row r="1406" ht="20.100000000000001" customHeight="1" x14ac:dyDescent="0.25"/>
    <row r="1407" ht="20.100000000000001" customHeight="1" x14ac:dyDescent="0.25"/>
    <row r="1408" ht="20.100000000000001" customHeight="1" x14ac:dyDescent="0.25"/>
    <row r="1409" ht="20.100000000000001" customHeight="1" x14ac:dyDescent="0.25"/>
    <row r="1410" ht="20.100000000000001" customHeight="1" x14ac:dyDescent="0.25"/>
    <row r="1411" ht="20.100000000000001" customHeight="1" x14ac:dyDescent="0.25"/>
    <row r="1412" ht="20.100000000000001" customHeight="1" x14ac:dyDescent="0.25"/>
    <row r="1413" ht="20.100000000000001" customHeight="1" x14ac:dyDescent="0.25"/>
    <row r="1414" ht="20.100000000000001" customHeight="1" x14ac:dyDescent="0.25"/>
    <row r="1415" ht="20.100000000000001" customHeight="1" x14ac:dyDescent="0.25"/>
    <row r="1416" ht="20.100000000000001" customHeight="1" x14ac:dyDescent="0.25"/>
    <row r="1417" ht="20.100000000000001" customHeight="1" x14ac:dyDescent="0.25"/>
    <row r="1418" ht="20.100000000000001" customHeight="1" x14ac:dyDescent="0.25"/>
    <row r="1419" ht="20.100000000000001" customHeight="1" x14ac:dyDescent="0.25"/>
    <row r="1420" ht="20.100000000000001" customHeight="1" x14ac:dyDescent="0.25"/>
    <row r="1421" ht="20.100000000000001" customHeight="1" x14ac:dyDescent="0.25"/>
    <row r="1422" ht="20.100000000000001" customHeight="1" x14ac:dyDescent="0.25"/>
    <row r="1423" ht="20.100000000000001" customHeight="1" x14ac:dyDescent="0.25"/>
    <row r="1424" ht="20.100000000000001" customHeight="1" x14ac:dyDescent="0.25"/>
    <row r="1425" ht="20.100000000000001" customHeight="1" x14ac:dyDescent="0.25"/>
    <row r="1426" ht="20.100000000000001" customHeight="1" x14ac:dyDescent="0.25"/>
    <row r="1427" ht="20.100000000000001" customHeight="1" x14ac:dyDescent="0.25"/>
    <row r="1428" ht="20.100000000000001" customHeight="1" x14ac:dyDescent="0.25"/>
    <row r="1429" ht="20.100000000000001" customHeight="1" x14ac:dyDescent="0.25"/>
    <row r="1430" ht="20.100000000000001" customHeight="1" x14ac:dyDescent="0.25"/>
    <row r="1431" ht="20.100000000000001" customHeight="1" x14ac:dyDescent="0.25"/>
    <row r="1432" ht="20.100000000000001" customHeight="1" x14ac:dyDescent="0.25"/>
    <row r="1433" ht="20.100000000000001" customHeight="1" x14ac:dyDescent="0.25"/>
    <row r="1434" ht="20.100000000000001" customHeight="1" x14ac:dyDescent="0.25"/>
    <row r="1435" ht="20.100000000000001" customHeight="1" x14ac:dyDescent="0.25"/>
    <row r="1436" ht="20.100000000000001" customHeight="1" x14ac:dyDescent="0.25"/>
    <row r="1437" ht="20.100000000000001" customHeight="1" x14ac:dyDescent="0.25"/>
    <row r="1438" ht="20.100000000000001" customHeight="1" x14ac:dyDescent="0.25"/>
    <row r="1439" ht="20.100000000000001" customHeight="1" x14ac:dyDescent="0.25"/>
    <row r="1440" ht="20.100000000000001" customHeight="1" x14ac:dyDescent="0.25"/>
    <row r="1441" ht="20.100000000000001" customHeight="1" x14ac:dyDescent="0.25"/>
    <row r="1442" ht="20.100000000000001" customHeight="1" x14ac:dyDescent="0.25"/>
    <row r="1443" ht="20.100000000000001" customHeight="1" x14ac:dyDescent="0.25"/>
    <row r="1444" ht="20.100000000000001" customHeight="1" x14ac:dyDescent="0.25"/>
    <row r="1445" ht="20.100000000000001" customHeight="1" x14ac:dyDescent="0.25"/>
    <row r="1446" ht="20.100000000000001" customHeight="1" x14ac:dyDescent="0.25"/>
    <row r="1447" ht="20.100000000000001" customHeight="1" x14ac:dyDescent="0.25"/>
    <row r="1448" ht="20.100000000000001" customHeight="1" x14ac:dyDescent="0.25"/>
    <row r="1449" ht="20.100000000000001" customHeight="1" x14ac:dyDescent="0.25"/>
    <row r="1450" ht="20.100000000000001" customHeight="1" x14ac:dyDescent="0.25"/>
    <row r="1451" ht="20.100000000000001" customHeight="1" x14ac:dyDescent="0.25"/>
    <row r="1452" ht="20.100000000000001" customHeight="1" x14ac:dyDescent="0.25"/>
    <row r="1453" ht="20.100000000000001" customHeight="1" x14ac:dyDescent="0.25"/>
    <row r="1454" ht="20.100000000000001" customHeight="1" x14ac:dyDescent="0.25"/>
    <row r="1455" ht="20.100000000000001" customHeight="1" x14ac:dyDescent="0.25"/>
    <row r="1456" ht="20.100000000000001" customHeight="1" x14ac:dyDescent="0.25"/>
    <row r="1457" ht="20.100000000000001" customHeight="1" x14ac:dyDescent="0.25"/>
    <row r="1458" ht="20.100000000000001" customHeight="1" x14ac:dyDescent="0.25"/>
    <row r="1459" ht="20.100000000000001" customHeight="1" x14ac:dyDescent="0.25"/>
    <row r="1460" ht="20.100000000000001" customHeight="1" x14ac:dyDescent="0.25"/>
    <row r="1461" ht="20.100000000000001" customHeight="1" x14ac:dyDescent="0.25"/>
    <row r="1462" ht="20.100000000000001" customHeight="1" x14ac:dyDescent="0.25"/>
    <row r="1463" ht="20.100000000000001" customHeight="1" x14ac:dyDescent="0.25"/>
    <row r="1464" ht="20.100000000000001" customHeight="1" x14ac:dyDescent="0.25"/>
    <row r="1465" ht="20.100000000000001" customHeight="1" x14ac:dyDescent="0.25"/>
    <row r="1466" ht="20.100000000000001" customHeight="1" x14ac:dyDescent="0.25"/>
    <row r="1467" ht="20.100000000000001" customHeight="1" x14ac:dyDescent="0.25"/>
    <row r="1468" ht="20.100000000000001" customHeight="1" x14ac:dyDescent="0.25"/>
    <row r="1469" ht="20.100000000000001" customHeight="1" x14ac:dyDescent="0.25"/>
    <row r="1470" ht="20.100000000000001" customHeight="1" x14ac:dyDescent="0.25"/>
    <row r="1471" ht="20.100000000000001" customHeight="1" x14ac:dyDescent="0.25"/>
    <row r="1472" ht="20.100000000000001" customHeight="1" x14ac:dyDescent="0.25"/>
    <row r="1473" ht="20.100000000000001" customHeight="1" x14ac:dyDescent="0.25"/>
    <row r="1474" ht="20.100000000000001" customHeight="1" x14ac:dyDescent="0.25"/>
    <row r="1475" ht="20.100000000000001" customHeight="1" x14ac:dyDescent="0.25"/>
    <row r="1476" ht="20.100000000000001" customHeight="1" x14ac:dyDescent="0.25"/>
    <row r="1477" ht="20.100000000000001" customHeight="1" x14ac:dyDescent="0.25"/>
    <row r="1478" ht="20.100000000000001" customHeight="1" x14ac:dyDescent="0.25"/>
    <row r="1479" ht="20.100000000000001" customHeight="1" x14ac:dyDescent="0.25"/>
    <row r="1480" ht="20.100000000000001" customHeight="1" x14ac:dyDescent="0.25"/>
    <row r="1481" ht="20.100000000000001" customHeight="1" x14ac:dyDescent="0.25"/>
    <row r="1482" ht="20.100000000000001" customHeight="1" x14ac:dyDescent="0.25"/>
    <row r="1483" ht="20.100000000000001" customHeight="1" x14ac:dyDescent="0.25"/>
    <row r="1484" ht="20.100000000000001" customHeight="1" x14ac:dyDescent="0.25"/>
    <row r="1485" ht="20.100000000000001" customHeight="1" x14ac:dyDescent="0.25"/>
    <row r="1486" ht="20.100000000000001" customHeight="1" x14ac:dyDescent="0.25"/>
    <row r="1487" ht="20.100000000000001" customHeight="1" x14ac:dyDescent="0.25"/>
    <row r="1488" ht="20.100000000000001" customHeight="1" x14ac:dyDescent="0.25"/>
    <row r="1489" ht="20.100000000000001" customHeight="1" x14ac:dyDescent="0.25"/>
    <row r="1490" ht="20.100000000000001" customHeight="1" x14ac:dyDescent="0.25"/>
    <row r="1491" ht="20.100000000000001" customHeight="1" x14ac:dyDescent="0.25"/>
    <row r="1492" ht="20.100000000000001" customHeight="1" x14ac:dyDescent="0.25"/>
    <row r="1493" ht="20.100000000000001" customHeight="1" x14ac:dyDescent="0.25"/>
    <row r="1494" ht="20.100000000000001" customHeight="1" x14ac:dyDescent="0.25"/>
    <row r="1495" ht="20.100000000000001" customHeight="1" x14ac:dyDescent="0.25"/>
    <row r="1496" ht="20.100000000000001" customHeight="1" x14ac:dyDescent="0.25"/>
    <row r="1497" ht="20.100000000000001" customHeight="1" x14ac:dyDescent="0.25"/>
    <row r="1498" ht="20.100000000000001" customHeight="1" x14ac:dyDescent="0.25"/>
    <row r="1499" ht="20.100000000000001" customHeight="1" x14ac:dyDescent="0.25"/>
    <row r="1500" ht="20.100000000000001" customHeight="1" x14ac:dyDescent="0.25"/>
    <row r="1501" ht="20.100000000000001" customHeight="1" x14ac:dyDescent="0.25"/>
    <row r="1502" ht="20.100000000000001" customHeight="1" x14ac:dyDescent="0.25"/>
    <row r="1503" ht="20.100000000000001" customHeight="1" x14ac:dyDescent="0.25"/>
    <row r="1504" ht="20.100000000000001" customHeight="1" x14ac:dyDescent="0.25"/>
    <row r="1505" ht="20.100000000000001" customHeight="1" x14ac:dyDescent="0.25"/>
    <row r="1506" ht="20.100000000000001" customHeight="1" x14ac:dyDescent="0.25"/>
    <row r="1507" ht="20.100000000000001" customHeight="1" x14ac:dyDescent="0.25"/>
    <row r="1508" ht="20.100000000000001" customHeight="1" x14ac:dyDescent="0.25"/>
    <row r="1509" ht="20.100000000000001" customHeight="1" x14ac:dyDescent="0.25"/>
    <row r="1510" ht="20.100000000000001" customHeight="1" x14ac:dyDescent="0.25"/>
    <row r="1511" ht="20.100000000000001" customHeight="1" x14ac:dyDescent="0.25"/>
    <row r="1512" ht="20.100000000000001" customHeight="1" x14ac:dyDescent="0.25"/>
    <row r="1513" ht="20.100000000000001" customHeight="1" x14ac:dyDescent="0.25"/>
    <row r="1514" ht="20.100000000000001" customHeight="1" x14ac:dyDescent="0.25"/>
    <row r="1515" ht="20.100000000000001" customHeight="1" x14ac:dyDescent="0.25"/>
    <row r="1516" ht="20.100000000000001" customHeight="1" x14ac:dyDescent="0.25"/>
    <row r="1517" ht="20.100000000000001" customHeight="1" x14ac:dyDescent="0.25"/>
    <row r="1518" ht="20.100000000000001" customHeight="1" x14ac:dyDescent="0.25"/>
    <row r="1519" ht="20.100000000000001" customHeight="1" x14ac:dyDescent="0.25"/>
    <row r="1520" ht="20.100000000000001" customHeight="1" x14ac:dyDescent="0.25"/>
    <row r="1521" ht="20.100000000000001" customHeight="1" x14ac:dyDescent="0.25"/>
    <row r="1522" ht="20.100000000000001" customHeight="1" x14ac:dyDescent="0.25"/>
    <row r="1523" ht="20.100000000000001" customHeight="1" x14ac:dyDescent="0.25"/>
    <row r="1524" ht="20.100000000000001" customHeight="1" x14ac:dyDescent="0.25"/>
    <row r="1525" ht="20.100000000000001" customHeight="1" x14ac:dyDescent="0.25"/>
    <row r="1526" ht="20.100000000000001" customHeight="1" x14ac:dyDescent="0.25"/>
    <row r="1527" ht="20.100000000000001" customHeight="1" x14ac:dyDescent="0.25"/>
    <row r="1528" ht="20.100000000000001" customHeight="1" x14ac:dyDescent="0.25"/>
    <row r="1529" ht="20.100000000000001" customHeight="1" x14ac:dyDescent="0.25"/>
    <row r="1530" ht="20.100000000000001" customHeight="1" x14ac:dyDescent="0.25"/>
    <row r="1531" ht="20.100000000000001" customHeight="1" x14ac:dyDescent="0.25"/>
    <row r="1532" ht="20.100000000000001" customHeight="1" x14ac:dyDescent="0.25"/>
    <row r="1533" ht="20.100000000000001" customHeight="1" x14ac:dyDescent="0.25"/>
    <row r="1534" ht="20.100000000000001" customHeight="1" x14ac:dyDescent="0.25"/>
    <row r="1535" ht="20.100000000000001" customHeight="1" x14ac:dyDescent="0.25"/>
    <row r="1536" ht="20.100000000000001" customHeight="1" x14ac:dyDescent="0.25"/>
    <row r="1537" ht="20.100000000000001" customHeight="1" x14ac:dyDescent="0.25"/>
    <row r="1538" ht="20.100000000000001" customHeight="1" x14ac:dyDescent="0.25"/>
    <row r="1539" ht="20.100000000000001" customHeight="1" x14ac:dyDescent="0.25"/>
    <row r="1540" ht="20.100000000000001" customHeight="1" x14ac:dyDescent="0.25"/>
    <row r="1541" ht="20.100000000000001" customHeight="1" x14ac:dyDescent="0.25"/>
    <row r="1542" ht="20.100000000000001" customHeight="1" x14ac:dyDescent="0.25"/>
    <row r="1543" ht="20.100000000000001" customHeight="1" x14ac:dyDescent="0.25"/>
    <row r="1544" ht="20.100000000000001" customHeight="1" x14ac:dyDescent="0.25"/>
    <row r="1545" ht="20.100000000000001" customHeight="1" x14ac:dyDescent="0.25"/>
    <row r="1546" ht="20.100000000000001" customHeight="1" x14ac:dyDescent="0.25"/>
    <row r="1547" ht="20.100000000000001" customHeight="1" x14ac:dyDescent="0.25"/>
    <row r="1548" ht="20.100000000000001" customHeight="1" x14ac:dyDescent="0.25"/>
    <row r="1549" ht="20.100000000000001" customHeight="1" x14ac:dyDescent="0.25"/>
    <row r="1550" ht="20.100000000000001" customHeight="1" x14ac:dyDescent="0.25"/>
    <row r="1551" ht="20.100000000000001" customHeight="1" x14ac:dyDescent="0.25"/>
    <row r="1552" ht="20.100000000000001" customHeight="1" x14ac:dyDescent="0.25"/>
    <row r="1553" ht="20.100000000000001" customHeight="1" x14ac:dyDescent="0.25"/>
    <row r="1554" ht="20.100000000000001" customHeight="1" x14ac:dyDescent="0.25"/>
    <row r="1555" ht="20.100000000000001" customHeight="1" x14ac:dyDescent="0.25"/>
    <row r="1556" ht="20.100000000000001" customHeight="1" x14ac:dyDescent="0.25"/>
    <row r="1557" ht="20.100000000000001" customHeight="1" x14ac:dyDescent="0.25"/>
    <row r="1558" ht="20.100000000000001" customHeight="1" x14ac:dyDescent="0.25"/>
    <row r="1559" ht="20.100000000000001" customHeight="1" x14ac:dyDescent="0.25"/>
    <row r="1560" ht="20.100000000000001" customHeight="1" x14ac:dyDescent="0.25"/>
    <row r="1561" ht="20.100000000000001" customHeight="1" x14ac:dyDescent="0.25"/>
    <row r="1562" ht="20.100000000000001" customHeight="1" x14ac:dyDescent="0.25"/>
    <row r="1563" ht="20.100000000000001" customHeight="1" x14ac:dyDescent="0.25"/>
    <row r="1564" ht="20.100000000000001" customHeight="1" x14ac:dyDescent="0.25"/>
    <row r="1565" ht="20.100000000000001" customHeight="1" x14ac:dyDescent="0.25"/>
    <row r="1566" ht="20.100000000000001" customHeight="1" x14ac:dyDescent="0.25"/>
    <row r="1567" ht="20.100000000000001" customHeight="1" x14ac:dyDescent="0.25"/>
    <row r="1568" ht="20.100000000000001" customHeight="1" x14ac:dyDescent="0.25"/>
    <row r="1569" ht="20.100000000000001" customHeight="1" x14ac:dyDescent="0.25"/>
    <row r="1570" ht="20.100000000000001" customHeight="1" x14ac:dyDescent="0.25"/>
    <row r="1571" ht="20.100000000000001" customHeight="1" x14ac:dyDescent="0.25"/>
    <row r="1572" ht="20.100000000000001" customHeight="1" x14ac:dyDescent="0.25"/>
    <row r="1573" ht="20.100000000000001" customHeight="1" x14ac:dyDescent="0.25"/>
    <row r="1574" ht="20.100000000000001" customHeight="1" x14ac:dyDescent="0.25"/>
    <row r="1575" ht="20.100000000000001" customHeight="1" x14ac:dyDescent="0.25"/>
    <row r="1576" ht="20.100000000000001" customHeight="1" x14ac:dyDescent="0.25"/>
    <row r="1577" ht="20.100000000000001" customHeight="1" x14ac:dyDescent="0.25"/>
    <row r="1578" ht="20.100000000000001" customHeight="1" x14ac:dyDescent="0.25"/>
    <row r="1579" ht="20.100000000000001" customHeight="1" x14ac:dyDescent="0.25"/>
    <row r="1580" ht="20.100000000000001" customHeight="1" x14ac:dyDescent="0.25"/>
    <row r="1581" ht="20.100000000000001" customHeight="1" x14ac:dyDescent="0.25"/>
    <row r="1582" ht="20.100000000000001" customHeight="1" x14ac:dyDescent="0.25"/>
    <row r="1583" ht="20.100000000000001" customHeight="1" x14ac:dyDescent="0.25"/>
    <row r="1584" ht="20.100000000000001" customHeight="1" x14ac:dyDescent="0.25"/>
    <row r="1585" ht="20.100000000000001" customHeight="1" x14ac:dyDescent="0.25"/>
    <row r="1586" ht="20.100000000000001" customHeight="1" x14ac:dyDescent="0.25"/>
    <row r="1587" ht="20.100000000000001" customHeight="1" x14ac:dyDescent="0.25"/>
    <row r="1588" ht="20.100000000000001" customHeight="1" x14ac:dyDescent="0.25"/>
    <row r="1589" ht="20.100000000000001" customHeight="1" x14ac:dyDescent="0.25"/>
    <row r="1590" ht="20.100000000000001" customHeight="1" x14ac:dyDescent="0.25"/>
    <row r="1591" ht="20.100000000000001" customHeight="1" x14ac:dyDescent="0.25"/>
    <row r="1592" ht="20.100000000000001" customHeight="1" x14ac:dyDescent="0.25"/>
    <row r="1593" ht="20.100000000000001" customHeight="1" x14ac:dyDescent="0.25"/>
    <row r="1594" ht="20.100000000000001" customHeight="1" x14ac:dyDescent="0.25"/>
    <row r="1595" ht="20.100000000000001" customHeight="1" x14ac:dyDescent="0.25"/>
    <row r="1596" ht="20.100000000000001" customHeight="1" x14ac:dyDescent="0.25"/>
    <row r="1597" ht="20.100000000000001" customHeight="1" x14ac:dyDescent="0.25"/>
    <row r="1598" ht="20.100000000000001" customHeight="1" x14ac:dyDescent="0.25"/>
    <row r="1599" ht="20.100000000000001" customHeight="1" x14ac:dyDescent="0.25"/>
    <row r="1600" ht="20.100000000000001" customHeight="1" x14ac:dyDescent="0.25"/>
    <row r="1601" ht="20.100000000000001" customHeight="1" x14ac:dyDescent="0.25"/>
    <row r="1602" ht="20.100000000000001" customHeight="1" x14ac:dyDescent="0.25"/>
    <row r="1603" ht="20.100000000000001" customHeight="1" x14ac:dyDescent="0.25"/>
    <row r="1604" ht="20.100000000000001" customHeight="1" x14ac:dyDescent="0.25"/>
    <row r="1605" ht="20.100000000000001" customHeight="1" x14ac:dyDescent="0.25"/>
    <row r="1606" ht="20.100000000000001" customHeight="1" x14ac:dyDescent="0.25"/>
    <row r="1607" ht="20.100000000000001" customHeight="1" x14ac:dyDescent="0.25"/>
    <row r="1608" ht="20.100000000000001" customHeight="1" x14ac:dyDescent="0.25"/>
    <row r="1609" ht="20.100000000000001" customHeight="1" x14ac:dyDescent="0.25"/>
    <row r="1610" ht="20.100000000000001" customHeight="1" x14ac:dyDescent="0.25"/>
    <row r="1611" ht="20.100000000000001" customHeight="1" x14ac:dyDescent="0.25"/>
    <row r="1612" ht="20.100000000000001" customHeight="1" x14ac:dyDescent="0.25"/>
    <row r="1613" ht="20.100000000000001" customHeight="1" x14ac:dyDescent="0.25"/>
    <row r="1614" ht="20.100000000000001" customHeight="1" x14ac:dyDescent="0.25"/>
    <row r="1615" ht="20.100000000000001" customHeight="1" x14ac:dyDescent="0.25"/>
    <row r="1616" ht="20.100000000000001" customHeight="1" x14ac:dyDescent="0.25"/>
    <row r="1617" ht="20.100000000000001" customHeight="1" x14ac:dyDescent="0.25"/>
    <row r="1618" ht="20.100000000000001" customHeight="1" x14ac:dyDescent="0.25"/>
    <row r="1619" ht="20.100000000000001" customHeight="1" x14ac:dyDescent="0.25"/>
    <row r="1620" ht="20.100000000000001" customHeight="1" x14ac:dyDescent="0.25"/>
    <row r="1621" ht="20.100000000000001" customHeight="1" x14ac:dyDescent="0.25"/>
    <row r="1622" ht="20.100000000000001" customHeight="1" x14ac:dyDescent="0.25"/>
    <row r="1623" ht="20.100000000000001" customHeight="1" x14ac:dyDescent="0.25"/>
    <row r="1624" ht="20.100000000000001" customHeight="1" x14ac:dyDescent="0.25"/>
    <row r="1625" ht="20.100000000000001" customHeight="1" x14ac:dyDescent="0.25"/>
    <row r="1626" ht="20.100000000000001" customHeight="1" x14ac:dyDescent="0.25"/>
    <row r="1627" ht="20.100000000000001" customHeight="1" x14ac:dyDescent="0.25"/>
    <row r="1628" ht="20.100000000000001" customHeight="1" x14ac:dyDescent="0.25"/>
    <row r="1629" ht="20.100000000000001" customHeight="1" x14ac:dyDescent="0.25"/>
    <row r="1630" ht="20.100000000000001" customHeight="1" x14ac:dyDescent="0.25"/>
    <row r="1631" ht="20.100000000000001" customHeight="1" x14ac:dyDescent="0.25"/>
    <row r="1632" ht="20.100000000000001" customHeight="1" x14ac:dyDescent="0.25"/>
    <row r="1633" ht="20.100000000000001" customHeight="1" x14ac:dyDescent="0.25"/>
    <row r="1634" ht="20.100000000000001" customHeight="1" x14ac:dyDescent="0.25"/>
    <row r="1635" ht="20.100000000000001" customHeight="1" x14ac:dyDescent="0.25"/>
    <row r="1636" ht="20.100000000000001" customHeight="1" x14ac:dyDescent="0.25"/>
    <row r="1637" ht="20.100000000000001" customHeight="1" x14ac:dyDescent="0.25"/>
    <row r="1638" ht="20.100000000000001" customHeight="1" x14ac:dyDescent="0.25"/>
    <row r="1639" ht="20.100000000000001" customHeight="1" x14ac:dyDescent="0.25"/>
    <row r="1640" ht="20.100000000000001" customHeight="1" x14ac:dyDescent="0.25"/>
    <row r="1641" ht="20.100000000000001" customHeight="1" x14ac:dyDescent="0.25"/>
    <row r="1642" ht="20.100000000000001" customHeight="1" x14ac:dyDescent="0.25"/>
    <row r="1643" ht="20.100000000000001" customHeight="1" x14ac:dyDescent="0.25"/>
    <row r="1644" ht="20.100000000000001" customHeight="1" x14ac:dyDescent="0.25"/>
    <row r="1645" ht="20.100000000000001" customHeight="1" x14ac:dyDescent="0.25"/>
    <row r="1646" ht="20.100000000000001" customHeight="1" x14ac:dyDescent="0.25"/>
    <row r="1647" ht="20.100000000000001" customHeight="1" x14ac:dyDescent="0.25"/>
    <row r="1648" ht="20.100000000000001" customHeight="1" x14ac:dyDescent="0.25"/>
    <row r="1649" ht="20.100000000000001" customHeight="1" x14ac:dyDescent="0.25"/>
    <row r="1650" ht="20.100000000000001" customHeight="1" x14ac:dyDescent="0.25"/>
    <row r="1651" ht="20.100000000000001" customHeight="1" x14ac:dyDescent="0.25"/>
    <row r="1652" ht="20.100000000000001" customHeight="1" x14ac:dyDescent="0.25"/>
    <row r="1653" ht="20.100000000000001" customHeight="1" x14ac:dyDescent="0.25"/>
    <row r="1654" ht="20.100000000000001" customHeight="1" x14ac:dyDescent="0.25"/>
    <row r="1655" ht="20.100000000000001" customHeight="1" x14ac:dyDescent="0.25"/>
    <row r="1656" ht="20.100000000000001" customHeight="1" x14ac:dyDescent="0.25"/>
    <row r="1657" ht="20.100000000000001" customHeight="1" x14ac:dyDescent="0.25"/>
    <row r="1658" ht="20.100000000000001" customHeight="1" x14ac:dyDescent="0.25"/>
    <row r="1659" ht="20.100000000000001" customHeight="1" x14ac:dyDescent="0.25"/>
    <row r="1660" ht="20.100000000000001" customHeight="1" x14ac:dyDescent="0.25"/>
    <row r="1661" ht="20.100000000000001" customHeight="1" x14ac:dyDescent="0.25"/>
    <row r="1662" ht="20.100000000000001" customHeight="1" x14ac:dyDescent="0.25"/>
    <row r="1663" ht="20.100000000000001" customHeight="1" x14ac:dyDescent="0.25"/>
    <row r="1664" ht="20.100000000000001" customHeight="1" x14ac:dyDescent="0.25"/>
    <row r="1665" ht="20.100000000000001" customHeight="1" x14ac:dyDescent="0.25"/>
    <row r="1666" ht="20.100000000000001" customHeight="1" x14ac:dyDescent="0.25"/>
    <row r="1667" ht="20.100000000000001" customHeight="1" x14ac:dyDescent="0.25"/>
    <row r="1668" ht="20.100000000000001" customHeight="1" x14ac:dyDescent="0.25"/>
    <row r="1669" ht="20.100000000000001" customHeight="1" x14ac:dyDescent="0.25"/>
    <row r="1670" ht="20.100000000000001" customHeight="1" x14ac:dyDescent="0.25"/>
    <row r="1671" ht="20.100000000000001" customHeight="1" x14ac:dyDescent="0.25"/>
    <row r="1672" ht="20.100000000000001" customHeight="1" x14ac:dyDescent="0.25"/>
    <row r="1673" ht="20.100000000000001" customHeight="1" x14ac:dyDescent="0.25"/>
    <row r="1674" ht="20.100000000000001" customHeight="1" x14ac:dyDescent="0.25"/>
    <row r="1675" ht="20.100000000000001" customHeight="1" x14ac:dyDescent="0.25"/>
    <row r="1676" ht="20.100000000000001" customHeight="1" x14ac:dyDescent="0.25"/>
    <row r="1677" ht="20.100000000000001" customHeight="1" x14ac:dyDescent="0.25"/>
    <row r="1678" ht="20.100000000000001" customHeight="1" x14ac:dyDescent="0.25"/>
    <row r="1679" ht="20.100000000000001" customHeight="1" x14ac:dyDescent="0.25"/>
    <row r="1680" ht="20.100000000000001" customHeight="1" x14ac:dyDescent="0.25"/>
    <row r="1681" ht="20.100000000000001" customHeight="1" x14ac:dyDescent="0.25"/>
    <row r="1682" ht="20.100000000000001" customHeight="1" x14ac:dyDescent="0.25"/>
    <row r="1683" ht="20.100000000000001" customHeight="1" x14ac:dyDescent="0.25"/>
    <row r="1684" ht="20.100000000000001" customHeight="1" x14ac:dyDescent="0.25"/>
    <row r="1685" ht="20.100000000000001" customHeight="1" x14ac:dyDescent="0.25"/>
    <row r="1686" ht="20.100000000000001" customHeight="1" x14ac:dyDescent="0.25"/>
    <row r="1687" ht="20.100000000000001" customHeight="1" x14ac:dyDescent="0.25"/>
    <row r="1688" ht="20.100000000000001" customHeight="1" x14ac:dyDescent="0.25"/>
    <row r="1689" ht="20.100000000000001" customHeight="1" x14ac:dyDescent="0.25"/>
    <row r="1690" ht="20.100000000000001" customHeight="1" x14ac:dyDescent="0.25"/>
    <row r="1691" ht="20.100000000000001" customHeight="1" x14ac:dyDescent="0.25"/>
    <row r="1692" ht="20.100000000000001" customHeight="1" x14ac:dyDescent="0.25"/>
    <row r="1693" ht="20.100000000000001" customHeight="1" x14ac:dyDescent="0.25"/>
    <row r="1694" ht="20.100000000000001" customHeight="1" x14ac:dyDescent="0.25"/>
    <row r="1695" ht="20.100000000000001" customHeight="1" x14ac:dyDescent="0.25"/>
    <row r="1696" ht="20.100000000000001" customHeight="1" x14ac:dyDescent="0.25"/>
    <row r="1697" ht="20.100000000000001" customHeight="1" x14ac:dyDescent="0.25"/>
    <row r="1698" ht="20.100000000000001" customHeight="1" x14ac:dyDescent="0.25"/>
    <row r="1699" ht="20.100000000000001" customHeight="1" x14ac:dyDescent="0.25"/>
    <row r="1700" ht="20.100000000000001" customHeight="1" x14ac:dyDescent="0.25"/>
    <row r="1701" ht="20.100000000000001" customHeight="1" x14ac:dyDescent="0.25"/>
    <row r="1702" ht="20.100000000000001" customHeight="1" x14ac:dyDescent="0.25"/>
    <row r="1703" ht="20.100000000000001" customHeight="1" x14ac:dyDescent="0.25"/>
    <row r="1704" ht="20.100000000000001" customHeight="1" x14ac:dyDescent="0.25"/>
    <row r="1705" ht="20.100000000000001" customHeight="1" x14ac:dyDescent="0.25"/>
    <row r="1706" ht="20.100000000000001" customHeight="1" x14ac:dyDescent="0.25"/>
    <row r="1707" ht="20.100000000000001" customHeight="1" x14ac:dyDescent="0.25"/>
    <row r="1708" ht="20.100000000000001" customHeight="1" x14ac:dyDescent="0.25"/>
    <row r="1709" ht="20.100000000000001" customHeight="1" x14ac:dyDescent="0.25"/>
    <row r="1710" ht="20.100000000000001" customHeight="1" x14ac:dyDescent="0.25"/>
    <row r="1711" ht="20.100000000000001" customHeight="1" x14ac:dyDescent="0.25"/>
    <row r="1712" ht="20.100000000000001" customHeight="1" x14ac:dyDescent="0.25"/>
    <row r="1713" ht="20.100000000000001" customHeight="1" x14ac:dyDescent="0.25"/>
    <row r="1714" ht="20.100000000000001" customHeight="1" x14ac:dyDescent="0.25"/>
    <row r="1715" ht="20.100000000000001" customHeight="1" x14ac:dyDescent="0.25"/>
    <row r="1716" ht="20.100000000000001" customHeight="1" x14ac:dyDescent="0.25"/>
    <row r="1717" ht="20.100000000000001" customHeight="1" x14ac:dyDescent="0.25"/>
    <row r="1718" ht="20.100000000000001" customHeight="1" x14ac:dyDescent="0.25"/>
    <row r="1719" ht="20.100000000000001" customHeight="1" x14ac:dyDescent="0.25"/>
    <row r="1720" ht="20.100000000000001" customHeight="1" x14ac:dyDescent="0.25"/>
    <row r="1721" ht="20.100000000000001" customHeight="1" x14ac:dyDescent="0.25"/>
    <row r="1722" ht="20.100000000000001" customHeight="1" x14ac:dyDescent="0.25"/>
    <row r="1723" ht="20.100000000000001" customHeight="1" x14ac:dyDescent="0.25"/>
    <row r="1724" ht="20.100000000000001" customHeight="1" x14ac:dyDescent="0.25"/>
    <row r="1725" ht="20.100000000000001" customHeight="1" x14ac:dyDescent="0.25"/>
    <row r="1726" ht="20.100000000000001" customHeight="1" x14ac:dyDescent="0.25"/>
    <row r="1727" ht="20.100000000000001" customHeight="1" x14ac:dyDescent="0.25"/>
    <row r="1728" ht="20.100000000000001" customHeight="1" x14ac:dyDescent="0.25"/>
    <row r="1729" ht="20.100000000000001" customHeight="1" x14ac:dyDescent="0.25"/>
    <row r="1730" ht="20.100000000000001" customHeight="1" x14ac:dyDescent="0.25"/>
    <row r="1731" ht="20.100000000000001" customHeight="1" x14ac:dyDescent="0.25"/>
    <row r="1732" ht="20.100000000000001" customHeight="1" x14ac:dyDescent="0.25"/>
    <row r="1733" ht="20.100000000000001" customHeight="1" x14ac:dyDescent="0.25"/>
    <row r="1734" ht="20.100000000000001" customHeight="1" x14ac:dyDescent="0.25"/>
    <row r="1735" ht="20.100000000000001" customHeight="1" x14ac:dyDescent="0.25"/>
    <row r="1736" ht="20.100000000000001" customHeight="1" x14ac:dyDescent="0.25"/>
    <row r="1737" ht="20.100000000000001" customHeight="1" x14ac:dyDescent="0.25"/>
    <row r="1738" ht="20.100000000000001" customHeight="1" x14ac:dyDescent="0.25"/>
    <row r="1739" ht="20.100000000000001" customHeight="1" x14ac:dyDescent="0.25"/>
    <row r="1740" ht="20.100000000000001" customHeight="1" x14ac:dyDescent="0.25"/>
    <row r="1741" ht="20.100000000000001" customHeight="1" x14ac:dyDescent="0.25"/>
    <row r="1742" ht="20.100000000000001" customHeight="1" x14ac:dyDescent="0.25"/>
    <row r="1743" ht="20.100000000000001" customHeight="1" x14ac:dyDescent="0.25"/>
    <row r="1744" ht="20.100000000000001" customHeight="1" x14ac:dyDescent="0.25"/>
    <row r="1745" ht="20.100000000000001" customHeight="1" x14ac:dyDescent="0.25"/>
    <row r="1746" ht="20.100000000000001" customHeight="1" x14ac:dyDescent="0.25"/>
    <row r="1747" ht="20.100000000000001" customHeight="1" x14ac:dyDescent="0.25"/>
    <row r="1748" ht="20.100000000000001" customHeight="1" x14ac:dyDescent="0.25"/>
    <row r="1749" ht="20.100000000000001" customHeight="1" x14ac:dyDescent="0.25"/>
    <row r="1750" ht="20.100000000000001" customHeight="1" x14ac:dyDescent="0.25"/>
    <row r="1751" ht="20.100000000000001" customHeight="1" x14ac:dyDescent="0.25"/>
    <row r="1752" ht="20.100000000000001" customHeight="1" x14ac:dyDescent="0.25"/>
    <row r="1753" ht="20.100000000000001" customHeight="1" x14ac:dyDescent="0.25"/>
    <row r="1754" ht="20.100000000000001" customHeight="1" x14ac:dyDescent="0.25"/>
    <row r="1755" ht="20.100000000000001" customHeight="1" x14ac:dyDescent="0.25"/>
    <row r="1756" ht="20.100000000000001" customHeight="1" x14ac:dyDescent="0.25"/>
    <row r="1757" ht="20.100000000000001" customHeight="1" x14ac:dyDescent="0.25"/>
    <row r="1758" ht="20.100000000000001" customHeight="1" x14ac:dyDescent="0.25"/>
    <row r="1759" ht="20.100000000000001" customHeight="1" x14ac:dyDescent="0.25"/>
    <row r="1760" ht="20.100000000000001" customHeight="1" x14ac:dyDescent="0.25"/>
    <row r="1761" ht="20.100000000000001" customHeight="1" x14ac:dyDescent="0.25"/>
    <row r="1762" ht="20.100000000000001" customHeight="1" x14ac:dyDescent="0.25"/>
    <row r="1763" ht="20.100000000000001" customHeight="1" x14ac:dyDescent="0.25"/>
    <row r="1764" ht="20.100000000000001" customHeight="1" x14ac:dyDescent="0.25"/>
    <row r="1765" ht="20.100000000000001" customHeight="1" x14ac:dyDescent="0.25"/>
    <row r="1766" ht="20.100000000000001" customHeight="1" x14ac:dyDescent="0.25"/>
    <row r="1767" ht="20.100000000000001" customHeight="1" x14ac:dyDescent="0.25"/>
    <row r="1768" ht="20.100000000000001" customHeight="1" x14ac:dyDescent="0.25"/>
    <row r="1769" ht="20.100000000000001" customHeight="1" x14ac:dyDescent="0.25"/>
    <row r="1770" ht="20.100000000000001" customHeight="1" x14ac:dyDescent="0.25"/>
    <row r="1771" ht="20.100000000000001" customHeight="1" x14ac:dyDescent="0.25"/>
    <row r="1772" ht="20.100000000000001" customHeight="1" x14ac:dyDescent="0.25"/>
    <row r="1773" ht="20.100000000000001" customHeight="1" x14ac:dyDescent="0.25"/>
    <row r="1774" ht="20.100000000000001" customHeight="1" x14ac:dyDescent="0.25"/>
    <row r="1775" ht="20.100000000000001" customHeight="1" x14ac:dyDescent="0.25"/>
    <row r="1776" ht="20.100000000000001" customHeight="1" x14ac:dyDescent="0.25"/>
    <row r="1777" ht="20.100000000000001" customHeight="1" x14ac:dyDescent="0.25"/>
    <row r="1778" ht="20.100000000000001" customHeight="1" x14ac:dyDescent="0.25"/>
    <row r="1779" ht="20.100000000000001" customHeight="1" x14ac:dyDescent="0.25"/>
    <row r="1780" ht="20.100000000000001" customHeight="1" x14ac:dyDescent="0.25"/>
    <row r="1781" ht="20.100000000000001" customHeight="1" x14ac:dyDescent="0.25"/>
    <row r="1782" ht="20.100000000000001" customHeight="1" x14ac:dyDescent="0.25"/>
    <row r="1783" ht="20.100000000000001" customHeight="1" x14ac:dyDescent="0.25"/>
    <row r="1784" ht="20.100000000000001" customHeight="1" x14ac:dyDescent="0.25"/>
    <row r="1785" ht="20.100000000000001" customHeight="1" x14ac:dyDescent="0.25"/>
    <row r="1786" ht="20.100000000000001" customHeight="1" x14ac:dyDescent="0.25"/>
    <row r="1787" ht="20.100000000000001" customHeight="1" x14ac:dyDescent="0.25"/>
    <row r="1788" ht="20.100000000000001" customHeight="1" x14ac:dyDescent="0.25"/>
    <row r="1789" ht="20.100000000000001" customHeight="1" x14ac:dyDescent="0.25"/>
    <row r="1790" ht="20.100000000000001" customHeight="1" x14ac:dyDescent="0.25"/>
    <row r="1791" ht="20.100000000000001" customHeight="1" x14ac:dyDescent="0.25"/>
    <row r="1792" ht="20.100000000000001" customHeight="1" x14ac:dyDescent="0.25"/>
    <row r="1793" ht="20.100000000000001" customHeight="1" x14ac:dyDescent="0.25"/>
    <row r="1794" ht="20.100000000000001" customHeight="1" x14ac:dyDescent="0.25"/>
    <row r="1795" ht="20.100000000000001" customHeight="1" x14ac:dyDescent="0.25"/>
    <row r="1796" ht="20.100000000000001" customHeight="1" x14ac:dyDescent="0.25"/>
    <row r="1797" ht="20.100000000000001" customHeight="1" x14ac:dyDescent="0.25"/>
    <row r="1798" ht="20.100000000000001" customHeight="1" x14ac:dyDescent="0.25"/>
    <row r="1799" ht="20.100000000000001" customHeight="1" x14ac:dyDescent="0.25"/>
    <row r="1800" ht="20.100000000000001" customHeight="1" x14ac:dyDescent="0.25"/>
    <row r="1801" ht="20.100000000000001" customHeight="1" x14ac:dyDescent="0.25"/>
    <row r="1802" ht="20.100000000000001" customHeight="1" x14ac:dyDescent="0.25"/>
    <row r="1803" ht="20.100000000000001" customHeight="1" x14ac:dyDescent="0.25"/>
    <row r="1804" ht="20.100000000000001" customHeight="1" x14ac:dyDescent="0.25"/>
    <row r="1805" ht="20.100000000000001" customHeight="1" x14ac:dyDescent="0.25"/>
    <row r="1806" ht="20.100000000000001" customHeight="1" x14ac:dyDescent="0.25"/>
    <row r="1807" ht="20.100000000000001" customHeight="1" x14ac:dyDescent="0.25"/>
    <row r="1808" ht="20.100000000000001" customHeight="1" x14ac:dyDescent="0.25"/>
    <row r="1809" ht="20.100000000000001" customHeight="1" x14ac:dyDescent="0.25"/>
    <row r="1810" ht="20.100000000000001" customHeight="1" x14ac:dyDescent="0.25"/>
    <row r="1811" ht="20.100000000000001" customHeight="1" x14ac:dyDescent="0.25"/>
    <row r="1812" ht="20.100000000000001" customHeight="1" x14ac:dyDescent="0.25"/>
    <row r="1813" ht="20.100000000000001" customHeight="1" x14ac:dyDescent="0.25"/>
    <row r="1814" ht="20.100000000000001" customHeight="1" x14ac:dyDescent="0.25"/>
    <row r="1815" ht="20.100000000000001" customHeight="1" x14ac:dyDescent="0.25"/>
    <row r="1816" ht="20.100000000000001" customHeight="1" x14ac:dyDescent="0.25"/>
    <row r="1817" ht="20.100000000000001" customHeight="1" x14ac:dyDescent="0.25"/>
    <row r="1818" ht="20.100000000000001" customHeight="1" x14ac:dyDescent="0.25"/>
    <row r="1819" ht="20.100000000000001" customHeight="1" x14ac:dyDescent="0.25"/>
    <row r="1820" ht="20.100000000000001" customHeight="1" x14ac:dyDescent="0.25"/>
    <row r="1821" ht="20.100000000000001" customHeight="1" x14ac:dyDescent="0.25"/>
    <row r="1822" ht="20.100000000000001" customHeight="1" x14ac:dyDescent="0.25"/>
    <row r="1823" ht="20.100000000000001" customHeight="1" x14ac:dyDescent="0.25"/>
    <row r="1824" ht="20.100000000000001" customHeight="1" x14ac:dyDescent="0.25"/>
    <row r="1825" ht="20.100000000000001" customHeight="1" x14ac:dyDescent="0.25"/>
    <row r="1826" ht="20.100000000000001" customHeight="1" x14ac:dyDescent="0.25"/>
    <row r="1827" ht="20.100000000000001" customHeight="1" x14ac:dyDescent="0.25"/>
    <row r="1828" ht="20.100000000000001" customHeight="1" x14ac:dyDescent="0.25"/>
    <row r="1829" ht="20.100000000000001" customHeight="1" x14ac:dyDescent="0.25"/>
    <row r="1830" ht="20.100000000000001" customHeight="1" x14ac:dyDescent="0.25"/>
    <row r="1831" ht="20.100000000000001" customHeight="1" x14ac:dyDescent="0.25"/>
    <row r="1832" ht="20.100000000000001" customHeight="1" x14ac:dyDescent="0.25"/>
    <row r="1833" ht="20.100000000000001" customHeight="1" x14ac:dyDescent="0.25"/>
    <row r="1834" ht="20.100000000000001" customHeight="1" x14ac:dyDescent="0.25"/>
    <row r="1835" ht="20.100000000000001" customHeight="1" x14ac:dyDescent="0.25"/>
    <row r="1836" ht="20.100000000000001" customHeight="1" x14ac:dyDescent="0.25"/>
    <row r="1837" ht="20.100000000000001" customHeight="1" x14ac:dyDescent="0.25"/>
    <row r="1838" ht="20.100000000000001" customHeight="1" x14ac:dyDescent="0.25"/>
    <row r="1839" ht="20.100000000000001" customHeight="1" x14ac:dyDescent="0.25"/>
    <row r="1840" ht="20.100000000000001" customHeight="1" x14ac:dyDescent="0.25"/>
    <row r="1841" ht="20.100000000000001" customHeight="1" x14ac:dyDescent="0.25"/>
    <row r="1842" ht="20.100000000000001" customHeight="1" x14ac:dyDescent="0.25"/>
    <row r="1843" ht="20.100000000000001" customHeight="1" x14ac:dyDescent="0.25"/>
    <row r="1844" ht="20.100000000000001" customHeight="1" x14ac:dyDescent="0.25"/>
    <row r="1845" ht="20.100000000000001" customHeight="1" x14ac:dyDescent="0.25"/>
    <row r="1846" ht="20.100000000000001" customHeight="1" x14ac:dyDescent="0.25"/>
    <row r="1847" ht="20.100000000000001" customHeight="1" x14ac:dyDescent="0.25"/>
    <row r="1848" ht="20.100000000000001" customHeight="1" x14ac:dyDescent="0.25"/>
    <row r="1849" ht="20.100000000000001" customHeight="1" x14ac:dyDescent="0.25"/>
    <row r="1850" ht="20.100000000000001" customHeight="1" x14ac:dyDescent="0.25"/>
    <row r="1851" ht="20.100000000000001" customHeight="1" x14ac:dyDescent="0.25"/>
    <row r="1852" ht="20.100000000000001" customHeight="1" x14ac:dyDescent="0.25"/>
    <row r="1853" ht="20.100000000000001" customHeight="1" x14ac:dyDescent="0.25"/>
    <row r="1854" ht="20.100000000000001" customHeight="1" x14ac:dyDescent="0.25"/>
    <row r="1855" ht="20.100000000000001" customHeight="1" x14ac:dyDescent="0.25"/>
    <row r="1856" ht="20.100000000000001" customHeight="1" x14ac:dyDescent="0.25"/>
    <row r="1857" ht="20.100000000000001" customHeight="1" x14ac:dyDescent="0.25"/>
    <row r="1858" ht="20.100000000000001" customHeight="1" x14ac:dyDescent="0.25"/>
    <row r="1859" ht="20.100000000000001" customHeight="1" x14ac:dyDescent="0.25"/>
    <row r="1860" ht="20.100000000000001" customHeight="1" x14ac:dyDescent="0.25"/>
    <row r="1861" ht="20.100000000000001" customHeight="1" x14ac:dyDescent="0.25"/>
    <row r="1862" ht="20.100000000000001" customHeight="1" x14ac:dyDescent="0.25"/>
    <row r="1863" ht="20.100000000000001" customHeight="1" x14ac:dyDescent="0.25"/>
    <row r="1864" ht="20.100000000000001" customHeight="1" x14ac:dyDescent="0.25"/>
    <row r="1865" ht="20.100000000000001" customHeight="1" x14ac:dyDescent="0.25"/>
    <row r="1866" ht="20.100000000000001" customHeight="1" x14ac:dyDescent="0.25"/>
    <row r="1867" ht="20.100000000000001" customHeight="1" x14ac:dyDescent="0.25"/>
    <row r="1868" ht="20.100000000000001" customHeight="1" x14ac:dyDescent="0.25"/>
    <row r="1869" ht="20.100000000000001" customHeight="1" x14ac:dyDescent="0.25"/>
    <row r="1870" ht="20.100000000000001" customHeight="1" x14ac:dyDescent="0.25"/>
    <row r="1871" ht="20.100000000000001" customHeight="1" x14ac:dyDescent="0.25"/>
    <row r="1872" ht="20.100000000000001" customHeight="1" x14ac:dyDescent="0.25"/>
    <row r="1873" ht="20.100000000000001" customHeight="1" x14ac:dyDescent="0.25"/>
    <row r="1874" ht="20.100000000000001" customHeight="1" x14ac:dyDescent="0.25"/>
    <row r="1875" ht="20.100000000000001" customHeight="1" x14ac:dyDescent="0.25"/>
    <row r="1876" ht="20.100000000000001" customHeight="1" x14ac:dyDescent="0.25"/>
    <row r="1877" ht="20.100000000000001" customHeight="1" x14ac:dyDescent="0.25"/>
    <row r="1878" ht="20.100000000000001" customHeight="1" x14ac:dyDescent="0.25"/>
    <row r="1879" ht="20.100000000000001" customHeight="1" x14ac:dyDescent="0.25"/>
    <row r="1880" ht="20.100000000000001" customHeight="1" x14ac:dyDescent="0.25"/>
    <row r="1881" ht="20.100000000000001" customHeight="1" x14ac:dyDescent="0.25"/>
    <row r="1882" ht="20.100000000000001" customHeight="1" x14ac:dyDescent="0.25"/>
    <row r="1883" ht="20.100000000000001" customHeight="1" x14ac:dyDescent="0.25"/>
    <row r="1884" ht="20.100000000000001" customHeight="1" x14ac:dyDescent="0.25"/>
    <row r="1885" ht="20.100000000000001" customHeight="1" x14ac:dyDescent="0.25"/>
    <row r="1886" ht="20.100000000000001" customHeight="1" x14ac:dyDescent="0.25"/>
    <row r="1887" ht="20.100000000000001" customHeight="1" x14ac:dyDescent="0.25"/>
    <row r="1888" ht="20.100000000000001" customHeight="1" x14ac:dyDescent="0.25"/>
    <row r="1889" ht="20.100000000000001" customHeight="1" x14ac:dyDescent="0.25"/>
    <row r="1890" ht="20.100000000000001" customHeight="1" x14ac:dyDescent="0.25"/>
    <row r="1891" ht="20.100000000000001" customHeight="1" x14ac:dyDescent="0.25"/>
    <row r="1892" ht="20.100000000000001" customHeight="1" x14ac:dyDescent="0.25"/>
    <row r="1893" ht="20.100000000000001" customHeight="1" x14ac:dyDescent="0.25"/>
    <row r="1894" ht="20.100000000000001" customHeight="1" x14ac:dyDescent="0.25"/>
    <row r="1895" ht="20.100000000000001" customHeight="1" x14ac:dyDescent="0.25"/>
    <row r="1896" ht="20.100000000000001" customHeight="1" x14ac:dyDescent="0.25"/>
    <row r="1897" ht="20.100000000000001" customHeight="1" x14ac:dyDescent="0.25"/>
    <row r="1898" ht="20.100000000000001" customHeight="1" x14ac:dyDescent="0.25"/>
    <row r="1899" ht="20.100000000000001" customHeight="1" x14ac:dyDescent="0.25"/>
    <row r="1900" ht="20.100000000000001" customHeight="1" x14ac:dyDescent="0.25"/>
    <row r="1901" ht="20.100000000000001" customHeight="1" x14ac:dyDescent="0.25"/>
    <row r="1902" ht="20.100000000000001" customHeight="1" x14ac:dyDescent="0.25"/>
    <row r="1903" ht="20.100000000000001" customHeight="1" x14ac:dyDescent="0.25"/>
    <row r="1904" ht="20.100000000000001" customHeight="1" x14ac:dyDescent="0.25"/>
    <row r="1905" ht="20.100000000000001" customHeight="1" x14ac:dyDescent="0.25"/>
    <row r="1906" ht="20.100000000000001" customHeight="1" x14ac:dyDescent="0.25"/>
    <row r="1907" ht="20.100000000000001" customHeight="1" x14ac:dyDescent="0.25"/>
    <row r="1908" ht="20.100000000000001" customHeight="1" x14ac:dyDescent="0.25"/>
    <row r="1909" ht="20.100000000000001" customHeight="1" x14ac:dyDescent="0.25"/>
    <row r="1910" ht="20.100000000000001" customHeight="1" x14ac:dyDescent="0.25"/>
    <row r="1911" ht="20.100000000000001" customHeight="1" x14ac:dyDescent="0.25"/>
    <row r="1912" ht="20.100000000000001" customHeight="1" x14ac:dyDescent="0.25"/>
    <row r="1913" ht="20.100000000000001" customHeight="1" x14ac:dyDescent="0.25"/>
    <row r="1914" ht="20.100000000000001" customHeight="1" x14ac:dyDescent="0.25"/>
    <row r="1915" ht="20.100000000000001" customHeight="1" x14ac:dyDescent="0.25"/>
    <row r="1916" ht="20.100000000000001" customHeight="1" x14ac:dyDescent="0.25"/>
    <row r="1917" ht="20.100000000000001" customHeight="1" x14ac:dyDescent="0.25"/>
    <row r="1918" ht="20.100000000000001" customHeight="1" x14ac:dyDescent="0.25"/>
    <row r="1919" ht="20.100000000000001" customHeight="1" x14ac:dyDescent="0.25"/>
    <row r="1920" ht="20.100000000000001" customHeight="1" x14ac:dyDescent="0.25"/>
    <row r="1921" ht="20.100000000000001" customHeight="1" x14ac:dyDescent="0.25"/>
    <row r="1922" ht="20.100000000000001" customHeight="1" x14ac:dyDescent="0.25"/>
    <row r="1923" ht="20.100000000000001" customHeight="1" x14ac:dyDescent="0.25"/>
    <row r="1924" ht="20.100000000000001" customHeight="1" x14ac:dyDescent="0.25"/>
    <row r="1925" ht="20.100000000000001" customHeight="1" x14ac:dyDescent="0.25"/>
    <row r="1926" ht="20.100000000000001" customHeight="1" x14ac:dyDescent="0.25"/>
    <row r="1927" ht="20.100000000000001" customHeight="1" x14ac:dyDescent="0.25"/>
    <row r="1928" ht="20.100000000000001" customHeight="1" x14ac:dyDescent="0.25"/>
    <row r="1929" ht="20.100000000000001" customHeight="1" x14ac:dyDescent="0.25"/>
    <row r="1930" ht="20.100000000000001" customHeight="1" x14ac:dyDescent="0.25"/>
    <row r="1931" ht="20.100000000000001" customHeight="1" x14ac:dyDescent="0.25"/>
    <row r="1932" ht="20.100000000000001" customHeight="1" x14ac:dyDescent="0.25"/>
    <row r="1933" ht="20.100000000000001" customHeight="1" x14ac:dyDescent="0.25"/>
    <row r="1934" ht="20.100000000000001" customHeight="1" x14ac:dyDescent="0.25"/>
    <row r="1935" ht="20.100000000000001" customHeight="1" x14ac:dyDescent="0.25"/>
    <row r="1936" ht="20.100000000000001" customHeight="1" x14ac:dyDescent="0.25"/>
    <row r="1937" ht="20.100000000000001" customHeight="1" x14ac:dyDescent="0.25"/>
    <row r="1938" ht="20.100000000000001" customHeight="1" x14ac:dyDescent="0.25"/>
    <row r="1939" ht="20.100000000000001" customHeight="1" x14ac:dyDescent="0.25"/>
    <row r="1940" ht="20.100000000000001" customHeight="1" x14ac:dyDescent="0.25"/>
    <row r="1941" ht="20.100000000000001" customHeight="1" x14ac:dyDescent="0.25"/>
    <row r="1942" ht="20.100000000000001" customHeight="1" x14ac:dyDescent="0.25"/>
    <row r="1943" ht="20.100000000000001" customHeight="1" x14ac:dyDescent="0.25"/>
    <row r="1944" ht="20.100000000000001" customHeight="1" x14ac:dyDescent="0.25"/>
    <row r="1945" ht="20.100000000000001" customHeight="1" x14ac:dyDescent="0.25"/>
    <row r="1946" ht="20.100000000000001" customHeight="1" x14ac:dyDescent="0.25"/>
    <row r="1947" ht="20.100000000000001" customHeight="1" x14ac:dyDescent="0.25"/>
    <row r="1948" ht="20.100000000000001" customHeight="1" x14ac:dyDescent="0.25"/>
    <row r="1949" ht="20.100000000000001" customHeight="1" x14ac:dyDescent="0.25"/>
    <row r="1950" ht="20.100000000000001" customHeight="1" x14ac:dyDescent="0.25"/>
    <row r="1951" ht="20.100000000000001" customHeight="1" x14ac:dyDescent="0.25"/>
    <row r="1952" ht="20.100000000000001" customHeight="1" x14ac:dyDescent="0.25"/>
    <row r="1953" ht="20.100000000000001" customHeight="1" x14ac:dyDescent="0.25"/>
    <row r="1954" ht="20.100000000000001" customHeight="1" x14ac:dyDescent="0.25"/>
    <row r="1955" ht="20.100000000000001" customHeight="1" x14ac:dyDescent="0.25"/>
    <row r="1956" ht="20.100000000000001" customHeight="1" x14ac:dyDescent="0.25"/>
    <row r="1957" ht="20.100000000000001" customHeight="1" x14ac:dyDescent="0.25"/>
    <row r="1958" ht="20.100000000000001" customHeight="1" x14ac:dyDescent="0.25"/>
    <row r="1959" ht="20.100000000000001" customHeight="1" x14ac:dyDescent="0.25"/>
    <row r="1960" ht="20.100000000000001" customHeight="1" x14ac:dyDescent="0.25"/>
    <row r="1961" ht="20.100000000000001" customHeight="1" x14ac:dyDescent="0.25"/>
    <row r="1962" ht="20.100000000000001" customHeight="1" x14ac:dyDescent="0.25"/>
    <row r="1963" ht="20.100000000000001" customHeight="1" x14ac:dyDescent="0.25"/>
    <row r="1964" ht="20.100000000000001" customHeight="1" x14ac:dyDescent="0.25"/>
    <row r="1965" ht="20.100000000000001" customHeight="1" x14ac:dyDescent="0.25"/>
    <row r="1966" ht="20.100000000000001" customHeight="1" x14ac:dyDescent="0.25"/>
    <row r="1967" ht="20.100000000000001" customHeight="1" x14ac:dyDescent="0.25"/>
    <row r="1968" ht="20.100000000000001" customHeight="1" x14ac:dyDescent="0.25"/>
    <row r="1969" ht="20.100000000000001" customHeight="1" x14ac:dyDescent="0.25"/>
    <row r="1970" ht="20.100000000000001" customHeight="1" x14ac:dyDescent="0.25"/>
    <row r="1971" ht="20.100000000000001" customHeight="1" x14ac:dyDescent="0.25"/>
    <row r="1972" ht="20.100000000000001" customHeight="1" x14ac:dyDescent="0.25"/>
    <row r="1973" ht="20.100000000000001" customHeight="1" x14ac:dyDescent="0.25"/>
    <row r="1974" ht="20.100000000000001" customHeight="1" x14ac:dyDescent="0.25"/>
    <row r="1975" ht="20.100000000000001" customHeight="1" x14ac:dyDescent="0.25"/>
    <row r="1976" ht="20.100000000000001" customHeight="1" x14ac:dyDescent="0.25"/>
    <row r="1977" ht="20.100000000000001" customHeight="1" x14ac:dyDescent="0.25"/>
    <row r="1978" ht="20.100000000000001" customHeight="1" x14ac:dyDescent="0.25"/>
    <row r="1979" ht="20.100000000000001" customHeight="1" x14ac:dyDescent="0.25"/>
    <row r="1980" ht="20.100000000000001" customHeight="1" x14ac:dyDescent="0.25"/>
    <row r="1981" ht="20.100000000000001" customHeight="1" x14ac:dyDescent="0.25"/>
    <row r="1982" ht="20.100000000000001" customHeight="1" x14ac:dyDescent="0.25"/>
    <row r="1983" ht="20.100000000000001" customHeight="1" x14ac:dyDescent="0.25"/>
    <row r="1984" ht="20.100000000000001" customHeight="1" x14ac:dyDescent="0.25"/>
    <row r="1985" ht="20.100000000000001" customHeight="1" x14ac:dyDescent="0.25"/>
    <row r="1986" ht="20.100000000000001" customHeight="1" x14ac:dyDescent="0.25"/>
    <row r="1987" ht="20.100000000000001" customHeight="1" x14ac:dyDescent="0.25"/>
    <row r="1988" ht="20.100000000000001" customHeight="1" x14ac:dyDescent="0.25"/>
    <row r="1989" ht="20.100000000000001" customHeight="1" x14ac:dyDescent="0.25"/>
    <row r="1990" ht="20.100000000000001" customHeight="1" x14ac:dyDescent="0.25"/>
    <row r="1991" ht="20.100000000000001" customHeight="1" x14ac:dyDescent="0.25"/>
    <row r="1992" ht="20.100000000000001" customHeight="1" x14ac:dyDescent="0.25"/>
    <row r="1993" ht="20.100000000000001" customHeight="1" x14ac:dyDescent="0.25"/>
    <row r="1994" ht="20.100000000000001" customHeight="1" x14ac:dyDescent="0.25"/>
    <row r="1995" ht="20.100000000000001" customHeight="1" x14ac:dyDescent="0.25"/>
    <row r="1996" ht="20.100000000000001" customHeight="1" x14ac:dyDescent="0.25"/>
    <row r="1997" ht="20.100000000000001" customHeight="1" x14ac:dyDescent="0.25"/>
    <row r="1998" ht="20.100000000000001" customHeight="1" x14ac:dyDescent="0.25"/>
    <row r="1999" ht="20.100000000000001" customHeight="1" x14ac:dyDescent="0.25"/>
    <row r="2000" ht="20.100000000000001" customHeight="1" x14ac:dyDescent="0.25"/>
    <row r="2001" ht="20.100000000000001" customHeight="1" x14ac:dyDescent="0.25"/>
    <row r="2002" ht="20.100000000000001" customHeight="1" x14ac:dyDescent="0.25"/>
    <row r="2003" ht="20.100000000000001" customHeight="1" x14ac:dyDescent="0.25"/>
    <row r="2004" ht="20.100000000000001" customHeight="1" x14ac:dyDescent="0.25"/>
    <row r="2005" ht="20.100000000000001" customHeight="1" x14ac:dyDescent="0.25"/>
    <row r="2006" ht="20.100000000000001" customHeight="1" x14ac:dyDescent="0.25"/>
    <row r="2007" ht="20.100000000000001" customHeight="1" x14ac:dyDescent="0.25"/>
    <row r="2008" ht="20.100000000000001" customHeight="1" x14ac:dyDescent="0.25"/>
    <row r="2009" ht="20.100000000000001" customHeight="1" x14ac:dyDescent="0.25"/>
    <row r="2010" ht="20.100000000000001" customHeight="1" x14ac:dyDescent="0.25"/>
    <row r="2011" ht="20.100000000000001" customHeight="1" x14ac:dyDescent="0.25"/>
    <row r="2012" ht="20.100000000000001" customHeight="1" x14ac:dyDescent="0.25"/>
    <row r="2013" ht="20.100000000000001" customHeight="1" x14ac:dyDescent="0.25"/>
    <row r="2014" ht="20.100000000000001" customHeight="1" x14ac:dyDescent="0.25"/>
    <row r="2015" ht="20.100000000000001" customHeight="1" x14ac:dyDescent="0.25"/>
  </sheetData>
  <sortState ref="A1:AD2015">
    <sortCondition ref="A1"/>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9"/>
  <sheetViews>
    <sheetView workbookViewId="0">
      <selection activeCell="B3" sqref="B3"/>
    </sheetView>
  </sheetViews>
  <sheetFormatPr defaultRowHeight="15" x14ac:dyDescent="0.25"/>
  <sheetData>
    <row r="1" spans="1:2" s="18" customFormat="1" x14ac:dyDescent="0.25">
      <c r="A1" s="18" t="s">
        <v>2526</v>
      </c>
      <c r="B1" s="18" t="s">
        <v>2527</v>
      </c>
    </row>
    <row r="2" spans="1:2" x14ac:dyDescent="0.25">
      <c r="A2" s="21" t="s">
        <v>29</v>
      </c>
      <c r="B2" s="22">
        <v>1410.55</v>
      </c>
    </row>
    <row r="3" spans="1:2" x14ac:dyDescent="0.25">
      <c r="A3" s="21" t="s">
        <v>48</v>
      </c>
      <c r="B3" s="22">
        <v>103.14000000000001</v>
      </c>
    </row>
    <row r="4" spans="1:2" x14ac:dyDescent="0.25">
      <c r="A4" s="21" t="s">
        <v>54</v>
      </c>
      <c r="B4" s="22">
        <v>1634.2</v>
      </c>
    </row>
    <row r="5" spans="1:2" x14ac:dyDescent="0.25">
      <c r="A5" s="21" t="s">
        <v>75</v>
      </c>
      <c r="B5" s="22">
        <v>370.70000000000005</v>
      </c>
    </row>
    <row r="6" spans="1:2" x14ac:dyDescent="0.25">
      <c r="A6" s="21" t="s">
        <v>89</v>
      </c>
      <c r="B6" s="22">
        <v>2188.2000000000003</v>
      </c>
    </row>
    <row r="7" spans="1:2" x14ac:dyDescent="0.25">
      <c r="A7" s="21" t="s">
        <v>96</v>
      </c>
      <c r="B7" s="22">
        <v>205.95</v>
      </c>
    </row>
    <row r="8" spans="1:2" x14ac:dyDescent="0.25">
      <c r="A8" s="21" t="s">
        <v>104</v>
      </c>
      <c r="B8" s="22">
        <v>230.36</v>
      </c>
    </row>
    <row r="9" spans="1:2" x14ac:dyDescent="0.25">
      <c r="A9" s="21" t="s">
        <v>116</v>
      </c>
      <c r="B9" s="22">
        <v>894.75</v>
      </c>
    </row>
    <row r="10" spans="1:2" x14ac:dyDescent="0.25">
      <c r="A10" s="21" t="s">
        <v>122</v>
      </c>
      <c r="B10" s="22">
        <v>100</v>
      </c>
    </row>
    <row r="11" spans="1:2" x14ac:dyDescent="0.25">
      <c r="A11" s="21" t="s">
        <v>137</v>
      </c>
      <c r="B11" s="22">
        <v>309.2</v>
      </c>
    </row>
    <row r="12" spans="1:2" x14ac:dyDescent="0.25">
      <c r="A12" s="21" t="s">
        <v>153</v>
      </c>
      <c r="B12" s="22">
        <v>123.9</v>
      </c>
    </row>
    <row r="13" spans="1:2" x14ac:dyDescent="0.25">
      <c r="A13" s="21" t="s">
        <v>163</v>
      </c>
      <c r="B13" s="22">
        <v>1166.5</v>
      </c>
    </row>
    <row r="14" spans="1:2" x14ac:dyDescent="0.25">
      <c r="A14" s="21" t="s">
        <v>171</v>
      </c>
      <c r="B14" s="22">
        <v>829.30000000000007</v>
      </c>
    </row>
    <row r="15" spans="1:2" x14ac:dyDescent="0.25">
      <c r="A15" s="21" t="s">
        <v>182</v>
      </c>
      <c r="B15" s="22">
        <v>1600.97</v>
      </c>
    </row>
    <row r="16" spans="1:2" x14ac:dyDescent="0.25">
      <c r="A16" s="21" t="s">
        <v>190</v>
      </c>
      <c r="B16" s="22">
        <v>699.95</v>
      </c>
    </row>
    <row r="17" spans="1:2" x14ac:dyDescent="0.25">
      <c r="A17" s="21" t="s">
        <v>205</v>
      </c>
      <c r="B17" s="22">
        <v>125.4</v>
      </c>
    </row>
    <row r="18" spans="1:2" x14ac:dyDescent="0.25">
      <c r="A18" s="21" t="s">
        <v>208</v>
      </c>
      <c r="B18" s="22">
        <v>2649.35</v>
      </c>
    </row>
    <row r="19" spans="1:2" x14ac:dyDescent="0.25">
      <c r="A19" s="21" t="s">
        <v>220</v>
      </c>
      <c r="B19" s="22">
        <v>1581.2</v>
      </c>
    </row>
    <row r="20" spans="1:2" x14ac:dyDescent="0.25">
      <c r="A20" s="21" t="s">
        <v>230</v>
      </c>
      <c r="B20" s="22">
        <v>2703.15</v>
      </c>
    </row>
    <row r="21" spans="1:2" x14ac:dyDescent="0.25">
      <c r="A21" s="21" t="s">
        <v>241</v>
      </c>
      <c r="B21" s="22">
        <v>1863.4400000000003</v>
      </c>
    </row>
    <row r="22" spans="1:2" x14ac:dyDescent="0.25">
      <c r="A22" s="21" t="s">
        <v>249</v>
      </c>
      <c r="B22" s="22">
        <v>583.28</v>
      </c>
    </row>
    <row r="23" spans="1:2" x14ac:dyDescent="0.25">
      <c r="A23" s="21" t="s">
        <v>454</v>
      </c>
      <c r="B23" s="22">
        <v>3378.4800000000005</v>
      </c>
    </row>
    <row r="24" spans="1:2" x14ac:dyDescent="0.25">
      <c r="A24" s="21" t="s">
        <v>485</v>
      </c>
      <c r="B24" s="22">
        <v>3844.3400000000006</v>
      </c>
    </row>
    <row r="25" spans="1:2" x14ac:dyDescent="0.25">
      <c r="A25" s="21" t="s">
        <v>380</v>
      </c>
      <c r="B25" s="22">
        <v>3893.9699999999993</v>
      </c>
    </row>
    <row r="26" spans="1:2" x14ac:dyDescent="0.25">
      <c r="A26" s="21" t="s">
        <v>425</v>
      </c>
      <c r="B26" s="22">
        <v>788.24000000000012</v>
      </c>
    </row>
    <row r="27" spans="1:2" x14ac:dyDescent="0.25">
      <c r="A27" s="21" t="s">
        <v>470</v>
      </c>
      <c r="B27" s="22">
        <v>5613.8099999999995</v>
      </c>
    </row>
    <row r="28" spans="1:2" x14ac:dyDescent="0.25">
      <c r="A28" s="21" t="s">
        <v>433</v>
      </c>
      <c r="B28" s="22">
        <v>6680.1100000000006</v>
      </c>
    </row>
    <row r="29" spans="1:2" x14ac:dyDescent="0.25">
      <c r="A29" s="21" t="s">
        <v>328</v>
      </c>
      <c r="B29" s="22">
        <v>964.17</v>
      </c>
    </row>
    <row r="30" spans="1:2" x14ac:dyDescent="0.25">
      <c r="A30" s="21" t="s">
        <v>361</v>
      </c>
      <c r="B30" s="22">
        <v>2024.1599999999999</v>
      </c>
    </row>
    <row r="31" spans="1:2" x14ac:dyDescent="0.25">
      <c r="A31" s="21" t="s">
        <v>340</v>
      </c>
      <c r="B31" s="22">
        <v>1339.98</v>
      </c>
    </row>
    <row r="32" spans="1:2" x14ac:dyDescent="0.25">
      <c r="A32" s="21" t="s">
        <v>397</v>
      </c>
      <c r="B32" s="22">
        <v>3524.2999999999997</v>
      </c>
    </row>
    <row r="33" spans="1:2" x14ac:dyDescent="0.25">
      <c r="A33" s="21" t="s">
        <v>496</v>
      </c>
      <c r="B33" s="22">
        <v>547.20999999999992</v>
      </c>
    </row>
    <row r="34" spans="1:2" x14ac:dyDescent="0.25">
      <c r="A34" s="21" t="s">
        <v>449</v>
      </c>
      <c r="B34" s="22">
        <v>5510.55</v>
      </c>
    </row>
    <row r="35" spans="1:2" x14ac:dyDescent="0.25">
      <c r="A35" s="21" t="s">
        <v>413</v>
      </c>
      <c r="B35" s="22">
        <v>1196.9799999999998</v>
      </c>
    </row>
    <row r="36" spans="1:2" x14ac:dyDescent="0.25">
      <c r="A36" s="21" t="s">
        <v>813</v>
      </c>
      <c r="B36" s="22">
        <v>1274.5999999999999</v>
      </c>
    </row>
    <row r="37" spans="1:2" x14ac:dyDescent="0.25">
      <c r="A37" s="21" t="s">
        <v>335</v>
      </c>
      <c r="B37" s="22">
        <v>3425.03</v>
      </c>
    </row>
    <row r="38" spans="1:2" x14ac:dyDescent="0.25">
      <c r="A38" s="21" t="s">
        <v>494</v>
      </c>
      <c r="B38" s="22">
        <v>6999.7300000000005</v>
      </c>
    </row>
    <row r="39" spans="1:2" x14ac:dyDescent="0.25">
      <c r="A39" s="21" t="s">
        <v>352</v>
      </c>
      <c r="B39" s="22">
        <v>638.9</v>
      </c>
    </row>
    <row r="40" spans="1:2" x14ac:dyDescent="0.25">
      <c r="A40" s="21" t="s">
        <v>430</v>
      </c>
      <c r="B40" s="22">
        <v>2543.23</v>
      </c>
    </row>
    <row r="41" spans="1:2" x14ac:dyDescent="0.25">
      <c r="A41" s="21" t="s">
        <v>499</v>
      </c>
      <c r="B41" s="22">
        <v>2823.72</v>
      </c>
    </row>
    <row r="42" spans="1:2" x14ac:dyDescent="0.25">
      <c r="A42" s="21" t="s">
        <v>517</v>
      </c>
      <c r="B42" s="22">
        <v>8986.01</v>
      </c>
    </row>
    <row r="43" spans="1:2" x14ac:dyDescent="0.25">
      <c r="A43" s="21" t="s">
        <v>534</v>
      </c>
      <c r="B43" s="22">
        <v>1560.8</v>
      </c>
    </row>
    <row r="44" spans="1:2" x14ac:dyDescent="0.25">
      <c r="A44" s="21" t="s">
        <v>526</v>
      </c>
      <c r="B44" s="22">
        <v>534.9</v>
      </c>
    </row>
    <row r="45" spans="1:2" x14ac:dyDescent="0.25">
      <c r="A45" s="21" t="s">
        <v>545</v>
      </c>
      <c r="B45" s="22">
        <v>243.68</v>
      </c>
    </row>
    <row r="46" spans="1:2" x14ac:dyDescent="0.25">
      <c r="A46" s="21" t="s">
        <v>555</v>
      </c>
      <c r="B46" s="22">
        <v>1324.15</v>
      </c>
    </row>
    <row r="47" spans="1:2" x14ac:dyDescent="0.25">
      <c r="A47" s="21" t="s">
        <v>567</v>
      </c>
      <c r="B47" s="22">
        <v>262</v>
      </c>
    </row>
    <row r="48" spans="1:2" x14ac:dyDescent="0.25">
      <c r="A48" s="21" t="s">
        <v>2483</v>
      </c>
      <c r="B48" s="22">
        <v>10</v>
      </c>
    </row>
    <row r="49" spans="1:2" x14ac:dyDescent="0.25">
      <c r="A49" s="21" t="s">
        <v>573</v>
      </c>
      <c r="B49" s="22">
        <v>917.56000000000006</v>
      </c>
    </row>
    <row r="50" spans="1:2" x14ac:dyDescent="0.25">
      <c r="A50" s="21" t="s">
        <v>583</v>
      </c>
      <c r="B50" s="22">
        <v>637.12</v>
      </c>
    </row>
    <row r="51" spans="1:2" x14ac:dyDescent="0.25">
      <c r="A51" s="21" t="s">
        <v>587</v>
      </c>
      <c r="B51" s="22">
        <v>4736.1200000000008</v>
      </c>
    </row>
    <row r="52" spans="1:2" x14ac:dyDescent="0.25">
      <c r="A52" s="21" t="s">
        <v>600</v>
      </c>
      <c r="B52" s="22">
        <v>50.8</v>
      </c>
    </row>
    <row r="53" spans="1:2" x14ac:dyDescent="0.25">
      <c r="A53" s="21" t="s">
        <v>605</v>
      </c>
      <c r="B53" s="22">
        <v>2908.26</v>
      </c>
    </row>
    <row r="54" spans="1:2" x14ac:dyDescent="0.25">
      <c r="A54" s="21" t="s">
        <v>617</v>
      </c>
      <c r="B54" s="22">
        <v>4245.75</v>
      </c>
    </row>
    <row r="55" spans="1:2" x14ac:dyDescent="0.25">
      <c r="A55" s="21" t="s">
        <v>641</v>
      </c>
      <c r="B55" s="22">
        <v>5564.9999999999991</v>
      </c>
    </row>
    <row r="56" spans="1:2" x14ac:dyDescent="0.25">
      <c r="A56" s="21" t="s">
        <v>2484</v>
      </c>
      <c r="B56" s="22">
        <v>17.619999999999997</v>
      </c>
    </row>
    <row r="57" spans="1:2" x14ac:dyDescent="0.25">
      <c r="A57" s="21" t="s">
        <v>659</v>
      </c>
      <c r="B57" s="22">
        <v>7558.5599999999995</v>
      </c>
    </row>
    <row r="58" spans="1:2" x14ac:dyDescent="0.25">
      <c r="A58" s="21" t="s">
        <v>675</v>
      </c>
      <c r="B58" s="22">
        <v>860.79</v>
      </c>
    </row>
    <row r="59" spans="1:2" x14ac:dyDescent="0.25">
      <c r="A59" s="21" t="s">
        <v>684</v>
      </c>
      <c r="B59" s="22">
        <v>358.09999999999997</v>
      </c>
    </row>
    <row r="60" spans="1:2" x14ac:dyDescent="0.25">
      <c r="A60" s="21" t="s">
        <v>686</v>
      </c>
      <c r="B60" s="22">
        <v>960.5</v>
      </c>
    </row>
    <row r="61" spans="1:2" x14ac:dyDescent="0.25">
      <c r="A61" s="21" t="s">
        <v>695</v>
      </c>
      <c r="B61" s="22">
        <v>8862.8799999999992</v>
      </c>
    </row>
    <row r="62" spans="1:2" x14ac:dyDescent="0.25">
      <c r="A62" s="21" t="s">
        <v>710</v>
      </c>
      <c r="B62" s="22">
        <v>2191.3999999999996</v>
      </c>
    </row>
    <row r="63" spans="1:2" x14ac:dyDescent="0.25">
      <c r="A63" s="21" t="s">
        <v>717</v>
      </c>
      <c r="B63" s="22">
        <v>6747.3600000000006</v>
      </c>
    </row>
    <row r="64" spans="1:2" x14ac:dyDescent="0.25">
      <c r="A64" s="21" t="s">
        <v>730</v>
      </c>
      <c r="B64" s="22">
        <v>412.03999999999996</v>
      </c>
    </row>
    <row r="65" spans="1:2" x14ac:dyDescent="0.25">
      <c r="A65" s="21" t="s">
        <v>736</v>
      </c>
      <c r="B65" s="22">
        <v>1447.79</v>
      </c>
    </row>
    <row r="66" spans="1:2" x14ac:dyDescent="0.25">
      <c r="A66" s="21" t="s">
        <v>746</v>
      </c>
      <c r="B66" s="22">
        <v>2602.81</v>
      </c>
    </row>
    <row r="67" spans="1:2" x14ac:dyDescent="0.25">
      <c r="A67" s="21" t="s">
        <v>749</v>
      </c>
      <c r="B67" s="22">
        <v>2345.77</v>
      </c>
    </row>
    <row r="68" spans="1:2" x14ac:dyDescent="0.25">
      <c r="A68" s="21" t="s">
        <v>757</v>
      </c>
      <c r="B68" s="22">
        <v>4917.32</v>
      </c>
    </row>
    <row r="69" spans="1:2" x14ac:dyDescent="0.25">
      <c r="A69" s="21" t="s">
        <v>772</v>
      </c>
      <c r="B69" s="22">
        <v>2488.7500000000005</v>
      </c>
    </row>
    <row r="70" spans="1:2" x14ac:dyDescent="0.25">
      <c r="A70" s="21" t="s">
        <v>783</v>
      </c>
      <c r="B70" s="22">
        <v>891.4</v>
      </c>
    </row>
    <row r="71" spans="1:2" x14ac:dyDescent="0.25">
      <c r="A71" s="21" t="s">
        <v>790</v>
      </c>
      <c r="B71" s="22">
        <v>892.80000000000007</v>
      </c>
    </row>
    <row r="72" spans="1:2" x14ac:dyDescent="0.25">
      <c r="A72" s="21" t="s">
        <v>798</v>
      </c>
      <c r="B72" s="22">
        <v>1432.96</v>
      </c>
    </row>
    <row r="73" spans="1:2" x14ac:dyDescent="0.25">
      <c r="A73" s="21" t="s">
        <v>2485</v>
      </c>
      <c r="B73" s="22">
        <v>640.54</v>
      </c>
    </row>
    <row r="74" spans="1:2" x14ac:dyDescent="0.25">
      <c r="A74" s="21" t="s">
        <v>805</v>
      </c>
      <c r="B74" s="22">
        <v>1028.6999999999998</v>
      </c>
    </row>
    <row r="75" spans="1:2" x14ac:dyDescent="0.25">
      <c r="A75" s="21" t="s">
        <v>816</v>
      </c>
      <c r="B75" s="22">
        <v>346.46999999999997</v>
      </c>
    </row>
    <row r="76" spans="1:2" x14ac:dyDescent="0.25">
      <c r="A76" s="21" t="s">
        <v>821</v>
      </c>
      <c r="B76" s="22">
        <v>1226.6899999999998</v>
      </c>
    </row>
    <row r="77" spans="1:2" x14ac:dyDescent="0.25">
      <c r="A77" s="21" t="s">
        <v>837</v>
      </c>
      <c r="B77" s="22">
        <v>769.38000000000011</v>
      </c>
    </row>
    <row r="78" spans="1:2" x14ac:dyDescent="0.25">
      <c r="A78" s="21" t="s">
        <v>860</v>
      </c>
      <c r="B78" s="22">
        <v>25.4</v>
      </c>
    </row>
    <row r="79" spans="1:2" x14ac:dyDescent="0.25">
      <c r="A79" s="21" t="s">
        <v>866</v>
      </c>
      <c r="B79" s="22">
        <v>81.069999999999993</v>
      </c>
    </row>
    <row r="80" spans="1:2" x14ac:dyDescent="0.25">
      <c r="A80" s="21" t="s">
        <v>874</v>
      </c>
      <c r="B80" s="22">
        <v>1472.3400000000001</v>
      </c>
    </row>
    <row r="81" spans="1:2" x14ac:dyDescent="0.25">
      <c r="A81" s="21" t="s">
        <v>888</v>
      </c>
      <c r="B81" s="22">
        <v>110.5</v>
      </c>
    </row>
    <row r="82" spans="1:2" x14ac:dyDescent="0.25">
      <c r="A82" s="21" t="s">
        <v>901</v>
      </c>
      <c r="B82" s="22">
        <v>48.89</v>
      </c>
    </row>
    <row r="83" spans="1:2" x14ac:dyDescent="0.25">
      <c r="A83" s="21" t="s">
        <v>917</v>
      </c>
      <c r="B83" s="22">
        <v>2041.26</v>
      </c>
    </row>
    <row r="84" spans="1:2" x14ac:dyDescent="0.25">
      <c r="A84" s="21" t="s">
        <v>926</v>
      </c>
      <c r="B84" s="22">
        <v>100</v>
      </c>
    </row>
    <row r="85" spans="1:2" x14ac:dyDescent="0.25">
      <c r="A85" s="21" t="s">
        <v>932</v>
      </c>
      <c r="B85" s="22">
        <v>324.52</v>
      </c>
    </row>
    <row r="86" spans="1:2" x14ac:dyDescent="0.25">
      <c r="A86" s="21" t="s">
        <v>950</v>
      </c>
      <c r="B86" s="22">
        <v>96.95</v>
      </c>
    </row>
    <row r="87" spans="1:2" x14ac:dyDescent="0.25">
      <c r="A87" s="21" t="s">
        <v>969</v>
      </c>
      <c r="B87" s="22">
        <v>0</v>
      </c>
    </row>
    <row r="88" spans="1:2" x14ac:dyDescent="0.25">
      <c r="A88" s="21" t="s">
        <v>973</v>
      </c>
      <c r="B88" s="22">
        <v>471.28000000000003</v>
      </c>
    </row>
    <row r="89" spans="1:2" x14ac:dyDescent="0.25">
      <c r="A89" s="21" t="s">
        <v>989</v>
      </c>
      <c r="B89" s="22">
        <v>735.6</v>
      </c>
    </row>
    <row r="90" spans="1:2" x14ac:dyDescent="0.25">
      <c r="A90" s="21" t="s">
        <v>1002</v>
      </c>
      <c r="B90" s="22">
        <v>477.29999999999995</v>
      </c>
    </row>
    <row r="91" spans="1:2" x14ac:dyDescent="0.25">
      <c r="A91" s="21" t="s">
        <v>1031</v>
      </c>
      <c r="B91" s="22">
        <v>6108.86</v>
      </c>
    </row>
    <row r="92" spans="1:2" x14ac:dyDescent="0.25">
      <c r="A92" s="21" t="s">
        <v>1071</v>
      </c>
      <c r="B92" s="22">
        <v>122.37999999999998</v>
      </c>
    </row>
    <row r="93" spans="1:2" x14ac:dyDescent="0.25">
      <c r="A93" s="21" t="s">
        <v>1081</v>
      </c>
      <c r="B93" s="22">
        <v>304.44000000000005</v>
      </c>
    </row>
    <row r="94" spans="1:2" x14ac:dyDescent="0.25">
      <c r="A94" s="21" t="s">
        <v>2486</v>
      </c>
      <c r="B94" s="22">
        <v>203.58</v>
      </c>
    </row>
    <row r="95" spans="1:2" x14ac:dyDescent="0.25">
      <c r="A95" s="21" t="s">
        <v>2487</v>
      </c>
      <c r="B95" s="22">
        <v>18200</v>
      </c>
    </row>
    <row r="96" spans="1:2" x14ac:dyDescent="0.25">
      <c r="A96" s="21" t="s">
        <v>1089</v>
      </c>
      <c r="B96" s="22">
        <v>0</v>
      </c>
    </row>
    <row r="97" spans="1:2" x14ac:dyDescent="0.25">
      <c r="A97" s="21" t="s">
        <v>1094</v>
      </c>
      <c r="B97" s="22">
        <v>108.47999999999999</v>
      </c>
    </row>
    <row r="98" spans="1:2" x14ac:dyDescent="0.25">
      <c r="A98" s="21" t="s">
        <v>1114</v>
      </c>
      <c r="B98" s="22">
        <v>61.95</v>
      </c>
    </row>
    <row r="99" spans="1:2" x14ac:dyDescent="0.25">
      <c r="A99" s="21" t="s">
        <v>2488</v>
      </c>
      <c r="B99" s="22">
        <v>97.259999999999991</v>
      </c>
    </row>
    <row r="100" spans="1:2" x14ac:dyDescent="0.25">
      <c r="A100" s="21" t="s">
        <v>1122</v>
      </c>
      <c r="B100" s="22">
        <v>4038.2599999999998</v>
      </c>
    </row>
    <row r="101" spans="1:2" x14ac:dyDescent="0.25">
      <c r="A101" s="21" t="s">
        <v>1147</v>
      </c>
      <c r="B101" s="22">
        <v>7443.4100000000008</v>
      </c>
    </row>
    <row r="102" spans="1:2" x14ac:dyDescent="0.25">
      <c r="A102" s="21" t="s">
        <v>1158</v>
      </c>
      <c r="B102" s="22">
        <v>885.31</v>
      </c>
    </row>
    <row r="103" spans="1:2" x14ac:dyDescent="0.25">
      <c r="A103" s="21" t="s">
        <v>2489</v>
      </c>
      <c r="B103" s="22">
        <v>0</v>
      </c>
    </row>
    <row r="104" spans="1:2" x14ac:dyDescent="0.25">
      <c r="A104" s="21" t="s">
        <v>1169</v>
      </c>
      <c r="B104" s="22">
        <v>615.93999999999994</v>
      </c>
    </row>
    <row r="105" spans="1:2" x14ac:dyDescent="0.25">
      <c r="A105" s="21" t="s">
        <v>1178</v>
      </c>
      <c r="B105" s="22">
        <v>1098</v>
      </c>
    </row>
    <row r="106" spans="1:2" x14ac:dyDescent="0.25">
      <c r="A106" s="21" t="s">
        <v>1190</v>
      </c>
      <c r="B106" s="22">
        <v>473.09999999999997</v>
      </c>
    </row>
    <row r="107" spans="1:2" x14ac:dyDescent="0.25">
      <c r="A107" s="21" t="s">
        <v>1194</v>
      </c>
      <c r="B107" s="22">
        <v>1252.68</v>
      </c>
    </row>
    <row r="108" spans="1:2" x14ac:dyDescent="0.25">
      <c r="A108" s="21" t="s">
        <v>1213</v>
      </c>
      <c r="B108" s="22">
        <v>4199.07</v>
      </c>
    </row>
    <row r="109" spans="1:2" x14ac:dyDescent="0.25">
      <c r="A109" s="21" t="s">
        <v>1224</v>
      </c>
      <c r="B109" s="22">
        <v>1422.6399999999999</v>
      </c>
    </row>
    <row r="110" spans="1:2" x14ac:dyDescent="0.25">
      <c r="A110" s="21" t="s">
        <v>1234</v>
      </c>
      <c r="B110" s="22">
        <v>0</v>
      </c>
    </row>
    <row r="111" spans="1:2" x14ac:dyDescent="0.25">
      <c r="A111" s="21" t="s">
        <v>1237</v>
      </c>
      <c r="B111" s="22">
        <v>11.3</v>
      </c>
    </row>
    <row r="112" spans="1:2" x14ac:dyDescent="0.25">
      <c r="A112" s="21" t="s">
        <v>1245</v>
      </c>
      <c r="B112" s="22">
        <v>4704.9399999999996</v>
      </c>
    </row>
    <row r="113" spans="1:2" x14ac:dyDescent="0.25">
      <c r="A113" s="21" t="s">
        <v>2490</v>
      </c>
      <c r="B113" s="22">
        <v>0</v>
      </c>
    </row>
    <row r="114" spans="1:2" x14ac:dyDescent="0.25">
      <c r="A114" s="21" t="s">
        <v>1264</v>
      </c>
      <c r="B114" s="22">
        <v>726.02</v>
      </c>
    </row>
    <row r="115" spans="1:2" x14ac:dyDescent="0.25">
      <c r="A115" s="21" t="s">
        <v>1269</v>
      </c>
      <c r="B115" s="22">
        <v>4516.2199999999993</v>
      </c>
    </row>
    <row r="116" spans="1:2" x14ac:dyDescent="0.25">
      <c r="A116" s="21" t="s">
        <v>1284</v>
      </c>
      <c r="B116" s="22">
        <v>0</v>
      </c>
    </row>
    <row r="117" spans="1:2" x14ac:dyDescent="0.25">
      <c r="A117" s="21" t="s">
        <v>1300</v>
      </c>
      <c r="B117" s="22">
        <v>700</v>
      </c>
    </row>
    <row r="118" spans="1:2" x14ac:dyDescent="0.25">
      <c r="A118" s="21" t="s">
        <v>1313</v>
      </c>
      <c r="B118" s="22">
        <v>144</v>
      </c>
    </row>
    <row r="119" spans="1:2" x14ac:dyDescent="0.25">
      <c r="A119" s="21" t="s">
        <v>2491</v>
      </c>
      <c r="B119" s="22">
        <v>403.32000000000005</v>
      </c>
    </row>
    <row r="120" spans="1:2" x14ac:dyDescent="0.25">
      <c r="A120" s="21" t="s">
        <v>1329</v>
      </c>
      <c r="B120" s="22">
        <v>1854.6499999999999</v>
      </c>
    </row>
    <row r="121" spans="1:2" x14ac:dyDescent="0.25">
      <c r="A121" s="21" t="s">
        <v>1341</v>
      </c>
      <c r="B121" s="22">
        <v>444.9</v>
      </c>
    </row>
    <row r="122" spans="1:2" x14ac:dyDescent="0.25">
      <c r="A122" s="21" t="s">
        <v>1357</v>
      </c>
      <c r="B122" s="22">
        <v>3089.77</v>
      </c>
    </row>
    <row r="123" spans="1:2" x14ac:dyDescent="0.25">
      <c r="A123" s="21" t="s">
        <v>2492</v>
      </c>
      <c r="B123" s="22">
        <v>0</v>
      </c>
    </row>
    <row r="124" spans="1:2" x14ac:dyDescent="0.25">
      <c r="A124" s="21" t="s">
        <v>1366</v>
      </c>
      <c r="B124" s="22">
        <v>0</v>
      </c>
    </row>
    <row r="125" spans="1:2" x14ac:dyDescent="0.25">
      <c r="A125" s="21" t="s">
        <v>1378</v>
      </c>
      <c r="B125" s="22">
        <v>0</v>
      </c>
    </row>
    <row r="126" spans="1:2" x14ac:dyDescent="0.25">
      <c r="A126" s="21" t="s">
        <v>2493</v>
      </c>
      <c r="B126" s="22">
        <v>0</v>
      </c>
    </row>
    <row r="127" spans="1:2" x14ac:dyDescent="0.25">
      <c r="A127" s="21" t="s">
        <v>1403</v>
      </c>
      <c r="B127" s="22">
        <v>0</v>
      </c>
    </row>
    <row r="128" spans="1:2" x14ac:dyDescent="0.25">
      <c r="A128" s="21" t="s">
        <v>1411</v>
      </c>
      <c r="B128" s="22">
        <v>150.32000000000002</v>
      </c>
    </row>
    <row r="129" spans="1:2" x14ac:dyDescent="0.25">
      <c r="A129" s="21" t="s">
        <v>1418</v>
      </c>
      <c r="B129" s="22">
        <v>0</v>
      </c>
    </row>
    <row r="130" spans="1:2" x14ac:dyDescent="0.25">
      <c r="A130" s="21" t="s">
        <v>1424</v>
      </c>
      <c r="B130" s="22">
        <v>8433.2200000000012</v>
      </c>
    </row>
    <row r="131" spans="1:2" x14ac:dyDescent="0.25">
      <c r="A131" s="21" t="s">
        <v>2494</v>
      </c>
      <c r="B131" s="22">
        <v>0</v>
      </c>
    </row>
    <row r="132" spans="1:2" x14ac:dyDescent="0.25">
      <c r="A132" s="21" t="s">
        <v>1435</v>
      </c>
      <c r="B132" s="22">
        <v>62.6</v>
      </c>
    </row>
    <row r="133" spans="1:2" x14ac:dyDescent="0.25">
      <c r="A133" s="21" t="s">
        <v>1443</v>
      </c>
      <c r="B133" s="22">
        <v>220.73999999999998</v>
      </c>
    </row>
    <row r="134" spans="1:2" x14ac:dyDescent="0.25">
      <c r="A134" s="21" t="s">
        <v>1455</v>
      </c>
      <c r="B134" s="22">
        <v>166.02</v>
      </c>
    </row>
    <row r="135" spans="1:2" x14ac:dyDescent="0.25">
      <c r="A135" s="21" t="s">
        <v>1466</v>
      </c>
      <c r="B135" s="22">
        <v>477.58000000000004</v>
      </c>
    </row>
    <row r="136" spans="1:2" x14ac:dyDescent="0.25">
      <c r="A136" s="21" t="s">
        <v>1471</v>
      </c>
      <c r="B136" s="22">
        <v>0</v>
      </c>
    </row>
    <row r="137" spans="1:2" x14ac:dyDescent="0.25">
      <c r="A137" s="21" t="s">
        <v>1476</v>
      </c>
      <c r="B137" s="22">
        <v>1546.1000000000001</v>
      </c>
    </row>
    <row r="138" spans="1:2" x14ac:dyDescent="0.25">
      <c r="A138" s="21" t="s">
        <v>1486</v>
      </c>
      <c r="B138" s="22">
        <v>868.59000000000015</v>
      </c>
    </row>
    <row r="139" spans="1:2" x14ac:dyDescent="0.25">
      <c r="A139" s="21" t="s">
        <v>1492</v>
      </c>
      <c r="B139" s="22">
        <v>6423.65</v>
      </c>
    </row>
    <row r="140" spans="1:2" x14ac:dyDescent="0.25">
      <c r="A140" s="21" t="s">
        <v>1506</v>
      </c>
      <c r="B140" s="22">
        <v>751.27</v>
      </c>
    </row>
    <row r="141" spans="1:2" x14ac:dyDescent="0.25">
      <c r="A141" s="21" t="s">
        <v>2267</v>
      </c>
      <c r="B141" s="22">
        <v>240.6</v>
      </c>
    </row>
    <row r="142" spans="1:2" x14ac:dyDescent="0.25">
      <c r="A142" s="21" t="s">
        <v>262</v>
      </c>
      <c r="B142" s="22">
        <v>917.56000000000006</v>
      </c>
    </row>
    <row r="143" spans="1:2" x14ac:dyDescent="0.25">
      <c r="A143" s="21" t="s">
        <v>270</v>
      </c>
      <c r="B143" s="22">
        <v>933.24</v>
      </c>
    </row>
    <row r="144" spans="1:2" x14ac:dyDescent="0.25">
      <c r="A144" s="21" t="s">
        <v>283</v>
      </c>
      <c r="B144" s="22">
        <v>275.89</v>
      </c>
    </row>
    <row r="145" spans="1:2" x14ac:dyDescent="0.25">
      <c r="A145" s="21" t="s">
        <v>296</v>
      </c>
      <c r="B145" s="22">
        <v>730.04000000000008</v>
      </c>
    </row>
    <row r="146" spans="1:2" x14ac:dyDescent="0.25">
      <c r="A146" s="21" t="s">
        <v>312</v>
      </c>
      <c r="B146" s="22">
        <v>557.9</v>
      </c>
    </row>
    <row r="147" spans="1:2" x14ac:dyDescent="0.25">
      <c r="A147" s="21" t="s">
        <v>2495</v>
      </c>
      <c r="B147" s="22">
        <v>18.18</v>
      </c>
    </row>
    <row r="148" spans="1:2" x14ac:dyDescent="0.25">
      <c r="A148" s="21" t="s">
        <v>1518</v>
      </c>
      <c r="B148" s="22">
        <v>31.3</v>
      </c>
    </row>
    <row r="149" spans="1:2" x14ac:dyDescent="0.25">
      <c r="A149" s="21" t="s">
        <v>2496</v>
      </c>
      <c r="B149" s="22">
        <v>0</v>
      </c>
    </row>
    <row r="150" spans="1:2" x14ac:dyDescent="0.25">
      <c r="A150" s="21" t="s">
        <v>2497</v>
      </c>
      <c r="B150" s="22">
        <v>0</v>
      </c>
    </row>
    <row r="151" spans="1:2" x14ac:dyDescent="0.25">
      <c r="A151" s="21" t="s">
        <v>2498</v>
      </c>
      <c r="B151" s="22">
        <v>0</v>
      </c>
    </row>
    <row r="152" spans="1:2" x14ac:dyDescent="0.25">
      <c r="A152" s="21" t="s">
        <v>1551</v>
      </c>
      <c r="B152" s="22">
        <v>0</v>
      </c>
    </row>
    <row r="153" spans="1:2" x14ac:dyDescent="0.25">
      <c r="A153" s="21" t="s">
        <v>2499</v>
      </c>
      <c r="B153" s="22">
        <v>0</v>
      </c>
    </row>
    <row r="154" spans="1:2" x14ac:dyDescent="0.25">
      <c r="A154" s="21" t="s">
        <v>2500</v>
      </c>
      <c r="B154" s="22">
        <v>44.69</v>
      </c>
    </row>
    <row r="155" spans="1:2" x14ac:dyDescent="0.25">
      <c r="A155" s="21" t="s">
        <v>2501</v>
      </c>
      <c r="B155" s="22">
        <v>691.53</v>
      </c>
    </row>
    <row r="156" spans="1:2" x14ac:dyDescent="0.25">
      <c r="A156" s="21" t="s">
        <v>2502</v>
      </c>
      <c r="B156" s="22">
        <v>0</v>
      </c>
    </row>
    <row r="157" spans="1:2" x14ac:dyDescent="0.25">
      <c r="A157" s="21" t="s">
        <v>2503</v>
      </c>
      <c r="B157" s="22">
        <v>0</v>
      </c>
    </row>
    <row r="158" spans="1:2" x14ac:dyDescent="0.25">
      <c r="A158" s="21" t="s">
        <v>2504</v>
      </c>
      <c r="B158" s="22">
        <v>0</v>
      </c>
    </row>
    <row r="159" spans="1:2" x14ac:dyDescent="0.25">
      <c r="A159" s="21" t="s">
        <v>1562</v>
      </c>
      <c r="B159" s="22">
        <v>0</v>
      </c>
    </row>
    <row r="160" spans="1:2" x14ac:dyDescent="0.25">
      <c r="A160" s="21" t="s">
        <v>1567</v>
      </c>
      <c r="B160" s="22">
        <v>0</v>
      </c>
    </row>
    <row r="161" spans="1:2" x14ac:dyDescent="0.25">
      <c r="A161" s="21" t="s">
        <v>2505</v>
      </c>
      <c r="B161" s="22">
        <v>0</v>
      </c>
    </row>
    <row r="162" spans="1:2" x14ac:dyDescent="0.25">
      <c r="A162" s="21" t="s">
        <v>1571</v>
      </c>
      <c r="B162" s="22">
        <v>80</v>
      </c>
    </row>
    <row r="163" spans="1:2" x14ac:dyDescent="0.25">
      <c r="A163" s="21" t="s">
        <v>2506</v>
      </c>
      <c r="B163" s="22">
        <v>100</v>
      </c>
    </row>
    <row r="164" spans="1:2" x14ac:dyDescent="0.25">
      <c r="A164" s="21" t="s">
        <v>1576</v>
      </c>
      <c r="B164" s="22">
        <v>0</v>
      </c>
    </row>
    <row r="165" spans="1:2" x14ac:dyDescent="0.25">
      <c r="A165" s="21" t="s">
        <v>1584</v>
      </c>
      <c r="B165" s="22">
        <v>10</v>
      </c>
    </row>
    <row r="166" spans="1:2" x14ac:dyDescent="0.25">
      <c r="A166" s="21" t="s">
        <v>1591</v>
      </c>
      <c r="B166" s="22">
        <v>0</v>
      </c>
    </row>
    <row r="167" spans="1:2" x14ac:dyDescent="0.25">
      <c r="A167" s="21" t="s">
        <v>1598</v>
      </c>
      <c r="B167" s="22">
        <v>20</v>
      </c>
    </row>
    <row r="168" spans="1:2" x14ac:dyDescent="0.25">
      <c r="A168" s="21" t="s">
        <v>1605</v>
      </c>
      <c r="B168" s="22">
        <v>50</v>
      </c>
    </row>
    <row r="169" spans="1:2" x14ac:dyDescent="0.25">
      <c r="A169" s="21" t="s">
        <v>1611</v>
      </c>
      <c r="B169" s="22">
        <v>1317.12</v>
      </c>
    </row>
    <row r="170" spans="1:2" x14ac:dyDescent="0.25">
      <c r="A170" s="21" t="s">
        <v>1652</v>
      </c>
      <c r="B170" s="22">
        <v>75.260000000000005</v>
      </c>
    </row>
    <row r="171" spans="1:2" x14ac:dyDescent="0.25">
      <c r="A171" s="21" t="s">
        <v>2507</v>
      </c>
      <c r="B171" s="22">
        <v>248.60000000000002</v>
      </c>
    </row>
    <row r="172" spans="1:2" x14ac:dyDescent="0.25">
      <c r="A172" s="21" t="s">
        <v>1661</v>
      </c>
      <c r="B172" s="22">
        <v>0</v>
      </c>
    </row>
    <row r="173" spans="1:2" x14ac:dyDescent="0.25">
      <c r="A173" s="21" t="s">
        <v>2508</v>
      </c>
      <c r="B173" s="22">
        <v>3.18</v>
      </c>
    </row>
    <row r="174" spans="1:2" x14ac:dyDescent="0.25">
      <c r="A174" s="21" t="s">
        <v>2509</v>
      </c>
      <c r="B174" s="22">
        <v>32.54</v>
      </c>
    </row>
    <row r="175" spans="1:2" x14ac:dyDescent="0.25">
      <c r="A175" s="21" t="s">
        <v>2510</v>
      </c>
      <c r="B175" s="22">
        <v>15.110000000000001</v>
      </c>
    </row>
    <row r="176" spans="1:2" x14ac:dyDescent="0.25">
      <c r="A176" s="21" t="s">
        <v>1669</v>
      </c>
      <c r="B176" s="22">
        <v>0</v>
      </c>
    </row>
    <row r="177" spans="1:2" x14ac:dyDescent="0.25">
      <c r="A177" s="21" t="s">
        <v>1679</v>
      </c>
      <c r="B177" s="22">
        <v>0</v>
      </c>
    </row>
    <row r="178" spans="1:2" x14ac:dyDescent="0.25">
      <c r="A178" s="21" t="s">
        <v>2511</v>
      </c>
      <c r="B178" s="22">
        <v>65.400000000000006</v>
      </c>
    </row>
    <row r="179" spans="1:2" x14ac:dyDescent="0.25">
      <c r="A179" s="21" t="s">
        <v>1685</v>
      </c>
      <c r="B179" s="22">
        <v>57.15</v>
      </c>
    </row>
    <row r="180" spans="1:2" x14ac:dyDescent="0.25">
      <c r="A180" s="21" t="s">
        <v>2512</v>
      </c>
      <c r="B180" s="22">
        <v>157.15</v>
      </c>
    </row>
    <row r="181" spans="1:2" x14ac:dyDescent="0.25">
      <c r="A181" s="21" t="s">
        <v>2513</v>
      </c>
      <c r="B181" s="22">
        <v>0</v>
      </c>
    </row>
    <row r="182" spans="1:2" x14ac:dyDescent="0.25">
      <c r="A182" s="21" t="s">
        <v>2273</v>
      </c>
      <c r="B182" s="22">
        <v>173.99</v>
      </c>
    </row>
    <row r="183" spans="1:2" x14ac:dyDescent="0.25">
      <c r="A183" s="21" t="s">
        <v>2279</v>
      </c>
      <c r="B183" s="22">
        <v>75.539999999999992</v>
      </c>
    </row>
    <row r="184" spans="1:2" x14ac:dyDescent="0.25">
      <c r="A184" s="21" t="s">
        <v>1695</v>
      </c>
      <c r="B184" s="22">
        <v>282.39999999999998</v>
      </c>
    </row>
    <row r="185" spans="1:2" x14ac:dyDescent="0.25">
      <c r="A185" s="21" t="s">
        <v>1699</v>
      </c>
      <c r="B185" s="22">
        <v>0</v>
      </c>
    </row>
    <row r="186" spans="1:2" x14ac:dyDescent="0.25">
      <c r="A186" s="21" t="s">
        <v>1708</v>
      </c>
      <c r="B186" s="22">
        <v>1031.3</v>
      </c>
    </row>
    <row r="187" spans="1:2" x14ac:dyDescent="0.25">
      <c r="A187" s="21" t="s">
        <v>1717</v>
      </c>
      <c r="B187" s="22">
        <v>162.26</v>
      </c>
    </row>
    <row r="188" spans="1:2" x14ac:dyDescent="0.25">
      <c r="A188" s="21" t="s">
        <v>1726</v>
      </c>
      <c r="B188" s="22">
        <v>3054.89</v>
      </c>
    </row>
    <row r="189" spans="1:2" x14ac:dyDescent="0.25">
      <c r="A189" s="21" t="s">
        <v>1743</v>
      </c>
      <c r="B189" s="22">
        <v>3260.2600000000007</v>
      </c>
    </row>
    <row r="190" spans="1:2" x14ac:dyDescent="0.25">
      <c r="A190" s="21" t="s">
        <v>1763</v>
      </c>
      <c r="B190" s="22">
        <v>186.15000000000003</v>
      </c>
    </row>
    <row r="191" spans="1:2" x14ac:dyDescent="0.25">
      <c r="A191" s="21" t="s">
        <v>1766</v>
      </c>
      <c r="B191" s="22">
        <v>86.300000000000011</v>
      </c>
    </row>
    <row r="192" spans="1:2" x14ac:dyDescent="0.25">
      <c r="A192" s="21" t="s">
        <v>1770</v>
      </c>
      <c r="B192" s="22">
        <v>500.29</v>
      </c>
    </row>
    <row r="193" spans="1:2" x14ac:dyDescent="0.25">
      <c r="A193" s="21" t="s">
        <v>1800</v>
      </c>
      <c r="B193" s="22">
        <v>3616.75</v>
      </c>
    </row>
    <row r="194" spans="1:2" x14ac:dyDescent="0.25">
      <c r="A194" s="21" t="s">
        <v>1821</v>
      </c>
      <c r="B194" s="22">
        <v>148.03</v>
      </c>
    </row>
    <row r="195" spans="1:2" x14ac:dyDescent="0.25">
      <c r="A195" s="21" t="s">
        <v>1825</v>
      </c>
      <c r="B195" s="22">
        <v>2264.3999999999996</v>
      </c>
    </row>
    <row r="196" spans="1:2" x14ac:dyDescent="0.25">
      <c r="A196" s="21" t="s">
        <v>1833</v>
      </c>
      <c r="B196" s="22">
        <v>273.46000000000004</v>
      </c>
    </row>
    <row r="197" spans="1:2" x14ac:dyDescent="0.25">
      <c r="A197" s="21" t="s">
        <v>2514</v>
      </c>
      <c r="B197" s="22">
        <v>991.96</v>
      </c>
    </row>
    <row r="198" spans="1:2" x14ac:dyDescent="0.25">
      <c r="A198" s="21" t="s">
        <v>1836</v>
      </c>
      <c r="B198" s="22">
        <v>1794.94</v>
      </c>
    </row>
    <row r="199" spans="1:2" x14ac:dyDescent="0.25">
      <c r="A199" s="21" t="s">
        <v>1846</v>
      </c>
      <c r="B199" s="22">
        <v>32.770000000000003</v>
      </c>
    </row>
    <row r="200" spans="1:2" x14ac:dyDescent="0.25">
      <c r="A200" s="21" t="s">
        <v>1856</v>
      </c>
      <c r="B200" s="22">
        <v>11366.51</v>
      </c>
    </row>
    <row r="201" spans="1:2" x14ac:dyDescent="0.25">
      <c r="A201" s="21" t="s">
        <v>1886</v>
      </c>
      <c r="B201" s="22">
        <v>4861.5</v>
      </c>
    </row>
    <row r="202" spans="1:2" x14ac:dyDescent="0.25">
      <c r="A202" s="21" t="s">
        <v>1904</v>
      </c>
      <c r="B202" s="22">
        <v>96.73</v>
      </c>
    </row>
    <row r="203" spans="1:2" x14ac:dyDescent="0.25">
      <c r="A203" s="21" t="s">
        <v>1915</v>
      </c>
      <c r="B203" s="22">
        <v>37.32</v>
      </c>
    </row>
    <row r="204" spans="1:2" x14ac:dyDescent="0.25">
      <c r="A204" s="21" t="s">
        <v>1920</v>
      </c>
      <c r="B204" s="22">
        <v>2268.6899999999996</v>
      </c>
    </row>
    <row r="205" spans="1:2" x14ac:dyDescent="0.25">
      <c r="A205" s="21" t="s">
        <v>1931</v>
      </c>
      <c r="B205" s="22">
        <v>2495.37</v>
      </c>
    </row>
    <row r="206" spans="1:2" x14ac:dyDescent="0.25">
      <c r="A206" s="21" t="s">
        <v>1947</v>
      </c>
      <c r="B206" s="22">
        <v>143.43</v>
      </c>
    </row>
    <row r="207" spans="1:2" x14ac:dyDescent="0.25">
      <c r="A207" s="21" t="s">
        <v>1949</v>
      </c>
      <c r="B207" s="22">
        <v>1065.92</v>
      </c>
    </row>
    <row r="208" spans="1:2" x14ac:dyDescent="0.25">
      <c r="A208" s="21" t="s">
        <v>2515</v>
      </c>
      <c r="B208" s="22">
        <v>167.24</v>
      </c>
    </row>
    <row r="209" spans="1:2" x14ac:dyDescent="0.25">
      <c r="A209" s="21" t="s">
        <v>1953</v>
      </c>
      <c r="B209" s="22">
        <v>1961.95</v>
      </c>
    </row>
    <row r="210" spans="1:2" x14ac:dyDescent="0.25">
      <c r="A210" s="21" t="s">
        <v>1955</v>
      </c>
      <c r="B210" s="22">
        <v>2356</v>
      </c>
    </row>
    <row r="211" spans="1:2" x14ac:dyDescent="0.25">
      <c r="A211" s="21" t="s">
        <v>1970</v>
      </c>
      <c r="B211" s="22">
        <v>924</v>
      </c>
    </row>
    <row r="212" spans="1:2" x14ac:dyDescent="0.25">
      <c r="A212" s="21" t="s">
        <v>1985</v>
      </c>
      <c r="B212" s="22">
        <v>750.68999999999994</v>
      </c>
    </row>
    <row r="213" spans="1:2" x14ac:dyDescent="0.25">
      <c r="A213" s="21" t="s">
        <v>1995</v>
      </c>
      <c r="B213" s="22">
        <v>2211.14</v>
      </c>
    </row>
    <row r="214" spans="1:2" x14ac:dyDescent="0.25">
      <c r="A214" s="21" t="s">
        <v>2001</v>
      </c>
      <c r="B214" s="22">
        <v>1746.81</v>
      </c>
    </row>
    <row r="215" spans="1:2" x14ac:dyDescent="0.25">
      <c r="A215" s="21" t="s">
        <v>2012</v>
      </c>
      <c r="B215" s="22">
        <v>3351.2799999999997</v>
      </c>
    </row>
    <row r="216" spans="1:2" x14ac:dyDescent="0.25">
      <c r="A216" s="21" t="s">
        <v>2025</v>
      </c>
      <c r="B216" s="22">
        <v>1708.97</v>
      </c>
    </row>
    <row r="217" spans="1:2" x14ac:dyDescent="0.25">
      <c r="A217" s="21" t="s">
        <v>2516</v>
      </c>
      <c r="B217" s="22">
        <v>12.19</v>
      </c>
    </row>
    <row r="218" spans="1:2" x14ac:dyDescent="0.25">
      <c r="A218" s="21" t="s">
        <v>2047</v>
      </c>
      <c r="B218" s="22">
        <v>71.180000000000007</v>
      </c>
    </row>
    <row r="219" spans="1:2" x14ac:dyDescent="0.25">
      <c r="A219" s="21" t="s">
        <v>2050</v>
      </c>
      <c r="B219" s="22">
        <v>10165.369999999999</v>
      </c>
    </row>
    <row r="220" spans="1:2" x14ac:dyDescent="0.25">
      <c r="A220" s="21" t="s">
        <v>2072</v>
      </c>
      <c r="B220" s="22">
        <v>177.64999999999998</v>
      </c>
    </row>
    <row r="221" spans="1:2" x14ac:dyDescent="0.25">
      <c r="A221" s="21" t="s">
        <v>2079</v>
      </c>
      <c r="B221" s="22">
        <v>1226</v>
      </c>
    </row>
    <row r="222" spans="1:2" x14ac:dyDescent="0.25">
      <c r="A222" s="21" t="s">
        <v>2084</v>
      </c>
      <c r="B222" s="22">
        <v>2020</v>
      </c>
    </row>
    <row r="223" spans="1:2" x14ac:dyDescent="0.25">
      <c r="A223" s="21" t="s">
        <v>2097</v>
      </c>
      <c r="B223" s="22">
        <v>1667.06</v>
      </c>
    </row>
    <row r="224" spans="1:2" x14ac:dyDescent="0.25">
      <c r="A224" s="21" t="s">
        <v>2517</v>
      </c>
      <c r="B224" s="22">
        <v>353.7</v>
      </c>
    </row>
    <row r="225" spans="1:2" x14ac:dyDescent="0.25">
      <c r="A225" s="21" t="s">
        <v>2113</v>
      </c>
      <c r="B225" s="22">
        <v>2299.3200000000002</v>
      </c>
    </row>
    <row r="226" spans="1:2" x14ac:dyDescent="0.25">
      <c r="A226" s="21" t="s">
        <v>2120</v>
      </c>
      <c r="B226" s="22">
        <v>414.91</v>
      </c>
    </row>
    <row r="227" spans="1:2" x14ac:dyDescent="0.25">
      <c r="A227" s="21" t="s">
        <v>2129</v>
      </c>
      <c r="B227" s="22">
        <v>87.56</v>
      </c>
    </row>
    <row r="228" spans="1:2" x14ac:dyDescent="0.25">
      <c r="A228" s="21" t="s">
        <v>2143</v>
      </c>
      <c r="B228" s="22">
        <v>756.1400000000001</v>
      </c>
    </row>
    <row r="229" spans="1:2" x14ac:dyDescent="0.25">
      <c r="A229" s="21" t="s">
        <v>2154</v>
      </c>
      <c r="B229" s="22">
        <v>1687.95</v>
      </c>
    </row>
    <row r="230" spans="1:2" x14ac:dyDescent="0.25">
      <c r="A230" s="21" t="s">
        <v>2160</v>
      </c>
      <c r="B230" s="22">
        <v>122.04</v>
      </c>
    </row>
    <row r="231" spans="1:2" x14ac:dyDescent="0.25">
      <c r="A231" s="21" t="s">
        <v>2166</v>
      </c>
      <c r="B231" s="22">
        <v>221.48000000000002</v>
      </c>
    </row>
    <row r="232" spans="1:2" x14ac:dyDescent="0.25">
      <c r="A232" s="21" t="s">
        <v>2178</v>
      </c>
      <c r="B232" s="22">
        <v>138.93</v>
      </c>
    </row>
    <row r="233" spans="1:2" x14ac:dyDescent="0.25">
      <c r="A233" s="21" t="s">
        <v>2188</v>
      </c>
      <c r="B233" s="22">
        <v>1020.8100000000001</v>
      </c>
    </row>
    <row r="234" spans="1:2" x14ac:dyDescent="0.25">
      <c r="A234" s="21" t="s">
        <v>2201</v>
      </c>
      <c r="B234" s="22">
        <v>547.14</v>
      </c>
    </row>
    <row r="235" spans="1:2" x14ac:dyDescent="0.25">
      <c r="A235" s="21" t="s">
        <v>2208</v>
      </c>
      <c r="B235" s="22">
        <v>387.18</v>
      </c>
    </row>
    <row r="236" spans="1:2" x14ac:dyDescent="0.25">
      <c r="A236" s="21" t="s">
        <v>2217</v>
      </c>
      <c r="B236" s="22">
        <v>39.549999999999997</v>
      </c>
    </row>
    <row r="237" spans="1:2" x14ac:dyDescent="0.25">
      <c r="A237" s="21" t="s">
        <v>2228</v>
      </c>
      <c r="B237" s="22">
        <v>1666.08</v>
      </c>
    </row>
    <row r="238" spans="1:2" x14ac:dyDescent="0.25">
      <c r="A238" s="21" t="s">
        <v>2234</v>
      </c>
      <c r="B238" s="22">
        <v>335.03999999999996</v>
      </c>
    </row>
    <row r="239" spans="1:2" x14ac:dyDescent="0.25">
      <c r="A239" s="21" t="s">
        <v>2248</v>
      </c>
      <c r="B239" s="22">
        <v>90.750000000000014</v>
      </c>
    </row>
    <row r="240" spans="1:2" x14ac:dyDescent="0.25">
      <c r="A240" s="21" t="s">
        <v>2518</v>
      </c>
      <c r="B240" s="22">
        <v>117.31</v>
      </c>
    </row>
    <row r="241" spans="1:2" x14ac:dyDescent="0.25">
      <c r="A241" s="21" t="s">
        <v>2287</v>
      </c>
      <c r="B241" s="22">
        <v>259.18</v>
      </c>
    </row>
    <row r="242" spans="1:2" x14ac:dyDescent="0.25">
      <c r="A242" s="21" t="s">
        <v>2519</v>
      </c>
      <c r="B242" s="22">
        <v>53.779999999999994</v>
      </c>
    </row>
    <row r="243" spans="1:2" x14ac:dyDescent="0.25">
      <c r="A243" s="21" t="s">
        <v>2297</v>
      </c>
      <c r="B243" s="22">
        <v>28.25</v>
      </c>
    </row>
    <row r="244" spans="1:2" x14ac:dyDescent="0.25">
      <c r="A244" s="21" t="s">
        <v>2305</v>
      </c>
      <c r="B244" s="22">
        <v>12.7</v>
      </c>
    </row>
    <row r="245" spans="1:2" x14ac:dyDescent="0.25">
      <c r="A245" s="21" t="s">
        <v>2310</v>
      </c>
      <c r="B245" s="22">
        <v>45.260000000000005</v>
      </c>
    </row>
    <row r="246" spans="1:2" x14ac:dyDescent="0.25">
      <c r="A246" s="21" t="s">
        <v>2313</v>
      </c>
      <c r="B246" s="22">
        <v>500</v>
      </c>
    </row>
    <row r="247" spans="1:2" x14ac:dyDescent="0.25">
      <c r="A247" s="21" t="s">
        <v>2316</v>
      </c>
      <c r="B247" s="22">
        <v>59.25</v>
      </c>
    </row>
    <row r="248" spans="1:2" x14ac:dyDescent="0.25">
      <c r="A248" s="21" t="s">
        <v>2319</v>
      </c>
      <c r="B248" s="22">
        <v>74.58</v>
      </c>
    </row>
    <row r="249" spans="1:2" x14ac:dyDescent="0.25">
      <c r="A249" s="21" t="s">
        <v>2321</v>
      </c>
      <c r="B249" s="22">
        <v>67.33</v>
      </c>
    </row>
    <row r="250" spans="1:2" x14ac:dyDescent="0.25">
      <c r="A250" s="21" t="s">
        <v>2323</v>
      </c>
      <c r="B250" s="22">
        <v>472.44999999999993</v>
      </c>
    </row>
    <row r="251" spans="1:2" x14ac:dyDescent="0.25">
      <c r="A251" s="21" t="s">
        <v>2326</v>
      </c>
      <c r="B251" s="22">
        <v>500</v>
      </c>
    </row>
    <row r="252" spans="1:2" x14ac:dyDescent="0.25">
      <c r="A252" s="21" t="s">
        <v>2328</v>
      </c>
      <c r="B252" s="22">
        <v>276.06</v>
      </c>
    </row>
    <row r="253" spans="1:2" x14ac:dyDescent="0.25">
      <c r="A253" s="21" t="s">
        <v>2520</v>
      </c>
      <c r="B253" s="22">
        <v>0</v>
      </c>
    </row>
    <row r="254" spans="1:2" x14ac:dyDescent="0.25">
      <c r="A254" s="21" t="s">
        <v>2341</v>
      </c>
      <c r="B254" s="22">
        <v>758.3</v>
      </c>
    </row>
    <row r="255" spans="1:2" x14ac:dyDescent="0.25">
      <c r="A255" s="21" t="s">
        <v>2350</v>
      </c>
      <c r="B255" s="22">
        <v>0</v>
      </c>
    </row>
    <row r="256" spans="1:2" x14ac:dyDescent="0.25">
      <c r="A256" s="21" t="s">
        <v>2355</v>
      </c>
      <c r="B256" s="22">
        <v>62.760000000000005</v>
      </c>
    </row>
    <row r="257" spans="1:2" x14ac:dyDescent="0.25">
      <c r="A257" s="21" t="s">
        <v>2362</v>
      </c>
      <c r="B257" s="22">
        <v>41.96</v>
      </c>
    </row>
    <row r="258" spans="1:2" x14ac:dyDescent="0.25">
      <c r="A258" s="21" t="s">
        <v>2366</v>
      </c>
      <c r="B258" s="22">
        <v>151</v>
      </c>
    </row>
    <row r="259" spans="1:2" x14ac:dyDescent="0.25">
      <c r="A259" s="21" t="s">
        <v>2370</v>
      </c>
      <c r="B259" s="22">
        <v>50.8</v>
      </c>
    </row>
    <row r="260" spans="1:2" x14ac:dyDescent="0.25">
      <c r="A260" s="21" t="s">
        <v>2380</v>
      </c>
      <c r="B260" s="22">
        <v>499.63</v>
      </c>
    </row>
    <row r="261" spans="1:2" x14ac:dyDescent="0.25">
      <c r="A261" s="21" t="s">
        <v>2521</v>
      </c>
      <c r="B261" s="22">
        <v>0</v>
      </c>
    </row>
    <row r="262" spans="1:2" x14ac:dyDescent="0.25">
      <c r="A262" s="21" t="s">
        <v>2390</v>
      </c>
      <c r="B262" s="22">
        <v>505.08</v>
      </c>
    </row>
    <row r="263" spans="1:2" x14ac:dyDescent="0.25">
      <c r="A263" s="21" t="s">
        <v>2397</v>
      </c>
      <c r="B263" s="22">
        <v>245.28000000000003</v>
      </c>
    </row>
    <row r="264" spans="1:2" x14ac:dyDescent="0.25">
      <c r="A264" s="21" t="s">
        <v>2522</v>
      </c>
      <c r="B264" s="22">
        <v>114.3</v>
      </c>
    </row>
    <row r="265" spans="1:2" x14ac:dyDescent="0.25">
      <c r="A265" s="21" t="s">
        <v>2406</v>
      </c>
      <c r="B265" s="22">
        <v>50</v>
      </c>
    </row>
    <row r="266" spans="1:2" x14ac:dyDescent="0.25">
      <c r="A266" s="21" t="s">
        <v>2420</v>
      </c>
      <c r="B266" s="22">
        <v>179.85999999999999</v>
      </c>
    </row>
    <row r="267" spans="1:2" x14ac:dyDescent="0.25">
      <c r="A267" s="21" t="s">
        <v>2523</v>
      </c>
      <c r="B267" s="22">
        <v>31.75</v>
      </c>
    </row>
    <row r="268" spans="1:2" x14ac:dyDescent="0.25">
      <c r="A268" s="21" t="s">
        <v>2429</v>
      </c>
      <c r="B268" s="22">
        <v>375.15999999999997</v>
      </c>
    </row>
    <row r="269" spans="1:2" x14ac:dyDescent="0.25">
      <c r="A269" s="21" t="s">
        <v>2439</v>
      </c>
      <c r="B269" s="22">
        <v>477.64</v>
      </c>
    </row>
    <row r="270" spans="1:2" x14ac:dyDescent="0.25">
      <c r="A270" s="21" t="s">
        <v>2442</v>
      </c>
      <c r="B270" s="22">
        <v>224.7</v>
      </c>
    </row>
    <row r="271" spans="1:2" x14ac:dyDescent="0.25">
      <c r="A271" s="21" t="s">
        <v>2451</v>
      </c>
      <c r="B271" s="22">
        <v>328.34999999999997</v>
      </c>
    </row>
    <row r="272" spans="1:2" x14ac:dyDescent="0.25">
      <c r="A272" s="21" t="s">
        <v>2524</v>
      </c>
      <c r="B272" s="22">
        <v>1100</v>
      </c>
    </row>
    <row r="273" spans="1:2" x14ac:dyDescent="0.25">
      <c r="A273" s="21" t="s">
        <v>2525</v>
      </c>
      <c r="B273" s="22">
        <v>13.56</v>
      </c>
    </row>
    <row r="274" spans="1:2" x14ac:dyDescent="0.25">
      <c r="A274" s="21" t="s">
        <v>2460</v>
      </c>
      <c r="B274" s="22">
        <v>420.98</v>
      </c>
    </row>
    <row r="275" spans="1:2" x14ac:dyDescent="0.25">
      <c r="A275" s="21" t="s">
        <v>2463</v>
      </c>
      <c r="B275" s="22">
        <v>0</v>
      </c>
    </row>
    <row r="276" spans="1:2" x14ac:dyDescent="0.25">
      <c r="A276" s="21" t="s">
        <v>2468</v>
      </c>
      <c r="B276" s="22">
        <v>722.86</v>
      </c>
    </row>
    <row r="277" spans="1:2" x14ac:dyDescent="0.25">
      <c r="A277" s="21" t="s">
        <v>2475</v>
      </c>
      <c r="B277" s="22">
        <v>101.7</v>
      </c>
    </row>
    <row r="278" spans="1:2" x14ac:dyDescent="0.25">
      <c r="A278" s="21" t="s">
        <v>2477</v>
      </c>
      <c r="B278" s="22">
        <v>80.709999999999994</v>
      </c>
    </row>
    <row r="279" spans="1:2" x14ac:dyDescent="0.25">
      <c r="A279" s="21" t="s">
        <v>2253</v>
      </c>
      <c r="B279" s="22">
        <v>5150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9"/>
  <sheetViews>
    <sheetView workbookViewId="0">
      <selection activeCell="E14" sqref="E14"/>
    </sheetView>
  </sheetViews>
  <sheetFormatPr defaultRowHeight="15" x14ac:dyDescent="0.25"/>
  <sheetData>
    <row r="1" spans="1:2" x14ac:dyDescent="0.25">
      <c r="A1" s="10" t="s">
        <v>29</v>
      </c>
      <c r="B1" s="5">
        <v>-3640.22</v>
      </c>
    </row>
    <row r="2" spans="1:2" x14ac:dyDescent="0.25">
      <c r="A2" s="10" t="s">
        <v>54</v>
      </c>
      <c r="B2" s="5">
        <v>4042.53</v>
      </c>
    </row>
    <row r="3" spans="1:2" x14ac:dyDescent="0.25">
      <c r="A3" s="10" t="s">
        <v>75</v>
      </c>
      <c r="B3" s="5">
        <v>166.21</v>
      </c>
    </row>
    <row r="4" spans="1:2" x14ac:dyDescent="0.25">
      <c r="A4" s="10" t="s">
        <v>89</v>
      </c>
      <c r="B4" s="5">
        <v>8733.82</v>
      </c>
    </row>
    <row r="5" spans="1:2" x14ac:dyDescent="0.25">
      <c r="A5" s="10" t="s">
        <v>96</v>
      </c>
      <c r="B5" s="5">
        <v>-53.34</v>
      </c>
    </row>
    <row r="6" spans="1:2" x14ac:dyDescent="0.25">
      <c r="A6" s="10" t="s">
        <v>104</v>
      </c>
      <c r="B6" s="5">
        <v>2580.09</v>
      </c>
    </row>
    <row r="7" spans="1:2" x14ac:dyDescent="0.25">
      <c r="A7" s="10" t="s">
        <v>116</v>
      </c>
      <c r="B7" s="5">
        <v>32510.34</v>
      </c>
    </row>
    <row r="8" spans="1:2" x14ac:dyDescent="0.25">
      <c r="A8" s="10" t="s">
        <v>124</v>
      </c>
      <c r="B8" s="5">
        <v>1336.21</v>
      </c>
    </row>
    <row r="9" spans="1:2" x14ac:dyDescent="0.25">
      <c r="A9" s="10" t="s">
        <v>137</v>
      </c>
      <c r="B9" s="5">
        <v>1727.91</v>
      </c>
    </row>
    <row r="10" spans="1:2" x14ac:dyDescent="0.25">
      <c r="A10" s="10" t="s">
        <v>153</v>
      </c>
      <c r="B10" s="5">
        <v>693.22</v>
      </c>
    </row>
    <row r="11" spans="1:2" x14ac:dyDescent="0.25">
      <c r="A11" s="10" t="s">
        <v>163</v>
      </c>
      <c r="B11" s="5">
        <v>7714.57</v>
      </c>
    </row>
    <row r="12" spans="1:2" x14ac:dyDescent="0.25">
      <c r="A12" s="10" t="s">
        <v>171</v>
      </c>
      <c r="B12" s="5">
        <v>16513.05</v>
      </c>
    </row>
    <row r="13" spans="1:2" x14ac:dyDescent="0.25">
      <c r="A13" s="10" t="s">
        <v>182</v>
      </c>
      <c r="B13" s="5">
        <v>1658.33</v>
      </c>
    </row>
    <row r="14" spans="1:2" x14ac:dyDescent="0.25">
      <c r="A14" s="10" t="s">
        <v>190</v>
      </c>
      <c r="B14" s="5">
        <v>2322.36</v>
      </c>
    </row>
    <row r="15" spans="1:2" x14ac:dyDescent="0.25">
      <c r="A15" s="10" t="s">
        <v>205</v>
      </c>
      <c r="B15" s="5">
        <v>721.92</v>
      </c>
    </row>
    <row r="16" spans="1:2" x14ac:dyDescent="0.25">
      <c r="A16" s="10" t="s">
        <v>208</v>
      </c>
      <c r="B16" s="5">
        <v>3064.82</v>
      </c>
    </row>
    <row r="17" spans="1:2" x14ac:dyDescent="0.25">
      <c r="A17" s="10" t="s">
        <v>220</v>
      </c>
      <c r="B17" s="5">
        <v>18491.71</v>
      </c>
    </row>
    <row r="18" spans="1:2" x14ac:dyDescent="0.25">
      <c r="A18" s="10" t="s">
        <v>230</v>
      </c>
      <c r="B18" s="5">
        <v>6311.89</v>
      </c>
    </row>
    <row r="19" spans="1:2" x14ac:dyDescent="0.25">
      <c r="A19" s="10" t="s">
        <v>241</v>
      </c>
      <c r="B19" s="5">
        <v>3086.99</v>
      </c>
    </row>
    <row r="20" spans="1:2" x14ac:dyDescent="0.25">
      <c r="A20" s="10" t="s">
        <v>249</v>
      </c>
      <c r="B20" s="5">
        <v>3398.66</v>
      </c>
    </row>
    <row r="21" spans="1:2" x14ac:dyDescent="0.25">
      <c r="A21" s="10" t="s">
        <v>454</v>
      </c>
      <c r="B21" s="5">
        <v>2152.09</v>
      </c>
    </row>
    <row r="22" spans="1:2" x14ac:dyDescent="0.25">
      <c r="A22" s="10" t="s">
        <v>485</v>
      </c>
      <c r="B22" s="5">
        <v>7.5</v>
      </c>
    </row>
    <row r="23" spans="1:2" x14ac:dyDescent="0.25">
      <c r="A23" s="10" t="s">
        <v>380</v>
      </c>
      <c r="B23" s="5">
        <v>3248.85</v>
      </c>
    </row>
    <row r="24" spans="1:2" x14ac:dyDescent="0.25">
      <c r="A24" s="10" t="s">
        <v>425</v>
      </c>
      <c r="B24" s="5">
        <v>693.9</v>
      </c>
    </row>
    <row r="25" spans="1:2" x14ac:dyDescent="0.25">
      <c r="A25" s="10" t="s">
        <v>470</v>
      </c>
      <c r="B25" s="5">
        <v>13354.43</v>
      </c>
    </row>
    <row r="26" spans="1:2" x14ac:dyDescent="0.25">
      <c r="A26" s="10" t="s">
        <v>433</v>
      </c>
      <c r="B26" s="5">
        <v>2714.51</v>
      </c>
    </row>
    <row r="27" spans="1:2" x14ac:dyDescent="0.25">
      <c r="A27" s="10" t="s">
        <v>361</v>
      </c>
      <c r="B27" s="5">
        <v>2880.58</v>
      </c>
    </row>
    <row r="28" spans="1:2" x14ac:dyDescent="0.25">
      <c r="A28" s="10" t="s">
        <v>340</v>
      </c>
      <c r="B28" s="5">
        <v>2242.6999999999998</v>
      </c>
    </row>
    <row r="29" spans="1:2" x14ac:dyDescent="0.25">
      <c r="A29" s="10" t="s">
        <v>397</v>
      </c>
      <c r="B29" s="5">
        <v>6043.37</v>
      </c>
    </row>
    <row r="30" spans="1:2" x14ac:dyDescent="0.25">
      <c r="A30" s="10" t="s">
        <v>496</v>
      </c>
      <c r="B30" s="5">
        <v>750.04999999999984</v>
      </c>
    </row>
    <row r="31" spans="1:2" x14ac:dyDescent="0.25">
      <c r="A31" s="10" t="s">
        <v>449</v>
      </c>
      <c r="B31" s="5">
        <v>7478.95</v>
      </c>
    </row>
    <row r="32" spans="1:2" x14ac:dyDescent="0.25">
      <c r="A32" s="10" t="s">
        <v>413</v>
      </c>
      <c r="B32" s="5">
        <v>-315.29000000000002</v>
      </c>
    </row>
    <row r="33" spans="1:2" x14ac:dyDescent="0.25">
      <c r="A33" s="10" t="s">
        <v>335</v>
      </c>
      <c r="B33" s="5">
        <v>7492.36</v>
      </c>
    </row>
    <row r="34" spans="1:2" x14ac:dyDescent="0.25">
      <c r="A34" s="10" t="s">
        <v>430</v>
      </c>
      <c r="B34" s="5">
        <v>4549.34</v>
      </c>
    </row>
    <row r="35" spans="1:2" x14ac:dyDescent="0.25">
      <c r="A35" s="10" t="s">
        <v>499</v>
      </c>
      <c r="B35" s="5">
        <v>-1149.83</v>
      </c>
    </row>
    <row r="36" spans="1:2" x14ac:dyDescent="0.25">
      <c r="A36" s="10" t="s">
        <v>517</v>
      </c>
      <c r="B36" s="5">
        <v>-2148.0300000000002</v>
      </c>
    </row>
    <row r="37" spans="1:2" x14ac:dyDescent="0.25">
      <c r="A37" s="10" t="s">
        <v>555</v>
      </c>
      <c r="B37" s="5">
        <v>3385.78</v>
      </c>
    </row>
    <row r="38" spans="1:2" x14ac:dyDescent="0.25">
      <c r="A38" s="10" t="s">
        <v>567</v>
      </c>
      <c r="B38" s="5">
        <v>2755.41</v>
      </c>
    </row>
    <row r="39" spans="1:2" x14ac:dyDescent="0.25">
      <c r="A39" s="10" t="s">
        <v>573</v>
      </c>
      <c r="B39" s="5">
        <v>2112.19</v>
      </c>
    </row>
    <row r="40" spans="1:2" x14ac:dyDescent="0.25">
      <c r="A40" s="10" t="s">
        <v>587</v>
      </c>
      <c r="B40" s="5">
        <v>7242.83</v>
      </c>
    </row>
    <row r="41" spans="1:2" x14ac:dyDescent="0.25">
      <c r="A41" s="10" t="s">
        <v>600</v>
      </c>
      <c r="B41" s="5">
        <v>1247.0999999999999</v>
      </c>
    </row>
    <row r="42" spans="1:2" x14ac:dyDescent="0.25">
      <c r="A42" s="10" t="s">
        <v>605</v>
      </c>
      <c r="B42" s="5">
        <v>8525.2900000000009</v>
      </c>
    </row>
    <row r="43" spans="1:2" x14ac:dyDescent="0.25">
      <c r="A43" s="10" t="s">
        <v>617</v>
      </c>
      <c r="B43" s="5">
        <v>8580.98</v>
      </c>
    </row>
    <row r="44" spans="1:2" x14ac:dyDescent="0.25">
      <c r="A44" s="10" t="s">
        <v>641</v>
      </c>
      <c r="B44" s="5">
        <v>5498.25</v>
      </c>
    </row>
    <row r="45" spans="1:2" x14ac:dyDescent="0.25">
      <c r="A45" s="10" t="s">
        <v>659</v>
      </c>
      <c r="B45" s="5">
        <v>5549.04</v>
      </c>
    </row>
    <row r="46" spans="1:2" x14ac:dyDescent="0.25">
      <c r="A46" s="10" t="s">
        <v>675</v>
      </c>
      <c r="B46" s="5">
        <v>436.21</v>
      </c>
    </row>
    <row r="47" spans="1:2" x14ac:dyDescent="0.25">
      <c r="A47" s="10" t="s">
        <v>684</v>
      </c>
      <c r="B47" s="5">
        <v>290.49</v>
      </c>
    </row>
    <row r="48" spans="1:2" x14ac:dyDescent="0.25">
      <c r="A48" s="10" t="s">
        <v>695</v>
      </c>
      <c r="B48" s="5">
        <v>4475.87</v>
      </c>
    </row>
    <row r="49" spans="1:2" x14ac:dyDescent="0.25">
      <c r="A49" s="10" t="s">
        <v>710</v>
      </c>
      <c r="B49" s="5">
        <v>-315.36</v>
      </c>
    </row>
    <row r="50" spans="1:2" x14ac:dyDescent="0.25">
      <c r="A50" s="10" t="s">
        <v>717</v>
      </c>
      <c r="B50" s="5">
        <v>-6755.76</v>
      </c>
    </row>
    <row r="51" spans="1:2" x14ac:dyDescent="0.25">
      <c r="A51" s="10" t="s">
        <v>730</v>
      </c>
      <c r="B51" s="5">
        <v>565.02</v>
      </c>
    </row>
    <row r="52" spans="1:2" x14ac:dyDescent="0.25">
      <c r="A52" s="10" t="s">
        <v>736</v>
      </c>
      <c r="B52" s="5">
        <v>3031.5399999999995</v>
      </c>
    </row>
    <row r="53" spans="1:2" x14ac:dyDescent="0.25">
      <c r="A53" s="10" t="s">
        <v>746</v>
      </c>
      <c r="B53" s="5">
        <v>3461.82</v>
      </c>
    </row>
    <row r="54" spans="1:2" x14ac:dyDescent="0.25">
      <c r="A54" s="10" t="s">
        <v>749</v>
      </c>
      <c r="B54" s="5">
        <v>293.89999999999998</v>
      </c>
    </row>
    <row r="55" spans="1:2" x14ac:dyDescent="0.25">
      <c r="A55" s="10" t="s">
        <v>757</v>
      </c>
      <c r="B55" s="5">
        <v>10707.24</v>
      </c>
    </row>
    <row r="56" spans="1:2" x14ac:dyDescent="0.25">
      <c r="A56" s="10" t="s">
        <v>772</v>
      </c>
      <c r="B56" s="5">
        <v>-723.16</v>
      </c>
    </row>
    <row r="57" spans="1:2" x14ac:dyDescent="0.25">
      <c r="A57" s="10" t="s">
        <v>790</v>
      </c>
      <c r="B57" s="5">
        <v>1792.72</v>
      </c>
    </row>
    <row r="58" spans="1:2" x14ac:dyDescent="0.25">
      <c r="A58" s="10" t="s">
        <v>798</v>
      </c>
      <c r="B58" s="5">
        <v>2137.16</v>
      </c>
    </row>
    <row r="59" spans="1:2" x14ac:dyDescent="0.25">
      <c r="A59" s="10" t="s">
        <v>805</v>
      </c>
      <c r="B59" s="5">
        <v>4404.5600000000004</v>
      </c>
    </row>
    <row r="60" spans="1:2" x14ac:dyDescent="0.25">
      <c r="A60" s="10" t="s">
        <v>816</v>
      </c>
      <c r="B60" s="5">
        <v>19150.490000000002</v>
      </c>
    </row>
    <row r="61" spans="1:2" x14ac:dyDescent="0.25">
      <c r="A61" s="10" t="s">
        <v>821</v>
      </c>
      <c r="B61" s="5">
        <v>-1019.92</v>
      </c>
    </row>
    <row r="62" spans="1:2" x14ac:dyDescent="0.25">
      <c r="A62" s="10" t="s">
        <v>837</v>
      </c>
      <c r="B62" s="5">
        <v>3381.97</v>
      </c>
    </row>
    <row r="63" spans="1:2" x14ac:dyDescent="0.25">
      <c r="A63" s="10" t="s">
        <v>860</v>
      </c>
      <c r="B63" s="5">
        <v>0</v>
      </c>
    </row>
    <row r="64" spans="1:2" x14ac:dyDescent="0.25">
      <c r="A64" s="10" t="s">
        <v>866</v>
      </c>
      <c r="B64" s="5">
        <v>2043.86</v>
      </c>
    </row>
    <row r="65" spans="1:2" x14ac:dyDescent="0.25">
      <c r="A65" s="10" t="s">
        <v>888</v>
      </c>
      <c r="B65" s="5">
        <v>4336.3</v>
      </c>
    </row>
    <row r="66" spans="1:2" x14ac:dyDescent="0.25">
      <c r="A66" s="10" t="s">
        <v>892</v>
      </c>
      <c r="B66" s="5">
        <v>1891.61</v>
      </c>
    </row>
    <row r="67" spans="1:2" x14ac:dyDescent="0.25">
      <c r="A67" s="10" t="s">
        <v>901</v>
      </c>
      <c r="B67" s="5">
        <v>446.58</v>
      </c>
    </row>
    <row r="68" spans="1:2" x14ac:dyDescent="0.25">
      <c r="A68" s="10" t="s">
        <v>917</v>
      </c>
      <c r="B68" s="5">
        <v>77.260000000000005</v>
      </c>
    </row>
    <row r="69" spans="1:2" x14ac:dyDescent="0.25">
      <c r="A69" s="10" t="s">
        <v>2530</v>
      </c>
      <c r="B69" s="5">
        <v>763.92</v>
      </c>
    </row>
    <row r="70" spans="1:2" x14ac:dyDescent="0.25">
      <c r="A70" s="10" t="s">
        <v>932</v>
      </c>
      <c r="B70" s="5">
        <v>4179.72</v>
      </c>
    </row>
    <row r="71" spans="1:2" x14ac:dyDescent="0.25">
      <c r="A71" s="10" t="s">
        <v>2531</v>
      </c>
      <c r="B71" s="5">
        <v>15037.02</v>
      </c>
    </row>
    <row r="72" spans="1:2" x14ac:dyDescent="0.25">
      <c r="A72" s="10" t="s">
        <v>958</v>
      </c>
      <c r="B72" s="5">
        <v>1181.6099999999999</v>
      </c>
    </row>
    <row r="73" spans="1:2" x14ac:dyDescent="0.25">
      <c r="A73" s="10" t="s">
        <v>969</v>
      </c>
      <c r="B73" s="5">
        <v>28856.61</v>
      </c>
    </row>
    <row r="74" spans="1:2" x14ac:dyDescent="0.25">
      <c r="A74" s="10" t="s">
        <v>973</v>
      </c>
      <c r="B74" s="5">
        <v>1436.29</v>
      </c>
    </row>
    <row r="75" spans="1:2" x14ac:dyDescent="0.25">
      <c r="A75" s="10" t="s">
        <v>1071</v>
      </c>
      <c r="B75" s="5">
        <v>455.21</v>
      </c>
    </row>
    <row r="76" spans="1:2" x14ac:dyDescent="0.25">
      <c r="A76" s="10" t="s">
        <v>1081</v>
      </c>
      <c r="B76" s="5">
        <v>3428.19</v>
      </c>
    </row>
    <row r="77" spans="1:2" x14ac:dyDescent="0.25">
      <c r="A77" s="10" t="s">
        <v>1094</v>
      </c>
      <c r="B77" s="5">
        <v>1039</v>
      </c>
    </row>
    <row r="78" spans="1:2" x14ac:dyDescent="0.25">
      <c r="A78" s="10" t="s">
        <v>1114</v>
      </c>
      <c r="B78" s="5">
        <v>866.38</v>
      </c>
    </row>
    <row r="79" spans="1:2" x14ac:dyDescent="0.25">
      <c r="A79" s="10" t="s">
        <v>1122</v>
      </c>
      <c r="B79" s="5">
        <v>1028.01</v>
      </c>
    </row>
    <row r="80" spans="1:2" x14ac:dyDescent="0.25">
      <c r="A80" s="10" t="s">
        <v>1147</v>
      </c>
      <c r="B80" s="5">
        <v>8963.07</v>
      </c>
    </row>
    <row r="81" spans="1:2" x14ac:dyDescent="0.25">
      <c r="A81" s="10" t="s">
        <v>1158</v>
      </c>
      <c r="B81" s="5">
        <v>956.52</v>
      </c>
    </row>
    <row r="82" spans="1:2" x14ac:dyDescent="0.25">
      <c r="A82" s="10" t="s">
        <v>1169</v>
      </c>
      <c r="B82" s="5">
        <v>2110.3000000000002</v>
      </c>
    </row>
    <row r="83" spans="1:2" x14ac:dyDescent="0.25">
      <c r="A83" s="10" t="s">
        <v>1178</v>
      </c>
      <c r="B83" s="5">
        <v>1516.42</v>
      </c>
    </row>
    <row r="84" spans="1:2" x14ac:dyDescent="0.25">
      <c r="A84" s="10" t="s">
        <v>1190</v>
      </c>
      <c r="B84" s="5">
        <v>8846.65</v>
      </c>
    </row>
    <row r="85" spans="1:2" x14ac:dyDescent="0.25">
      <c r="A85" s="10" t="s">
        <v>1224</v>
      </c>
      <c r="B85" s="5">
        <v>32.99</v>
      </c>
    </row>
    <row r="86" spans="1:2" x14ac:dyDescent="0.25">
      <c r="A86" s="10" t="s">
        <v>1229</v>
      </c>
      <c r="B86" s="5">
        <v>265.58999999999997</v>
      </c>
    </row>
    <row r="87" spans="1:2" x14ac:dyDescent="0.25">
      <c r="A87" s="10" t="s">
        <v>1231</v>
      </c>
      <c r="B87" s="5" t="e">
        <v>#DIV/0!</v>
      </c>
    </row>
    <row r="88" spans="1:2" x14ac:dyDescent="0.25">
      <c r="A88" s="10" t="s">
        <v>1234</v>
      </c>
      <c r="B88" s="5">
        <v>1790.85</v>
      </c>
    </row>
    <row r="89" spans="1:2" x14ac:dyDescent="0.25">
      <c r="A89" s="10" t="s">
        <v>1237</v>
      </c>
      <c r="B89" s="5">
        <v>1280.0899999999999</v>
      </c>
    </row>
    <row r="90" spans="1:2" x14ac:dyDescent="0.25">
      <c r="A90" s="10" t="s">
        <v>1245</v>
      </c>
      <c r="B90" s="5">
        <v>3098.42</v>
      </c>
    </row>
    <row r="91" spans="1:2" x14ac:dyDescent="0.25">
      <c r="A91" s="10" t="s">
        <v>1269</v>
      </c>
      <c r="B91" s="5">
        <v>-3264.49</v>
      </c>
    </row>
    <row r="92" spans="1:2" x14ac:dyDescent="0.25">
      <c r="A92" s="10" t="s">
        <v>1284</v>
      </c>
      <c r="B92" s="5">
        <v>12150.5</v>
      </c>
    </row>
    <row r="93" spans="1:2" x14ac:dyDescent="0.25">
      <c r="A93" s="10" t="s">
        <v>1300</v>
      </c>
      <c r="B93" s="5">
        <v>4821.29</v>
      </c>
    </row>
    <row r="94" spans="1:2" x14ac:dyDescent="0.25">
      <c r="A94" s="10" t="s">
        <v>1313</v>
      </c>
      <c r="B94" s="5">
        <v>4882.05</v>
      </c>
    </row>
    <row r="95" spans="1:2" x14ac:dyDescent="0.25">
      <c r="A95" s="10" t="s">
        <v>1322</v>
      </c>
      <c r="B95" s="5">
        <v>-30.58</v>
      </c>
    </row>
    <row r="96" spans="1:2" x14ac:dyDescent="0.25">
      <c r="A96" s="10" t="s">
        <v>1329</v>
      </c>
      <c r="B96" s="5">
        <v>11798.28</v>
      </c>
    </row>
    <row r="97" spans="1:2" x14ac:dyDescent="0.25">
      <c r="A97" s="10" t="s">
        <v>1341</v>
      </c>
      <c r="B97" s="5">
        <v>3831.61</v>
      </c>
    </row>
    <row r="98" spans="1:2" x14ac:dyDescent="0.25">
      <c r="A98" s="10" t="s">
        <v>1357</v>
      </c>
      <c r="B98" s="5">
        <v>5619.829999999999</v>
      </c>
    </row>
    <row r="99" spans="1:2" x14ac:dyDescent="0.25">
      <c r="A99" s="10" t="s">
        <v>1366</v>
      </c>
      <c r="B99" s="5">
        <v>772.83</v>
      </c>
    </row>
    <row r="100" spans="1:2" x14ac:dyDescent="0.25">
      <c r="A100" s="10" t="s">
        <v>1378</v>
      </c>
      <c r="B100" s="5">
        <v>129.97999999999999</v>
      </c>
    </row>
    <row r="101" spans="1:2" x14ac:dyDescent="0.25">
      <c r="A101" s="10" t="s">
        <v>2493</v>
      </c>
      <c r="B101" s="5">
        <v>805.77</v>
      </c>
    </row>
    <row r="102" spans="1:2" x14ac:dyDescent="0.25">
      <c r="A102" s="10" t="s">
        <v>1384</v>
      </c>
      <c r="B102" s="5">
        <v>1137.17</v>
      </c>
    </row>
    <row r="103" spans="1:2" x14ac:dyDescent="0.25">
      <c r="A103" s="10" t="s">
        <v>1403</v>
      </c>
      <c r="B103" s="5">
        <v>219.49</v>
      </c>
    </row>
    <row r="104" spans="1:2" x14ac:dyDescent="0.25">
      <c r="A104" s="10" t="s">
        <v>1411</v>
      </c>
      <c r="B104" s="5">
        <v>477.04</v>
      </c>
    </row>
    <row r="105" spans="1:2" x14ac:dyDescent="0.25">
      <c r="A105" s="10" t="s">
        <v>1418</v>
      </c>
      <c r="B105" s="5">
        <v>5505.08</v>
      </c>
    </row>
    <row r="106" spans="1:2" x14ac:dyDescent="0.25">
      <c r="A106" s="10" t="s">
        <v>1424</v>
      </c>
      <c r="B106" s="5">
        <v>10571.65</v>
      </c>
    </row>
    <row r="107" spans="1:2" x14ac:dyDescent="0.25">
      <c r="A107" s="10" t="s">
        <v>1432</v>
      </c>
      <c r="B107" s="5">
        <v>170.6</v>
      </c>
    </row>
    <row r="108" spans="1:2" x14ac:dyDescent="0.25">
      <c r="A108" s="10" t="s">
        <v>1435</v>
      </c>
      <c r="B108" s="5">
        <v>4156.93</v>
      </c>
    </row>
    <row r="109" spans="1:2" x14ac:dyDescent="0.25">
      <c r="A109" s="10" t="s">
        <v>1443</v>
      </c>
      <c r="B109" s="5">
        <v>375.42</v>
      </c>
    </row>
    <row r="110" spans="1:2" x14ac:dyDescent="0.25">
      <c r="A110" s="10" t="s">
        <v>1455</v>
      </c>
      <c r="B110" s="5">
        <v>544.84</v>
      </c>
    </row>
    <row r="111" spans="1:2" x14ac:dyDescent="0.25">
      <c r="A111" s="10" t="s">
        <v>1466</v>
      </c>
      <c r="B111" s="5">
        <v>2071.34</v>
      </c>
    </row>
    <row r="112" spans="1:2" x14ac:dyDescent="0.25">
      <c r="A112" s="10" t="s">
        <v>1471</v>
      </c>
      <c r="B112" s="5">
        <v>14365</v>
      </c>
    </row>
    <row r="113" spans="1:2" x14ac:dyDescent="0.25">
      <c r="A113" s="10" t="s">
        <v>1486</v>
      </c>
      <c r="B113" s="5">
        <v>13501.74</v>
      </c>
    </row>
    <row r="114" spans="1:2" x14ac:dyDescent="0.25">
      <c r="A114" s="10" t="s">
        <v>1492</v>
      </c>
      <c r="B114" s="5">
        <v>2780.34</v>
      </c>
    </row>
    <row r="115" spans="1:2" x14ac:dyDescent="0.25">
      <c r="A115" s="10" t="s">
        <v>1506</v>
      </c>
      <c r="B115" s="5">
        <v>1224.6199999999999</v>
      </c>
    </row>
    <row r="116" spans="1:2" x14ac:dyDescent="0.25">
      <c r="A116" s="10" t="s">
        <v>270</v>
      </c>
      <c r="B116" s="5">
        <v>1676.72</v>
      </c>
    </row>
    <row r="117" spans="1:2" x14ac:dyDescent="0.25">
      <c r="A117" s="10" t="s">
        <v>283</v>
      </c>
      <c r="B117" s="5">
        <v>3491.86</v>
      </c>
    </row>
    <row r="118" spans="1:2" x14ac:dyDescent="0.25">
      <c r="A118" s="10" t="s">
        <v>296</v>
      </c>
      <c r="B118" s="5">
        <v>2458.66</v>
      </c>
    </row>
    <row r="119" spans="1:2" x14ac:dyDescent="0.25">
      <c r="A119" s="10" t="s">
        <v>312</v>
      </c>
      <c r="B119" s="5">
        <v>4712.97</v>
      </c>
    </row>
    <row r="120" spans="1:2" x14ac:dyDescent="0.25">
      <c r="A120" s="10" t="s">
        <v>2532</v>
      </c>
      <c r="B120" s="5" t="e">
        <v>#DIV/0!</v>
      </c>
    </row>
    <row r="121" spans="1:2" x14ac:dyDescent="0.25">
      <c r="A121" s="10" t="s">
        <v>1509</v>
      </c>
      <c r="B121" s="5">
        <v>9660.68</v>
      </c>
    </row>
    <row r="122" spans="1:2" x14ac:dyDescent="0.25">
      <c r="A122" s="10" t="s">
        <v>2533</v>
      </c>
      <c r="B122" s="5" t="e">
        <v>#DIV/0!</v>
      </c>
    </row>
    <row r="123" spans="1:2" x14ac:dyDescent="0.25">
      <c r="A123" s="10" t="s">
        <v>1541</v>
      </c>
      <c r="B123" s="5">
        <v>-873.98</v>
      </c>
    </row>
    <row r="124" spans="1:2" x14ac:dyDescent="0.25">
      <c r="A124" s="10" t="s">
        <v>2497</v>
      </c>
      <c r="B124" s="5">
        <v>610.11</v>
      </c>
    </row>
    <row r="125" spans="1:2" x14ac:dyDescent="0.25">
      <c r="A125" s="10" t="s">
        <v>1551</v>
      </c>
      <c r="B125" s="5">
        <v>49.79</v>
      </c>
    </row>
    <row r="126" spans="1:2" x14ac:dyDescent="0.25">
      <c r="A126" s="10" t="s">
        <v>1562</v>
      </c>
      <c r="B126" s="5">
        <v>76.69</v>
      </c>
    </row>
    <row r="127" spans="1:2" x14ac:dyDescent="0.25">
      <c r="A127" s="10" t="s">
        <v>1567</v>
      </c>
      <c r="B127" s="5">
        <v>303.42</v>
      </c>
    </row>
    <row r="128" spans="1:2" x14ac:dyDescent="0.25">
      <c r="A128" s="10" t="s">
        <v>1571</v>
      </c>
      <c r="B128" s="5">
        <v>28898.560000000005</v>
      </c>
    </row>
    <row r="129" spans="1:2" x14ac:dyDescent="0.25">
      <c r="A129" s="10" t="s">
        <v>1576</v>
      </c>
      <c r="B129" s="5">
        <v>4034.65</v>
      </c>
    </row>
    <row r="130" spans="1:2" x14ac:dyDescent="0.25">
      <c r="A130" s="10" t="s">
        <v>1584</v>
      </c>
      <c r="B130" s="5">
        <v>263.64</v>
      </c>
    </row>
    <row r="131" spans="1:2" x14ac:dyDescent="0.25">
      <c r="A131" s="10" t="s">
        <v>1591</v>
      </c>
      <c r="B131" s="5">
        <v>474.97</v>
      </c>
    </row>
    <row r="132" spans="1:2" x14ac:dyDescent="0.25">
      <c r="A132" s="10" t="s">
        <v>1598</v>
      </c>
      <c r="B132" s="5">
        <v>55.17</v>
      </c>
    </row>
    <row r="133" spans="1:2" x14ac:dyDescent="0.25">
      <c r="A133" s="10" t="s">
        <v>1652</v>
      </c>
      <c r="B133" s="5">
        <v>55.5</v>
      </c>
    </row>
    <row r="134" spans="1:2" x14ac:dyDescent="0.25">
      <c r="A134" s="10" t="s">
        <v>1661</v>
      </c>
      <c r="B134" s="5">
        <v>590.5</v>
      </c>
    </row>
    <row r="135" spans="1:2" x14ac:dyDescent="0.25">
      <c r="A135" s="10" t="s">
        <v>1679</v>
      </c>
      <c r="B135" s="5">
        <v>8406.64</v>
      </c>
    </row>
    <row r="136" spans="1:2" x14ac:dyDescent="0.25">
      <c r="A136" s="10" t="s">
        <v>2511</v>
      </c>
      <c r="B136" s="5">
        <v>430.8</v>
      </c>
    </row>
    <row r="137" spans="1:2" x14ac:dyDescent="0.25">
      <c r="A137" s="10" t="s">
        <v>2273</v>
      </c>
      <c r="B137" s="5">
        <v>3501.7899999999995</v>
      </c>
    </row>
    <row r="138" spans="1:2" x14ac:dyDescent="0.25">
      <c r="A138" s="10" t="s">
        <v>2279</v>
      </c>
      <c r="B138" s="5">
        <v>298.62</v>
      </c>
    </row>
    <row r="139" spans="1:2" x14ac:dyDescent="0.25">
      <c r="A139" s="10" t="s">
        <v>1695</v>
      </c>
      <c r="B139" s="5">
        <v>-245.07000000000002</v>
      </c>
    </row>
    <row r="140" spans="1:2" x14ac:dyDescent="0.25">
      <c r="A140" s="10" t="s">
        <v>1699</v>
      </c>
      <c r="B140" s="5">
        <v>554.17999999999995</v>
      </c>
    </row>
    <row r="141" spans="1:2" x14ac:dyDescent="0.25">
      <c r="A141" s="10" t="s">
        <v>1708</v>
      </c>
      <c r="B141" s="5">
        <v>976.04999999999984</v>
      </c>
    </row>
    <row r="142" spans="1:2" x14ac:dyDescent="0.25">
      <c r="A142" s="10" t="s">
        <v>1717</v>
      </c>
      <c r="B142" s="5">
        <v>229.9</v>
      </c>
    </row>
    <row r="143" spans="1:2" x14ac:dyDescent="0.25">
      <c r="A143" s="10" t="s">
        <v>1726</v>
      </c>
      <c r="B143" s="5">
        <v>-636.48</v>
      </c>
    </row>
    <row r="144" spans="1:2" x14ac:dyDescent="0.25">
      <c r="A144" s="10" t="s">
        <v>1743</v>
      </c>
      <c r="B144" s="5">
        <v>-592.91</v>
      </c>
    </row>
    <row r="145" spans="1:2" x14ac:dyDescent="0.25">
      <c r="A145" s="10" t="s">
        <v>1763</v>
      </c>
      <c r="B145" s="5">
        <v>1922.03</v>
      </c>
    </row>
    <row r="146" spans="1:2" x14ac:dyDescent="0.25">
      <c r="A146" s="10" t="s">
        <v>1766</v>
      </c>
      <c r="B146" s="5">
        <v>143.74</v>
      </c>
    </row>
    <row r="147" spans="1:2" x14ac:dyDescent="0.25">
      <c r="A147" s="10" t="s">
        <v>1770</v>
      </c>
      <c r="B147" s="5">
        <v>401.96</v>
      </c>
    </row>
    <row r="148" spans="1:2" x14ac:dyDescent="0.25">
      <c r="A148" s="10" t="s">
        <v>1800</v>
      </c>
      <c r="B148" s="5">
        <v>1637.25</v>
      </c>
    </row>
    <row r="149" spans="1:2" x14ac:dyDescent="0.25">
      <c r="A149" s="10" t="s">
        <v>1821</v>
      </c>
      <c r="B149" s="5">
        <v>918.41</v>
      </c>
    </row>
    <row r="150" spans="1:2" x14ac:dyDescent="0.25">
      <c r="A150" s="10" t="s">
        <v>1825</v>
      </c>
      <c r="B150" s="5">
        <v>2363.1999999999998</v>
      </c>
    </row>
    <row r="151" spans="1:2" x14ac:dyDescent="0.25">
      <c r="A151" s="10" t="s">
        <v>1833</v>
      </c>
      <c r="B151" s="5">
        <v>4451.75</v>
      </c>
    </row>
    <row r="152" spans="1:2" x14ac:dyDescent="0.25">
      <c r="A152" s="10" t="s">
        <v>1836</v>
      </c>
      <c r="B152" s="5">
        <v>1254.45</v>
      </c>
    </row>
    <row r="153" spans="1:2" x14ac:dyDescent="0.25">
      <c r="A153" s="10" t="s">
        <v>1846</v>
      </c>
      <c r="B153" s="5">
        <v>457.66</v>
      </c>
    </row>
    <row r="154" spans="1:2" x14ac:dyDescent="0.25">
      <c r="A154" s="10" t="s">
        <v>1886</v>
      </c>
      <c r="B154" s="5">
        <v>259.45</v>
      </c>
    </row>
    <row r="155" spans="1:2" x14ac:dyDescent="0.25">
      <c r="A155" s="10" t="s">
        <v>1904</v>
      </c>
      <c r="B155" s="5">
        <v>244.66</v>
      </c>
    </row>
    <row r="156" spans="1:2" x14ac:dyDescent="0.25">
      <c r="A156" s="10" t="s">
        <v>1918</v>
      </c>
      <c r="B156" s="5">
        <v>12</v>
      </c>
    </row>
    <row r="157" spans="1:2" x14ac:dyDescent="0.25">
      <c r="A157" s="10" t="s">
        <v>2534</v>
      </c>
      <c r="B157" s="5">
        <v>135.54</v>
      </c>
    </row>
    <row r="158" spans="1:2" x14ac:dyDescent="0.25">
      <c r="A158" s="10" t="s">
        <v>1920</v>
      </c>
      <c r="B158" s="5">
        <v>2246.6799999999998</v>
      </c>
    </row>
    <row r="159" spans="1:2" x14ac:dyDescent="0.25">
      <c r="A159" s="10" t="s">
        <v>1931</v>
      </c>
      <c r="B159" s="5">
        <v>6090.6</v>
      </c>
    </row>
    <row r="160" spans="1:2" x14ac:dyDescent="0.25">
      <c r="A160" s="10" t="s">
        <v>1947</v>
      </c>
      <c r="B160" s="5">
        <v>1749.18</v>
      </c>
    </row>
    <row r="161" spans="1:2" x14ac:dyDescent="0.25">
      <c r="A161" s="10" t="s">
        <v>1949</v>
      </c>
      <c r="B161" s="5">
        <v>4080.23</v>
      </c>
    </row>
    <row r="162" spans="1:2" x14ac:dyDescent="0.25">
      <c r="A162" s="10" t="s">
        <v>1953</v>
      </c>
      <c r="B162" s="5">
        <v>4772.21</v>
      </c>
    </row>
    <row r="163" spans="1:2" x14ac:dyDescent="0.25">
      <c r="A163" s="10" t="s">
        <v>1955</v>
      </c>
      <c r="B163" s="5">
        <v>1016.4</v>
      </c>
    </row>
    <row r="164" spans="1:2" x14ac:dyDescent="0.25">
      <c r="A164" s="10" t="s">
        <v>1970</v>
      </c>
      <c r="B164" s="5">
        <v>472.25</v>
      </c>
    </row>
    <row r="165" spans="1:2" x14ac:dyDescent="0.25">
      <c r="A165" s="10" t="s">
        <v>1985</v>
      </c>
      <c r="B165" s="5">
        <v>889.08</v>
      </c>
    </row>
    <row r="166" spans="1:2" x14ac:dyDescent="0.25">
      <c r="A166" s="10" t="s">
        <v>2001</v>
      </c>
      <c r="B166" s="5">
        <v>1051.58</v>
      </c>
    </row>
    <row r="167" spans="1:2" x14ac:dyDescent="0.25">
      <c r="A167" s="10" t="s">
        <v>2012</v>
      </c>
      <c r="B167" s="5">
        <v>2191.85</v>
      </c>
    </row>
    <row r="168" spans="1:2" x14ac:dyDescent="0.25">
      <c r="A168" s="10" t="s">
        <v>2050</v>
      </c>
      <c r="B168" s="5">
        <v>14173.090000000002</v>
      </c>
    </row>
    <row r="169" spans="1:2" x14ac:dyDescent="0.25">
      <c r="A169" s="10" t="s">
        <v>2072</v>
      </c>
      <c r="B169" s="5">
        <v>334.37</v>
      </c>
    </row>
    <row r="170" spans="1:2" x14ac:dyDescent="0.25">
      <c r="A170" s="10" t="s">
        <v>2079</v>
      </c>
      <c r="B170" s="5">
        <v>334.66</v>
      </c>
    </row>
    <row r="171" spans="1:2" x14ac:dyDescent="0.25">
      <c r="A171" s="10" t="s">
        <v>2084</v>
      </c>
      <c r="B171" s="5">
        <v>-718.33</v>
      </c>
    </row>
    <row r="172" spans="1:2" x14ac:dyDescent="0.25">
      <c r="A172" s="10" t="s">
        <v>2097</v>
      </c>
      <c r="B172" s="5">
        <v>457.98</v>
      </c>
    </row>
    <row r="173" spans="1:2" x14ac:dyDescent="0.25">
      <c r="A173" s="10" t="s">
        <v>2113</v>
      </c>
      <c r="B173" s="5">
        <v>4126.88</v>
      </c>
    </row>
    <row r="174" spans="1:2" x14ac:dyDescent="0.25">
      <c r="A174" s="10" t="s">
        <v>2120</v>
      </c>
      <c r="B174" s="5">
        <v>1426.78</v>
      </c>
    </row>
    <row r="175" spans="1:2" x14ac:dyDescent="0.25">
      <c r="A175" s="10" t="s">
        <v>2129</v>
      </c>
      <c r="B175" s="5">
        <v>1139.44</v>
      </c>
    </row>
    <row r="176" spans="1:2" x14ac:dyDescent="0.25">
      <c r="A176" s="10" t="s">
        <v>2143</v>
      </c>
      <c r="B176" s="5">
        <v>2371.2199999999998</v>
      </c>
    </row>
    <row r="177" spans="1:2" x14ac:dyDescent="0.25">
      <c r="A177" s="10" t="s">
        <v>2160</v>
      </c>
      <c r="B177" s="5">
        <v>2740.86</v>
      </c>
    </row>
    <row r="178" spans="1:2" x14ac:dyDescent="0.25">
      <c r="A178" s="10" t="s">
        <v>2168</v>
      </c>
      <c r="B178" s="5">
        <v>140.63</v>
      </c>
    </row>
    <row r="179" spans="1:2" x14ac:dyDescent="0.25">
      <c r="A179" s="10" t="s">
        <v>2178</v>
      </c>
      <c r="B179" s="5">
        <v>317.77</v>
      </c>
    </row>
    <row r="180" spans="1:2" x14ac:dyDescent="0.25">
      <c r="A180" s="10" t="s">
        <v>2208</v>
      </c>
      <c r="B180" s="5">
        <v>-1826.53</v>
      </c>
    </row>
    <row r="181" spans="1:2" x14ac:dyDescent="0.25">
      <c r="A181" s="10" t="s">
        <v>2217</v>
      </c>
      <c r="B181" s="5">
        <v>-4843.58</v>
      </c>
    </row>
    <row r="182" spans="1:2" x14ac:dyDescent="0.25">
      <c r="A182" s="10" t="s">
        <v>2228</v>
      </c>
      <c r="B182" s="5">
        <v>475.79</v>
      </c>
    </row>
    <row r="183" spans="1:2" x14ac:dyDescent="0.25">
      <c r="A183" s="10" t="s">
        <v>2234</v>
      </c>
      <c r="B183" s="5">
        <v>1623.24</v>
      </c>
    </row>
    <row r="184" spans="1:2" x14ac:dyDescent="0.25">
      <c r="A184" s="10" t="s">
        <v>2248</v>
      </c>
      <c r="B184" s="5">
        <v>90.87</v>
      </c>
    </row>
    <row r="185" spans="1:2" x14ac:dyDescent="0.25">
      <c r="A185" s="10" t="s">
        <v>2287</v>
      </c>
      <c r="B185" s="5">
        <v>869.18</v>
      </c>
    </row>
    <row r="186" spans="1:2" x14ac:dyDescent="0.25">
      <c r="A186" s="10" t="s">
        <v>2297</v>
      </c>
      <c r="B186" s="5">
        <v>158.84</v>
      </c>
    </row>
    <row r="187" spans="1:2" x14ac:dyDescent="0.25">
      <c r="A187" s="10" t="s">
        <v>2305</v>
      </c>
      <c r="B187" s="5">
        <v>168.68</v>
      </c>
    </row>
    <row r="188" spans="1:2" x14ac:dyDescent="0.25">
      <c r="A188" s="10" t="s">
        <v>2310</v>
      </c>
      <c r="B188" s="5">
        <v>839.94</v>
      </c>
    </row>
    <row r="189" spans="1:2" x14ac:dyDescent="0.25">
      <c r="A189" s="10" t="s">
        <v>2313</v>
      </c>
      <c r="B189" s="5">
        <v>2454.13</v>
      </c>
    </row>
    <row r="190" spans="1:2" x14ac:dyDescent="0.25">
      <c r="A190" s="10" t="s">
        <v>2319</v>
      </c>
      <c r="B190" s="5">
        <v>579.1</v>
      </c>
    </row>
    <row r="191" spans="1:2" x14ac:dyDescent="0.25">
      <c r="A191" s="10" t="s">
        <v>2321</v>
      </c>
      <c r="B191" s="5">
        <v>481.08</v>
      </c>
    </row>
    <row r="192" spans="1:2" x14ac:dyDescent="0.25">
      <c r="A192" s="10" t="s">
        <v>2323</v>
      </c>
      <c r="B192" s="5">
        <v>39.18</v>
      </c>
    </row>
    <row r="193" spans="1:2" x14ac:dyDescent="0.25">
      <c r="A193" s="10" t="s">
        <v>2326</v>
      </c>
      <c r="B193" s="5">
        <v>141.99</v>
      </c>
    </row>
    <row r="194" spans="1:2" x14ac:dyDescent="0.25">
      <c r="A194" s="10" t="s">
        <v>2328</v>
      </c>
      <c r="B194" s="5">
        <v>6116.38</v>
      </c>
    </row>
    <row r="195" spans="1:2" x14ac:dyDescent="0.25">
      <c r="A195" s="10" t="s">
        <v>2341</v>
      </c>
      <c r="B195" s="5">
        <v>896.96999999999991</v>
      </c>
    </row>
    <row r="196" spans="1:2" x14ac:dyDescent="0.25">
      <c r="A196" s="10" t="s">
        <v>2350</v>
      </c>
      <c r="B196" s="5">
        <v>3625.99</v>
      </c>
    </row>
    <row r="197" spans="1:2" x14ac:dyDescent="0.25">
      <c r="A197" s="10" t="s">
        <v>2355</v>
      </c>
      <c r="B197" s="5">
        <v>612.08000000000004</v>
      </c>
    </row>
    <row r="198" spans="1:2" x14ac:dyDescent="0.25">
      <c r="A198" s="10" t="s">
        <v>2362</v>
      </c>
      <c r="B198" s="5">
        <v>212.42</v>
      </c>
    </row>
    <row r="199" spans="1:2" x14ac:dyDescent="0.25">
      <c r="A199" s="10" t="s">
        <v>2366</v>
      </c>
      <c r="B199" s="5">
        <v>620.33000000000004</v>
      </c>
    </row>
    <row r="200" spans="1:2" x14ac:dyDescent="0.25">
      <c r="A200" s="10" t="s">
        <v>2535</v>
      </c>
      <c r="B200" s="5">
        <v>10023.44</v>
      </c>
    </row>
    <row r="201" spans="1:2" x14ac:dyDescent="0.25">
      <c r="A201" s="10" t="s">
        <v>2536</v>
      </c>
      <c r="B201" s="5">
        <v>1271.8399999999999</v>
      </c>
    </row>
    <row r="202" spans="1:2" x14ac:dyDescent="0.25">
      <c r="A202" s="10" t="s">
        <v>2380</v>
      </c>
      <c r="B202" s="5">
        <v>6894.88</v>
      </c>
    </row>
    <row r="203" spans="1:2" x14ac:dyDescent="0.25">
      <c r="A203" s="10" t="s">
        <v>2537</v>
      </c>
      <c r="B203" s="5">
        <v>1035.6099999999999</v>
      </c>
    </row>
    <row r="204" spans="1:2" x14ac:dyDescent="0.25">
      <c r="A204" s="10" t="s">
        <v>2390</v>
      </c>
      <c r="B204" s="5">
        <v>-8793.8799999999992</v>
      </c>
    </row>
    <row r="205" spans="1:2" x14ac:dyDescent="0.25">
      <c r="A205" s="10" t="s">
        <v>2397</v>
      </c>
      <c r="B205" s="5">
        <v>3574.22</v>
      </c>
    </row>
    <row r="206" spans="1:2" x14ac:dyDescent="0.25">
      <c r="A206" s="10" t="s">
        <v>2522</v>
      </c>
      <c r="B206" s="5">
        <v>3393.55</v>
      </c>
    </row>
    <row r="207" spans="1:2" x14ac:dyDescent="0.25">
      <c r="A207" s="10" t="s">
        <v>2406</v>
      </c>
      <c r="B207" s="5">
        <v>852.57</v>
      </c>
    </row>
    <row r="208" spans="1:2" x14ac:dyDescent="0.25">
      <c r="A208" s="10" t="s">
        <v>2415</v>
      </c>
      <c r="B208" s="5" t="e">
        <v>#DIV/0!</v>
      </c>
    </row>
    <row r="209" spans="1:2" x14ac:dyDescent="0.25">
      <c r="A209" s="10" t="s">
        <v>2420</v>
      </c>
      <c r="B209" s="5">
        <v>219.96</v>
      </c>
    </row>
    <row r="210" spans="1:2" x14ac:dyDescent="0.25">
      <c r="A210" s="10" t="s">
        <v>2429</v>
      </c>
      <c r="B210" s="5">
        <v>38.729999999999997</v>
      </c>
    </row>
    <row r="211" spans="1:2" x14ac:dyDescent="0.25">
      <c r="A211" s="10" t="s">
        <v>2538</v>
      </c>
      <c r="B211" s="5">
        <v>480.21</v>
      </c>
    </row>
    <row r="212" spans="1:2" x14ac:dyDescent="0.25">
      <c r="A212" s="10" t="s">
        <v>2436</v>
      </c>
      <c r="B212" s="5" t="e">
        <v>#DIV/0!</v>
      </c>
    </row>
    <row r="213" spans="1:2" x14ac:dyDescent="0.25">
      <c r="A213" s="10" t="s">
        <v>2439</v>
      </c>
      <c r="B213" s="5">
        <v>-616.32000000000005</v>
      </c>
    </row>
    <row r="214" spans="1:2" x14ac:dyDescent="0.25">
      <c r="A214" s="10" t="s">
        <v>2442</v>
      </c>
      <c r="B214" s="5">
        <v>168.37</v>
      </c>
    </row>
    <row r="215" spans="1:2" x14ac:dyDescent="0.25">
      <c r="A215" s="10" t="s">
        <v>2451</v>
      </c>
      <c r="B215" s="5">
        <v>2390.4</v>
      </c>
    </row>
    <row r="216" spans="1:2" x14ac:dyDescent="0.25">
      <c r="A216" s="10" t="s">
        <v>2524</v>
      </c>
      <c r="B216" s="5">
        <v>-37254.239999999998</v>
      </c>
    </row>
    <row r="217" spans="1:2" x14ac:dyDescent="0.25">
      <c r="A217" s="10" t="s">
        <v>2455</v>
      </c>
      <c r="B217" s="5">
        <v>-14.28</v>
      </c>
    </row>
    <row r="218" spans="1:2" x14ac:dyDescent="0.25">
      <c r="A218" s="10" t="s">
        <v>2460</v>
      </c>
      <c r="B218" s="5">
        <v>2311.48</v>
      </c>
    </row>
    <row r="219" spans="1:2" x14ac:dyDescent="0.25">
      <c r="A219" s="10" t="s">
        <v>2468</v>
      </c>
      <c r="B219" s="5">
        <v>1599.59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59"/>
  <sheetViews>
    <sheetView topLeftCell="A228" workbookViewId="0">
      <selection activeCell="A3" sqref="A3:E259"/>
    </sheetView>
  </sheetViews>
  <sheetFormatPr defaultRowHeight="15" x14ac:dyDescent="0.25"/>
  <cols>
    <col min="1" max="1" width="45.7109375" bestFit="1" customWidth="1"/>
    <col min="2" max="2" width="24.85546875" bestFit="1" customWidth="1"/>
    <col min="3" max="3" width="30.140625" customWidth="1"/>
    <col min="4" max="4" width="24.7109375" bestFit="1" customWidth="1"/>
    <col min="5" max="5" width="14.140625" bestFit="1" customWidth="1"/>
    <col min="6" max="6" width="3" bestFit="1" customWidth="1"/>
    <col min="7" max="7" width="5" bestFit="1" customWidth="1"/>
    <col min="8" max="8" width="6" bestFit="1" customWidth="1"/>
    <col min="9" max="9" width="5" bestFit="1" customWidth="1"/>
    <col min="10" max="15" width="6" bestFit="1" customWidth="1"/>
    <col min="16" max="16" width="3" bestFit="1" customWidth="1"/>
    <col min="17" max="17" width="5" bestFit="1" customWidth="1"/>
    <col min="18" max="20" width="6" bestFit="1" customWidth="1"/>
    <col min="21" max="21" width="5" bestFit="1" customWidth="1"/>
    <col min="22" max="27" width="6" bestFit="1" customWidth="1"/>
    <col min="28" max="28" width="3" bestFit="1" customWidth="1"/>
    <col min="29" max="30" width="6" bestFit="1" customWidth="1"/>
    <col min="31" max="31" width="5" bestFit="1" customWidth="1"/>
    <col min="32" max="35" width="6" bestFit="1" customWidth="1"/>
    <col min="36" max="36" width="4" bestFit="1" customWidth="1"/>
    <col min="37" max="37" width="6" bestFit="1" customWidth="1"/>
    <col min="38" max="39" width="7" bestFit="1" customWidth="1"/>
    <col min="40" max="40" width="6" bestFit="1" customWidth="1"/>
    <col min="41" max="42" width="7" bestFit="1" customWidth="1"/>
    <col min="43" max="44" width="6" bestFit="1" customWidth="1"/>
    <col min="45" max="46" width="7" bestFit="1" customWidth="1"/>
    <col min="47" max="47" width="4" bestFit="1" customWidth="1"/>
    <col min="48" max="49" width="7" bestFit="1" customWidth="1"/>
    <col min="50" max="50" width="4" bestFit="1" customWidth="1"/>
    <col min="51" max="59" width="7" bestFit="1" customWidth="1"/>
    <col min="60" max="60" width="6" bestFit="1" customWidth="1"/>
    <col min="61" max="61" width="7" bestFit="1" customWidth="1"/>
    <col min="62" max="62" width="6" bestFit="1" customWidth="1"/>
    <col min="63" max="65" width="7" bestFit="1" customWidth="1"/>
    <col min="66" max="66" width="4" bestFit="1" customWidth="1"/>
    <col min="67" max="69" width="7" bestFit="1" customWidth="1"/>
    <col min="70" max="70" width="6" bestFit="1" customWidth="1"/>
    <col min="71" max="71" width="7" bestFit="1" customWidth="1"/>
    <col min="72" max="72" width="6" bestFit="1" customWidth="1"/>
    <col min="73" max="76" width="7" bestFit="1" customWidth="1"/>
    <col min="77" max="78" width="6" bestFit="1" customWidth="1"/>
    <col min="79" max="83" width="7" bestFit="1" customWidth="1"/>
    <col min="84" max="84" width="6" bestFit="1" customWidth="1"/>
    <col min="85" max="86" width="7" bestFit="1" customWidth="1"/>
    <col min="87" max="88" width="6" bestFit="1" customWidth="1"/>
    <col min="89" max="91" width="7" bestFit="1" customWidth="1"/>
    <col min="92" max="92" width="4" bestFit="1" customWidth="1"/>
    <col min="93" max="94" width="7" bestFit="1" customWidth="1"/>
    <col min="95" max="95" width="6" bestFit="1" customWidth="1"/>
    <col min="96" max="97" width="7" bestFit="1" customWidth="1"/>
    <col min="98" max="98" width="6" bestFit="1" customWidth="1"/>
    <col min="99" max="101" width="7" bestFit="1" customWidth="1"/>
    <col min="102" max="102" width="6" bestFit="1" customWidth="1"/>
    <col min="103" max="103" width="7" bestFit="1" customWidth="1"/>
    <col min="104" max="104" width="4" bestFit="1" customWidth="1"/>
    <col min="105" max="107" width="7" bestFit="1" customWidth="1"/>
    <col min="108" max="108" width="6" bestFit="1" customWidth="1"/>
    <col min="109" max="111" width="7" bestFit="1" customWidth="1"/>
    <col min="112" max="112" width="6" bestFit="1" customWidth="1"/>
    <col min="113" max="114" width="7" bestFit="1" customWidth="1"/>
    <col min="115" max="115" width="6" bestFit="1" customWidth="1"/>
    <col min="116" max="118" width="7" bestFit="1" customWidth="1"/>
    <col min="119" max="120" width="6" bestFit="1" customWidth="1"/>
    <col min="121" max="122" width="7" bestFit="1" customWidth="1"/>
    <col min="123" max="123" width="4" bestFit="1" customWidth="1"/>
    <col min="124" max="124" width="7" bestFit="1" customWidth="1"/>
    <col min="125" max="125" width="6" bestFit="1" customWidth="1"/>
    <col min="126" max="126" width="7" bestFit="1" customWidth="1"/>
    <col min="127" max="127" width="8" bestFit="1" customWidth="1"/>
    <col min="128" max="129" width="7" bestFit="1" customWidth="1"/>
    <col min="130" max="130" width="8" bestFit="1" customWidth="1"/>
    <col min="131" max="131" width="5" bestFit="1" customWidth="1"/>
    <col min="132" max="132" width="7" bestFit="1" customWidth="1"/>
    <col min="133" max="133" width="8" bestFit="1" customWidth="1"/>
    <col min="134" max="134" width="5" bestFit="1" customWidth="1"/>
    <col min="135" max="136" width="8" bestFit="1" customWidth="1"/>
    <col min="137" max="137" width="7" bestFit="1" customWidth="1"/>
    <col min="138" max="145" width="8" bestFit="1" customWidth="1"/>
    <col min="146" max="148" width="7" bestFit="1" customWidth="1"/>
    <col min="149" max="149" width="8" bestFit="1" customWidth="1"/>
    <col min="150" max="150" width="7" bestFit="1" customWidth="1"/>
    <col min="151" max="159" width="8" bestFit="1" customWidth="1"/>
    <col min="160" max="160" width="5" bestFit="1" customWidth="1"/>
    <col min="161" max="162" width="8" bestFit="1" customWidth="1"/>
    <col min="163" max="164" width="7" bestFit="1" customWidth="1"/>
    <col min="165" max="165" width="8" bestFit="1" customWidth="1"/>
    <col min="166" max="166" width="7" bestFit="1" customWidth="1"/>
    <col min="167" max="169" width="8" bestFit="1" customWidth="1"/>
    <col min="170" max="170" width="5" bestFit="1" customWidth="1"/>
    <col min="171" max="184" width="8" bestFit="1" customWidth="1"/>
    <col min="185" max="185" width="7" bestFit="1" customWidth="1"/>
    <col min="186" max="194" width="8" bestFit="1" customWidth="1"/>
    <col min="195" max="195" width="7" bestFit="1" customWidth="1"/>
    <col min="196" max="196" width="8" bestFit="1" customWidth="1"/>
    <col min="197" max="197" width="5" bestFit="1" customWidth="1"/>
    <col min="198" max="198" width="8" bestFit="1" customWidth="1"/>
    <col min="199" max="199" width="5" bestFit="1" customWidth="1"/>
    <col min="200" max="210" width="8" bestFit="1" customWidth="1"/>
    <col min="211" max="212" width="9" bestFit="1" customWidth="1"/>
    <col min="213" max="213" width="5.5703125" bestFit="1" customWidth="1"/>
    <col min="214" max="214" width="11.28515625" bestFit="1" customWidth="1"/>
  </cols>
  <sheetData>
    <row r="3" spans="1:5" x14ac:dyDescent="0.25">
      <c r="A3" s="16" t="s">
        <v>2480</v>
      </c>
      <c r="B3" s="17" t="s">
        <v>2541</v>
      </c>
      <c r="C3" s="17" t="s">
        <v>2482</v>
      </c>
      <c r="D3" s="17" t="s">
        <v>2547</v>
      </c>
      <c r="E3" s="17" t="s">
        <v>2555</v>
      </c>
    </row>
    <row r="4" spans="1:5" x14ac:dyDescent="0.25">
      <c r="A4" s="15" t="s">
        <v>29</v>
      </c>
      <c r="B4" s="23">
        <v>1410.55</v>
      </c>
      <c r="C4" s="23">
        <v>5780</v>
      </c>
      <c r="D4" s="23">
        <v>60</v>
      </c>
      <c r="E4" s="23">
        <v>-3640.22</v>
      </c>
    </row>
    <row r="5" spans="1:5" x14ac:dyDescent="0.25">
      <c r="A5" s="15" t="s">
        <v>48</v>
      </c>
      <c r="B5" s="23">
        <v>103.14000000000001</v>
      </c>
      <c r="C5" s="23">
        <v>225</v>
      </c>
      <c r="D5" s="23" t="e">
        <v>#N/A</v>
      </c>
      <c r="E5" s="23" t="e">
        <v>#N/A</v>
      </c>
    </row>
    <row r="6" spans="1:5" x14ac:dyDescent="0.25">
      <c r="A6" s="15" t="s">
        <v>54</v>
      </c>
      <c r="B6" s="23">
        <v>1634.2</v>
      </c>
      <c r="C6" s="23">
        <v>4750</v>
      </c>
      <c r="D6" s="23">
        <v>25</v>
      </c>
      <c r="E6" s="23">
        <v>4042.53</v>
      </c>
    </row>
    <row r="7" spans="1:5" x14ac:dyDescent="0.25">
      <c r="A7" s="15" t="s">
        <v>75</v>
      </c>
      <c r="B7" s="23">
        <v>370.70000000000005</v>
      </c>
      <c r="C7" s="23">
        <v>209</v>
      </c>
      <c r="D7" s="23">
        <v>30</v>
      </c>
      <c r="E7" s="23">
        <v>166.21</v>
      </c>
    </row>
    <row r="8" spans="1:5" x14ac:dyDescent="0.25">
      <c r="A8" s="15" t="s">
        <v>89</v>
      </c>
      <c r="B8" s="23">
        <v>2188.2000000000003</v>
      </c>
      <c r="C8" s="23">
        <v>3850</v>
      </c>
      <c r="D8" s="23">
        <v>100</v>
      </c>
      <c r="E8" s="23">
        <v>8733.82</v>
      </c>
    </row>
    <row r="9" spans="1:5" x14ac:dyDescent="0.25">
      <c r="A9" s="15" t="s">
        <v>96</v>
      </c>
      <c r="B9" s="23">
        <v>205.94999999999996</v>
      </c>
      <c r="C9" s="23">
        <v>1120</v>
      </c>
      <c r="D9" s="23">
        <v>20</v>
      </c>
      <c r="E9" s="23">
        <v>-53.34</v>
      </c>
    </row>
    <row r="10" spans="1:5" x14ac:dyDescent="0.25">
      <c r="A10" s="15" t="s">
        <v>104</v>
      </c>
      <c r="B10" s="23">
        <v>230.36</v>
      </c>
      <c r="C10" s="23">
        <v>1512.5</v>
      </c>
      <c r="D10" s="23">
        <v>70</v>
      </c>
      <c r="E10" s="23">
        <v>2580.09</v>
      </c>
    </row>
    <row r="11" spans="1:5" x14ac:dyDescent="0.25">
      <c r="A11" s="15" t="s">
        <v>116</v>
      </c>
      <c r="B11" s="23">
        <v>894.75</v>
      </c>
      <c r="C11" s="23">
        <v>3280</v>
      </c>
      <c r="D11" s="23">
        <v>65</v>
      </c>
      <c r="E11" s="23">
        <v>32510.34</v>
      </c>
    </row>
    <row r="12" spans="1:5" x14ac:dyDescent="0.25">
      <c r="A12" s="15" t="s">
        <v>122</v>
      </c>
      <c r="B12" s="23">
        <v>100</v>
      </c>
      <c r="C12" s="23">
        <v>400</v>
      </c>
      <c r="D12" s="23" t="e">
        <v>#N/A</v>
      </c>
      <c r="E12" s="23" t="e">
        <v>#N/A</v>
      </c>
    </row>
    <row r="13" spans="1:5" x14ac:dyDescent="0.25">
      <c r="A13" s="15" t="s">
        <v>124</v>
      </c>
      <c r="B13" s="23" t="e">
        <v>#N/A</v>
      </c>
      <c r="C13" s="23">
        <v>489.98</v>
      </c>
      <c r="D13" s="23">
        <v>100</v>
      </c>
      <c r="E13" s="23">
        <v>1336.21</v>
      </c>
    </row>
    <row r="14" spans="1:5" x14ac:dyDescent="0.25">
      <c r="A14" s="15" t="s">
        <v>137</v>
      </c>
      <c r="B14" s="23">
        <v>309.2</v>
      </c>
      <c r="C14" s="23">
        <v>2124</v>
      </c>
      <c r="D14" s="23">
        <v>30</v>
      </c>
      <c r="E14" s="23">
        <v>1727.91</v>
      </c>
    </row>
    <row r="15" spans="1:5" x14ac:dyDescent="0.25">
      <c r="A15" s="15" t="s">
        <v>153</v>
      </c>
      <c r="B15" s="23">
        <v>123.9</v>
      </c>
      <c r="C15" s="23">
        <v>202.5</v>
      </c>
      <c r="D15" s="23">
        <v>25</v>
      </c>
      <c r="E15" s="23">
        <v>693.22</v>
      </c>
    </row>
    <row r="16" spans="1:5" x14ac:dyDescent="0.25">
      <c r="A16" s="15" t="s">
        <v>163</v>
      </c>
      <c r="B16" s="23">
        <v>1166.5</v>
      </c>
      <c r="C16" s="23">
        <v>4060</v>
      </c>
      <c r="D16" s="23">
        <v>32</v>
      </c>
      <c r="E16" s="23">
        <v>7714.57</v>
      </c>
    </row>
    <row r="17" spans="1:5" x14ac:dyDescent="0.25">
      <c r="A17" s="15" t="s">
        <v>171</v>
      </c>
      <c r="B17" s="23">
        <v>829.3</v>
      </c>
      <c r="C17" s="23">
        <v>4681.96</v>
      </c>
      <c r="D17" s="23">
        <v>20</v>
      </c>
      <c r="E17" s="23">
        <v>16513.05</v>
      </c>
    </row>
    <row r="18" spans="1:5" x14ac:dyDescent="0.25">
      <c r="A18" s="15" t="s">
        <v>182</v>
      </c>
      <c r="B18" s="23">
        <v>1600.97</v>
      </c>
      <c r="C18" s="23">
        <v>6532.9500000000007</v>
      </c>
      <c r="D18" s="23">
        <v>140</v>
      </c>
      <c r="E18" s="23">
        <v>1658.33</v>
      </c>
    </row>
    <row r="19" spans="1:5" x14ac:dyDescent="0.25">
      <c r="A19" s="15" t="s">
        <v>190</v>
      </c>
      <c r="B19" s="23">
        <v>699.95</v>
      </c>
      <c r="C19" s="23">
        <v>3090</v>
      </c>
      <c r="D19" s="23">
        <v>100</v>
      </c>
      <c r="E19" s="23">
        <v>2322.36</v>
      </c>
    </row>
    <row r="20" spans="1:5" x14ac:dyDescent="0.25">
      <c r="A20" s="15" t="s">
        <v>205</v>
      </c>
      <c r="B20" s="23">
        <v>125.4</v>
      </c>
      <c r="C20" s="23">
        <v>300</v>
      </c>
      <c r="D20" s="23">
        <v>40</v>
      </c>
      <c r="E20" s="23">
        <v>721.92</v>
      </c>
    </row>
    <row r="21" spans="1:5" x14ac:dyDescent="0.25">
      <c r="A21" s="15" t="s">
        <v>208</v>
      </c>
      <c r="B21" s="23">
        <v>2649.35</v>
      </c>
      <c r="C21" s="23">
        <v>4654</v>
      </c>
      <c r="D21" s="23">
        <v>45</v>
      </c>
      <c r="E21" s="23">
        <v>3064.82</v>
      </c>
    </row>
    <row r="22" spans="1:5" x14ac:dyDescent="0.25">
      <c r="A22" s="15" t="s">
        <v>220</v>
      </c>
      <c r="B22" s="23">
        <v>1581.2</v>
      </c>
      <c r="C22" s="23">
        <v>4300</v>
      </c>
      <c r="D22" s="23">
        <v>80</v>
      </c>
      <c r="E22" s="23">
        <v>18491.71</v>
      </c>
    </row>
    <row r="23" spans="1:5" x14ac:dyDescent="0.25">
      <c r="A23" s="15" t="s">
        <v>230</v>
      </c>
      <c r="B23" s="23">
        <v>2703.15</v>
      </c>
      <c r="C23" s="23">
        <v>7465</v>
      </c>
      <c r="D23" s="23">
        <v>65</v>
      </c>
      <c r="E23" s="23">
        <v>6311.89</v>
      </c>
    </row>
    <row r="24" spans="1:5" x14ac:dyDescent="0.25">
      <c r="A24" s="15" t="s">
        <v>241</v>
      </c>
      <c r="B24" s="23">
        <v>1863.44</v>
      </c>
      <c r="C24" s="23">
        <v>4109.3999999999996</v>
      </c>
      <c r="D24" s="23">
        <v>25</v>
      </c>
      <c r="E24" s="23">
        <v>3086.99</v>
      </c>
    </row>
    <row r="25" spans="1:5" x14ac:dyDescent="0.25">
      <c r="A25" s="15" t="s">
        <v>249</v>
      </c>
      <c r="B25" s="23">
        <v>583.28</v>
      </c>
      <c r="C25" s="23">
        <v>1940</v>
      </c>
      <c r="D25" s="23">
        <v>50</v>
      </c>
      <c r="E25" s="23">
        <v>3398.66</v>
      </c>
    </row>
    <row r="26" spans="1:5" x14ac:dyDescent="0.25">
      <c r="A26" s="15" t="s">
        <v>454</v>
      </c>
      <c r="B26" s="23">
        <v>3378.48</v>
      </c>
      <c r="C26" s="23">
        <v>10869.04</v>
      </c>
      <c r="D26" s="23">
        <v>50</v>
      </c>
      <c r="E26" s="23">
        <v>2152.09</v>
      </c>
    </row>
    <row r="27" spans="1:5" x14ac:dyDescent="0.25">
      <c r="A27" s="15" t="s">
        <v>485</v>
      </c>
      <c r="B27" s="23">
        <v>3844.3400000000011</v>
      </c>
      <c r="C27" s="23">
        <v>11459.35</v>
      </c>
      <c r="D27" s="23">
        <v>90</v>
      </c>
      <c r="E27" s="23">
        <v>7.5</v>
      </c>
    </row>
    <row r="28" spans="1:5" x14ac:dyDescent="0.25">
      <c r="A28" s="15" t="s">
        <v>380</v>
      </c>
      <c r="B28" s="23">
        <v>3893.9700000000003</v>
      </c>
      <c r="C28" s="23">
        <v>19478.84</v>
      </c>
      <c r="D28" s="23">
        <v>165</v>
      </c>
      <c r="E28" s="23">
        <v>3248.8499999999995</v>
      </c>
    </row>
    <row r="29" spans="1:5" x14ac:dyDescent="0.25">
      <c r="A29" s="15" t="s">
        <v>425</v>
      </c>
      <c r="B29" s="23">
        <v>788.24000000000012</v>
      </c>
      <c r="C29" s="23">
        <v>3088.7</v>
      </c>
      <c r="D29" s="23">
        <v>25</v>
      </c>
      <c r="E29" s="23">
        <v>693.9</v>
      </c>
    </row>
    <row r="30" spans="1:5" x14ac:dyDescent="0.25">
      <c r="A30" s="15" t="s">
        <v>470</v>
      </c>
      <c r="B30" s="23">
        <v>5613.8099999999995</v>
      </c>
      <c r="C30" s="23">
        <v>25864</v>
      </c>
      <c r="D30" s="23">
        <v>120</v>
      </c>
      <c r="E30" s="23">
        <v>13354.429999999998</v>
      </c>
    </row>
    <row r="31" spans="1:5" x14ac:dyDescent="0.25">
      <c r="A31" s="15" t="s">
        <v>433</v>
      </c>
      <c r="B31" s="23">
        <v>6680.1100000000006</v>
      </c>
      <c r="C31" s="23">
        <v>19164.599999999999</v>
      </c>
      <c r="D31" s="23">
        <v>90</v>
      </c>
      <c r="E31" s="23">
        <v>2714.51</v>
      </c>
    </row>
    <row r="32" spans="1:5" x14ac:dyDescent="0.25">
      <c r="A32" s="15" t="s">
        <v>328</v>
      </c>
      <c r="B32" s="23">
        <v>964.17</v>
      </c>
      <c r="C32" s="23">
        <v>3395</v>
      </c>
      <c r="D32" s="23" t="e">
        <v>#N/A</v>
      </c>
      <c r="E32" s="23" t="e">
        <v>#N/A</v>
      </c>
    </row>
    <row r="33" spans="1:5" x14ac:dyDescent="0.25">
      <c r="A33" s="15" t="s">
        <v>361</v>
      </c>
      <c r="B33" s="23">
        <v>2024.1599999999999</v>
      </c>
      <c r="C33" s="23">
        <v>8930</v>
      </c>
      <c r="D33" s="23">
        <v>40</v>
      </c>
      <c r="E33" s="23">
        <v>2880.58</v>
      </c>
    </row>
    <row r="34" spans="1:5" x14ac:dyDescent="0.25">
      <c r="A34" s="15" t="s">
        <v>340</v>
      </c>
      <c r="B34" s="23">
        <v>1339.9799999999998</v>
      </c>
      <c r="C34" s="23">
        <v>8036</v>
      </c>
      <c r="D34" s="23">
        <v>65</v>
      </c>
      <c r="E34" s="23">
        <v>2242.7000000000003</v>
      </c>
    </row>
    <row r="35" spans="1:5" x14ac:dyDescent="0.25">
      <c r="A35" s="15" t="s">
        <v>397</v>
      </c>
      <c r="B35" s="23">
        <v>3524.2999999999997</v>
      </c>
      <c r="C35" s="23">
        <v>5716.5</v>
      </c>
      <c r="D35" s="23">
        <v>130</v>
      </c>
      <c r="E35" s="23">
        <v>6043.3700000000008</v>
      </c>
    </row>
    <row r="36" spans="1:5" x14ac:dyDescent="0.25">
      <c r="A36" s="15" t="s">
        <v>496</v>
      </c>
      <c r="B36" s="23">
        <v>547.20999999999992</v>
      </c>
      <c r="C36" s="23">
        <v>1045.7</v>
      </c>
      <c r="D36" s="23">
        <v>40</v>
      </c>
      <c r="E36" s="23">
        <v>750.04999999999984</v>
      </c>
    </row>
    <row r="37" spans="1:5" x14ac:dyDescent="0.25">
      <c r="A37" s="15" t="s">
        <v>449</v>
      </c>
      <c r="B37" s="23">
        <v>5510.55</v>
      </c>
      <c r="C37" s="23">
        <v>34852.39</v>
      </c>
      <c r="D37" s="23">
        <v>200</v>
      </c>
      <c r="E37" s="23">
        <v>7478.95</v>
      </c>
    </row>
    <row r="38" spans="1:5" x14ac:dyDescent="0.25">
      <c r="A38" s="15" t="s">
        <v>413</v>
      </c>
      <c r="B38" s="23">
        <v>1196.9799999999998</v>
      </c>
      <c r="C38" s="23">
        <v>6915</v>
      </c>
      <c r="D38" s="23">
        <v>40</v>
      </c>
      <c r="E38" s="23">
        <v>-315.29000000000002</v>
      </c>
    </row>
    <row r="39" spans="1:5" x14ac:dyDescent="0.25">
      <c r="A39" s="15" t="s">
        <v>813</v>
      </c>
      <c r="B39" s="23">
        <v>1274.5999999999999</v>
      </c>
      <c r="C39" s="23">
        <v>2100</v>
      </c>
      <c r="D39" s="23" t="e">
        <v>#N/A</v>
      </c>
      <c r="E39" s="23" t="e">
        <v>#N/A</v>
      </c>
    </row>
    <row r="40" spans="1:5" x14ac:dyDescent="0.25">
      <c r="A40" s="15" t="s">
        <v>335</v>
      </c>
      <c r="B40" s="23">
        <v>3425.03</v>
      </c>
      <c r="C40" s="23">
        <v>13217.710000000003</v>
      </c>
      <c r="D40" s="23">
        <v>90</v>
      </c>
      <c r="E40" s="23">
        <v>7492.36</v>
      </c>
    </row>
    <row r="41" spans="1:5" x14ac:dyDescent="0.25">
      <c r="A41" s="15" t="s">
        <v>494</v>
      </c>
      <c r="B41" s="23">
        <v>6999.7300000000005</v>
      </c>
      <c r="C41" s="23">
        <v>33958</v>
      </c>
      <c r="D41" s="23" t="e">
        <v>#N/A</v>
      </c>
      <c r="E41" s="23" t="e">
        <v>#N/A</v>
      </c>
    </row>
    <row r="42" spans="1:5" x14ac:dyDescent="0.25">
      <c r="A42" s="15" t="s">
        <v>352</v>
      </c>
      <c r="B42" s="23">
        <v>638.9</v>
      </c>
      <c r="C42" s="23">
        <v>1906.4</v>
      </c>
      <c r="D42" s="23" t="e">
        <v>#N/A</v>
      </c>
      <c r="E42" s="23" t="e">
        <v>#N/A</v>
      </c>
    </row>
    <row r="43" spans="1:5" x14ac:dyDescent="0.25">
      <c r="A43" s="15" t="s">
        <v>430</v>
      </c>
      <c r="B43" s="23">
        <v>2543.23</v>
      </c>
      <c r="C43" s="23">
        <v>9452</v>
      </c>
      <c r="D43" s="23">
        <v>30</v>
      </c>
      <c r="E43" s="23">
        <v>4549.34</v>
      </c>
    </row>
    <row r="44" spans="1:5" x14ac:dyDescent="0.25">
      <c r="A44" s="15" t="s">
        <v>499</v>
      </c>
      <c r="B44" s="23">
        <v>2823.7200000000003</v>
      </c>
      <c r="C44" s="23">
        <v>11134.68</v>
      </c>
      <c r="D44" s="23">
        <v>35</v>
      </c>
      <c r="E44" s="23">
        <v>-1149.83</v>
      </c>
    </row>
    <row r="45" spans="1:5" x14ac:dyDescent="0.25">
      <c r="A45" s="15" t="s">
        <v>517</v>
      </c>
      <c r="B45" s="23">
        <v>8986.01</v>
      </c>
      <c r="C45" s="23">
        <v>38789</v>
      </c>
      <c r="D45" s="23">
        <v>122</v>
      </c>
      <c r="E45" s="23">
        <v>-2148.0300000000002</v>
      </c>
    </row>
    <row r="46" spans="1:5" x14ac:dyDescent="0.25">
      <c r="A46" s="15" t="s">
        <v>534</v>
      </c>
      <c r="B46" s="23">
        <v>1560.8</v>
      </c>
      <c r="C46" s="23">
        <v>7100</v>
      </c>
      <c r="D46" s="23" t="e">
        <v>#N/A</v>
      </c>
      <c r="E46" s="23" t="e">
        <v>#N/A</v>
      </c>
    </row>
    <row r="47" spans="1:5" x14ac:dyDescent="0.25">
      <c r="A47" s="15" t="s">
        <v>526</v>
      </c>
      <c r="B47" s="23">
        <v>534.9</v>
      </c>
      <c r="C47" s="23">
        <v>4675</v>
      </c>
      <c r="D47" s="23" t="e">
        <v>#N/A</v>
      </c>
      <c r="E47" s="23" t="e">
        <v>#N/A</v>
      </c>
    </row>
    <row r="48" spans="1:5" x14ac:dyDescent="0.25">
      <c r="A48" s="15" t="s">
        <v>545</v>
      </c>
      <c r="B48" s="23">
        <v>243.68</v>
      </c>
      <c r="C48" s="23">
        <v>865</v>
      </c>
      <c r="D48" s="23" t="e">
        <v>#N/A</v>
      </c>
      <c r="E48" s="23" t="e">
        <v>#N/A</v>
      </c>
    </row>
    <row r="49" spans="1:5" x14ac:dyDescent="0.25">
      <c r="A49" s="15" t="s">
        <v>555</v>
      </c>
      <c r="B49" s="23">
        <v>1324.15</v>
      </c>
      <c r="C49" s="23">
        <v>6386</v>
      </c>
      <c r="D49" s="23">
        <v>22</v>
      </c>
      <c r="E49" s="23">
        <v>3385.78</v>
      </c>
    </row>
    <row r="50" spans="1:5" x14ac:dyDescent="0.25">
      <c r="A50" s="15" t="s">
        <v>567</v>
      </c>
      <c r="B50" s="23">
        <v>262</v>
      </c>
      <c r="C50" s="23">
        <v>935</v>
      </c>
      <c r="D50" s="23">
        <v>30</v>
      </c>
      <c r="E50" s="23">
        <v>2755.41</v>
      </c>
    </row>
    <row r="51" spans="1:5" x14ac:dyDescent="0.25">
      <c r="A51" s="15" t="s">
        <v>573</v>
      </c>
      <c r="B51" s="23">
        <v>917.56000000000006</v>
      </c>
      <c r="C51" s="23">
        <v>5150</v>
      </c>
      <c r="D51" s="23">
        <v>40</v>
      </c>
      <c r="E51" s="23">
        <v>2112.19</v>
      </c>
    </row>
    <row r="52" spans="1:5" x14ac:dyDescent="0.25">
      <c r="A52" s="15" t="s">
        <v>583</v>
      </c>
      <c r="B52" s="23">
        <v>637.12</v>
      </c>
      <c r="C52" s="23">
        <v>2480</v>
      </c>
      <c r="D52" s="23" t="e">
        <v>#N/A</v>
      </c>
      <c r="E52" s="23" t="e">
        <v>#N/A</v>
      </c>
    </row>
    <row r="53" spans="1:5" x14ac:dyDescent="0.25">
      <c r="A53" s="15" t="s">
        <v>587</v>
      </c>
      <c r="B53" s="23">
        <v>4736.1200000000017</v>
      </c>
      <c r="C53" s="23">
        <v>22759</v>
      </c>
      <c r="D53" s="23">
        <v>175</v>
      </c>
      <c r="E53" s="23">
        <v>7242.8300000000008</v>
      </c>
    </row>
    <row r="54" spans="1:5" x14ac:dyDescent="0.25">
      <c r="A54" s="15" t="s">
        <v>600</v>
      </c>
      <c r="B54" s="23">
        <v>50.8</v>
      </c>
      <c r="C54" s="23">
        <v>320</v>
      </c>
      <c r="D54" s="23">
        <v>80</v>
      </c>
      <c r="E54" s="23">
        <v>1247.0999999999999</v>
      </c>
    </row>
    <row r="55" spans="1:5" x14ac:dyDescent="0.25">
      <c r="A55" s="15" t="s">
        <v>605</v>
      </c>
      <c r="B55" s="23">
        <v>2908.2600000000007</v>
      </c>
      <c r="C55" s="23">
        <v>11946.599999999999</v>
      </c>
      <c r="D55" s="23">
        <v>50</v>
      </c>
      <c r="E55" s="23">
        <v>8525.2900000000027</v>
      </c>
    </row>
    <row r="56" spans="1:5" x14ac:dyDescent="0.25">
      <c r="A56" s="15" t="s">
        <v>617</v>
      </c>
      <c r="B56" s="23">
        <v>4245.75</v>
      </c>
      <c r="C56" s="23">
        <v>36988.800000000003</v>
      </c>
      <c r="D56" s="23">
        <v>45</v>
      </c>
      <c r="E56" s="23">
        <v>8580.9799999999977</v>
      </c>
    </row>
    <row r="57" spans="1:5" x14ac:dyDescent="0.25">
      <c r="A57" s="15" t="s">
        <v>641</v>
      </c>
      <c r="B57" s="23">
        <v>5564.9999999999991</v>
      </c>
      <c r="C57" s="23">
        <v>24670.7</v>
      </c>
      <c r="D57" s="23">
        <v>140</v>
      </c>
      <c r="E57" s="23">
        <v>5498.25</v>
      </c>
    </row>
    <row r="58" spans="1:5" x14ac:dyDescent="0.25">
      <c r="A58" s="15" t="s">
        <v>659</v>
      </c>
      <c r="B58" s="23">
        <v>7558.5599999999995</v>
      </c>
      <c r="C58" s="23">
        <v>31470.5</v>
      </c>
      <c r="D58" s="23">
        <v>72</v>
      </c>
      <c r="E58" s="23">
        <v>5549.04</v>
      </c>
    </row>
    <row r="59" spans="1:5" x14ac:dyDescent="0.25">
      <c r="A59" s="15" t="s">
        <v>675</v>
      </c>
      <c r="B59" s="23">
        <v>860.79</v>
      </c>
      <c r="C59" s="23">
        <v>6756</v>
      </c>
      <c r="D59" s="23">
        <v>20</v>
      </c>
      <c r="E59" s="23">
        <v>436.21</v>
      </c>
    </row>
    <row r="60" spans="1:5" x14ac:dyDescent="0.25">
      <c r="A60" s="15" t="s">
        <v>684</v>
      </c>
      <c r="B60" s="23">
        <v>358.09999999999997</v>
      </c>
      <c r="C60" s="23">
        <v>1550</v>
      </c>
      <c r="D60" s="23">
        <v>20</v>
      </c>
      <c r="E60" s="23">
        <v>290.49</v>
      </c>
    </row>
    <row r="61" spans="1:5" x14ac:dyDescent="0.25">
      <c r="A61" s="15" t="s">
        <v>686</v>
      </c>
      <c r="B61" s="23">
        <v>960.5</v>
      </c>
      <c r="C61" s="23">
        <v>4450</v>
      </c>
      <c r="D61" s="23" t="e">
        <v>#N/A</v>
      </c>
      <c r="E61" s="23" t="e">
        <v>#N/A</v>
      </c>
    </row>
    <row r="62" spans="1:5" x14ac:dyDescent="0.25">
      <c r="A62" s="15" t="s">
        <v>695</v>
      </c>
      <c r="B62" s="23">
        <v>8862.880000000001</v>
      </c>
      <c r="C62" s="23">
        <v>24629</v>
      </c>
      <c r="D62" s="23">
        <v>175</v>
      </c>
      <c r="E62" s="23">
        <v>4475.8700000000008</v>
      </c>
    </row>
    <row r="63" spans="1:5" x14ac:dyDescent="0.25">
      <c r="A63" s="15" t="s">
        <v>710</v>
      </c>
      <c r="B63" s="23">
        <v>2191.3999999999996</v>
      </c>
      <c r="C63" s="23">
        <v>10302</v>
      </c>
      <c r="D63" s="23">
        <v>120</v>
      </c>
      <c r="E63" s="23">
        <v>-315.36000000000007</v>
      </c>
    </row>
    <row r="64" spans="1:5" x14ac:dyDescent="0.25">
      <c r="A64" s="15" t="s">
        <v>717</v>
      </c>
      <c r="B64" s="23">
        <v>6747.3600000000006</v>
      </c>
      <c r="C64" s="23">
        <v>24393.269999999997</v>
      </c>
      <c r="D64" s="23">
        <v>105</v>
      </c>
      <c r="E64" s="23">
        <v>-6755.7599999999993</v>
      </c>
    </row>
    <row r="65" spans="1:5" x14ac:dyDescent="0.25">
      <c r="A65" s="15" t="s">
        <v>730</v>
      </c>
      <c r="B65" s="23">
        <v>412.03999999999996</v>
      </c>
      <c r="C65" s="23">
        <v>2668.69</v>
      </c>
      <c r="D65" s="23">
        <v>85</v>
      </c>
      <c r="E65" s="23">
        <v>565.02</v>
      </c>
    </row>
    <row r="66" spans="1:5" x14ac:dyDescent="0.25">
      <c r="A66" s="15" t="s">
        <v>736</v>
      </c>
      <c r="B66" s="23">
        <v>1447.79</v>
      </c>
      <c r="C66" s="23">
        <v>9017.2799999999988</v>
      </c>
      <c r="D66" s="23">
        <v>45</v>
      </c>
      <c r="E66" s="23">
        <v>3031.54</v>
      </c>
    </row>
    <row r="67" spans="1:5" x14ac:dyDescent="0.25">
      <c r="A67" s="15" t="s">
        <v>746</v>
      </c>
      <c r="B67" s="23">
        <v>2602.81</v>
      </c>
      <c r="C67" s="23">
        <v>12164</v>
      </c>
      <c r="D67" s="23">
        <v>65</v>
      </c>
      <c r="E67" s="23">
        <v>3461.82</v>
      </c>
    </row>
    <row r="68" spans="1:5" x14ac:dyDescent="0.25">
      <c r="A68" s="15" t="s">
        <v>749</v>
      </c>
      <c r="B68" s="23">
        <v>2345.77</v>
      </c>
      <c r="C68" s="23">
        <v>11055.840000000002</v>
      </c>
      <c r="D68" s="23">
        <v>52</v>
      </c>
      <c r="E68" s="23">
        <v>293.90000000000003</v>
      </c>
    </row>
    <row r="69" spans="1:5" x14ac:dyDescent="0.25">
      <c r="A69" s="15" t="s">
        <v>757</v>
      </c>
      <c r="B69" s="23">
        <v>4917.32</v>
      </c>
      <c r="C69" s="23">
        <v>19287</v>
      </c>
      <c r="D69" s="23">
        <v>85</v>
      </c>
      <c r="E69" s="23">
        <v>10707.240000000002</v>
      </c>
    </row>
    <row r="70" spans="1:5" x14ac:dyDescent="0.25">
      <c r="A70" s="15" t="s">
        <v>772</v>
      </c>
      <c r="B70" s="23">
        <v>2488.7500000000005</v>
      </c>
      <c r="C70" s="23">
        <v>8991.2099999999991</v>
      </c>
      <c r="D70" s="23">
        <v>30</v>
      </c>
      <c r="E70" s="23">
        <v>-723.16</v>
      </c>
    </row>
    <row r="71" spans="1:5" x14ac:dyDescent="0.25">
      <c r="A71" s="15" t="s">
        <v>783</v>
      </c>
      <c r="B71" s="23">
        <v>891.4</v>
      </c>
      <c r="C71" s="23">
        <v>4350</v>
      </c>
      <c r="D71" s="23" t="e">
        <v>#N/A</v>
      </c>
      <c r="E71" s="23" t="e">
        <v>#N/A</v>
      </c>
    </row>
    <row r="72" spans="1:5" x14ac:dyDescent="0.25">
      <c r="A72" s="15" t="s">
        <v>790</v>
      </c>
      <c r="B72" s="23">
        <v>892.8</v>
      </c>
      <c r="C72" s="23">
        <v>4636.2</v>
      </c>
      <c r="D72" s="23">
        <v>30</v>
      </c>
      <c r="E72" s="23">
        <v>1792.72</v>
      </c>
    </row>
    <row r="73" spans="1:5" x14ac:dyDescent="0.25">
      <c r="A73" s="15" t="s">
        <v>798</v>
      </c>
      <c r="B73" s="23">
        <v>1432.96</v>
      </c>
      <c r="C73" s="23">
        <v>6038.55</v>
      </c>
      <c r="D73" s="23">
        <v>30</v>
      </c>
      <c r="E73" s="23">
        <v>2137.16</v>
      </c>
    </row>
    <row r="74" spans="1:5" x14ac:dyDescent="0.25">
      <c r="A74" s="15" t="s">
        <v>805</v>
      </c>
      <c r="B74" s="23">
        <v>1028.6999999999998</v>
      </c>
      <c r="C74" s="23">
        <v>6810</v>
      </c>
      <c r="D74" s="23">
        <v>20</v>
      </c>
      <c r="E74" s="23">
        <v>4404.5600000000004</v>
      </c>
    </row>
    <row r="75" spans="1:5" x14ac:dyDescent="0.25">
      <c r="A75" s="15" t="s">
        <v>816</v>
      </c>
      <c r="B75" s="23">
        <v>346.46999999999997</v>
      </c>
      <c r="C75" s="23">
        <v>630</v>
      </c>
      <c r="D75" s="23">
        <v>40</v>
      </c>
      <c r="E75" s="23">
        <v>19150.490000000002</v>
      </c>
    </row>
    <row r="76" spans="1:5" x14ac:dyDescent="0.25">
      <c r="A76" s="15" t="s">
        <v>821</v>
      </c>
      <c r="B76" s="23">
        <v>1226.6899999999998</v>
      </c>
      <c r="C76" s="23">
        <v>11007.6</v>
      </c>
      <c r="D76" s="23">
        <v>50</v>
      </c>
      <c r="E76" s="23">
        <v>-1019.92</v>
      </c>
    </row>
    <row r="77" spans="1:5" x14ac:dyDescent="0.25">
      <c r="A77" s="15" t="s">
        <v>837</v>
      </c>
      <c r="B77" s="23">
        <v>769.38000000000011</v>
      </c>
      <c r="C77" s="23">
        <v>8446</v>
      </c>
      <c r="D77" s="23">
        <v>70</v>
      </c>
      <c r="E77" s="23">
        <v>3381.9700000000003</v>
      </c>
    </row>
    <row r="78" spans="1:5" x14ac:dyDescent="0.25">
      <c r="A78" s="15" t="s">
        <v>860</v>
      </c>
      <c r="B78" s="23">
        <v>25.4</v>
      </c>
      <c r="C78" s="23">
        <v>180</v>
      </c>
      <c r="D78" s="23">
        <v>45</v>
      </c>
      <c r="E78" s="23">
        <v>0</v>
      </c>
    </row>
    <row r="79" spans="1:5" x14ac:dyDescent="0.25">
      <c r="A79" s="15" t="s">
        <v>866</v>
      </c>
      <c r="B79" s="23">
        <v>81.069999999999993</v>
      </c>
      <c r="C79" s="23">
        <v>100</v>
      </c>
      <c r="D79" s="23">
        <v>60</v>
      </c>
      <c r="E79" s="23">
        <v>2043.86</v>
      </c>
    </row>
    <row r="80" spans="1:5" x14ac:dyDescent="0.25">
      <c r="A80" s="15" t="s">
        <v>871</v>
      </c>
      <c r="B80" s="23" t="e">
        <v>#N/A</v>
      </c>
      <c r="C80" s="23">
        <v>0</v>
      </c>
      <c r="D80" s="23" t="e">
        <v>#N/A</v>
      </c>
      <c r="E80" s="23" t="e">
        <v>#N/A</v>
      </c>
    </row>
    <row r="81" spans="1:5" x14ac:dyDescent="0.25">
      <c r="A81" s="15" t="s">
        <v>874</v>
      </c>
      <c r="B81" s="23">
        <v>1472.3400000000001</v>
      </c>
      <c r="C81" s="23">
        <v>4300</v>
      </c>
      <c r="D81" s="23" t="e">
        <v>#N/A</v>
      </c>
      <c r="E81" s="23" t="e">
        <v>#N/A</v>
      </c>
    </row>
    <row r="82" spans="1:5" x14ac:dyDescent="0.25">
      <c r="A82" s="15" t="s">
        <v>888</v>
      </c>
      <c r="B82" s="23">
        <v>110.5</v>
      </c>
      <c r="C82" s="23">
        <v>300</v>
      </c>
      <c r="D82" s="23">
        <v>40</v>
      </c>
      <c r="E82" s="23">
        <v>4336.3</v>
      </c>
    </row>
    <row r="83" spans="1:5" x14ac:dyDescent="0.25">
      <c r="A83" s="15" t="s">
        <v>892</v>
      </c>
      <c r="B83" s="23" t="e">
        <v>#N/A</v>
      </c>
      <c r="C83" s="23">
        <v>0</v>
      </c>
      <c r="D83" s="23">
        <v>60</v>
      </c>
      <c r="E83" s="23">
        <v>1891.61</v>
      </c>
    </row>
    <row r="84" spans="1:5" x14ac:dyDescent="0.25">
      <c r="A84" s="15" t="s">
        <v>901</v>
      </c>
      <c r="B84" s="23">
        <v>48.889999999999993</v>
      </c>
      <c r="C84" s="23">
        <v>301</v>
      </c>
      <c r="D84" s="23">
        <v>80</v>
      </c>
      <c r="E84" s="23">
        <v>446.58</v>
      </c>
    </row>
    <row r="85" spans="1:5" x14ac:dyDescent="0.25">
      <c r="A85" s="15" t="s">
        <v>917</v>
      </c>
      <c r="B85" s="23">
        <v>2041.26</v>
      </c>
      <c r="C85" s="23">
        <v>2306</v>
      </c>
      <c r="D85" s="23">
        <v>85</v>
      </c>
      <c r="E85" s="23">
        <v>77.260000000000005</v>
      </c>
    </row>
    <row r="86" spans="1:5" x14ac:dyDescent="0.25">
      <c r="A86" s="15" t="s">
        <v>926</v>
      </c>
      <c r="B86" s="23">
        <v>100</v>
      </c>
      <c r="C86" s="23">
        <v>1300</v>
      </c>
      <c r="D86" s="23" t="e">
        <v>#N/A</v>
      </c>
      <c r="E86" s="23" t="e">
        <v>#N/A</v>
      </c>
    </row>
    <row r="87" spans="1:5" x14ac:dyDescent="0.25">
      <c r="A87" s="15" t="s">
        <v>932</v>
      </c>
      <c r="B87" s="23">
        <v>324.52</v>
      </c>
      <c r="C87" s="23">
        <v>500</v>
      </c>
      <c r="D87" s="23">
        <v>200</v>
      </c>
      <c r="E87" s="23">
        <v>4179.72</v>
      </c>
    </row>
    <row r="88" spans="1:5" x14ac:dyDescent="0.25">
      <c r="A88" s="15" t="s">
        <v>950</v>
      </c>
      <c r="B88" s="23">
        <v>96.95</v>
      </c>
      <c r="C88" s="23">
        <v>318</v>
      </c>
      <c r="D88" s="23" t="e">
        <v>#N/A</v>
      </c>
      <c r="E88" s="23" t="e">
        <v>#N/A</v>
      </c>
    </row>
    <row r="89" spans="1:5" x14ac:dyDescent="0.25">
      <c r="A89" s="15" t="s">
        <v>958</v>
      </c>
      <c r="B89" s="23" t="e">
        <v>#N/A</v>
      </c>
      <c r="C89" s="23">
        <v>0</v>
      </c>
      <c r="D89" s="23">
        <v>20</v>
      </c>
      <c r="E89" s="23">
        <v>1181.6099999999999</v>
      </c>
    </row>
    <row r="90" spans="1:5" x14ac:dyDescent="0.25">
      <c r="A90" s="15" t="s">
        <v>969</v>
      </c>
      <c r="B90" s="23">
        <v>0</v>
      </c>
      <c r="C90" s="23">
        <v>0</v>
      </c>
      <c r="D90" s="23">
        <v>900</v>
      </c>
      <c r="E90" s="23">
        <v>28856.61</v>
      </c>
    </row>
    <row r="91" spans="1:5" x14ac:dyDescent="0.25">
      <c r="A91" s="15" t="s">
        <v>973</v>
      </c>
      <c r="B91" s="23">
        <v>471.28000000000003</v>
      </c>
      <c r="C91" s="23">
        <v>1000</v>
      </c>
      <c r="D91" s="23">
        <v>120</v>
      </c>
      <c r="E91" s="23">
        <v>1436.29</v>
      </c>
    </row>
    <row r="92" spans="1:5" x14ac:dyDescent="0.25">
      <c r="A92" s="15" t="s">
        <v>989</v>
      </c>
      <c r="B92" s="23">
        <v>735.6</v>
      </c>
      <c r="C92" s="23">
        <v>1350</v>
      </c>
      <c r="D92" s="23" t="e">
        <v>#N/A</v>
      </c>
      <c r="E92" s="23" t="e">
        <v>#N/A</v>
      </c>
    </row>
    <row r="93" spans="1:5" x14ac:dyDescent="0.25">
      <c r="A93" s="15" t="s">
        <v>1002</v>
      </c>
      <c r="B93" s="23">
        <v>477.30000000000007</v>
      </c>
      <c r="C93" s="23">
        <v>4710.5200000000004</v>
      </c>
      <c r="D93" s="23" t="e">
        <v>#N/A</v>
      </c>
      <c r="E93" s="23" t="e">
        <v>#N/A</v>
      </c>
    </row>
    <row r="94" spans="1:5" x14ac:dyDescent="0.25">
      <c r="A94" s="15" t="s">
        <v>1031</v>
      </c>
      <c r="B94" s="23">
        <v>6108.86</v>
      </c>
      <c r="C94" s="23">
        <v>25413</v>
      </c>
      <c r="D94" s="23" t="e">
        <v>#N/A</v>
      </c>
      <c r="E94" s="23" t="e">
        <v>#N/A</v>
      </c>
    </row>
    <row r="95" spans="1:5" x14ac:dyDescent="0.25">
      <c r="A95" s="15" t="s">
        <v>1071</v>
      </c>
      <c r="B95" s="23">
        <v>122.37999999999998</v>
      </c>
      <c r="C95" s="23">
        <v>505</v>
      </c>
      <c r="D95" s="23">
        <v>25</v>
      </c>
      <c r="E95" s="23">
        <v>455.21</v>
      </c>
    </row>
    <row r="96" spans="1:5" x14ac:dyDescent="0.25">
      <c r="A96" s="15" t="s">
        <v>1081</v>
      </c>
      <c r="B96" s="23">
        <v>304.44000000000005</v>
      </c>
      <c r="C96" s="23">
        <v>4760</v>
      </c>
      <c r="D96" s="23">
        <v>240</v>
      </c>
      <c r="E96" s="23">
        <v>3428.19</v>
      </c>
    </row>
    <row r="97" spans="1:5" x14ac:dyDescent="0.25">
      <c r="A97" s="15" t="s">
        <v>1089</v>
      </c>
      <c r="B97" s="23">
        <v>0</v>
      </c>
      <c r="C97" s="23">
        <v>0</v>
      </c>
      <c r="D97" s="23" t="e">
        <v>#N/A</v>
      </c>
      <c r="E97" s="23" t="e">
        <v>#N/A</v>
      </c>
    </row>
    <row r="98" spans="1:5" x14ac:dyDescent="0.25">
      <c r="A98" s="15" t="s">
        <v>1094</v>
      </c>
      <c r="B98" s="23">
        <v>108.48</v>
      </c>
      <c r="C98" s="23">
        <v>700</v>
      </c>
      <c r="D98" s="23">
        <v>50</v>
      </c>
      <c r="E98" s="23">
        <v>1039</v>
      </c>
    </row>
    <row r="99" spans="1:5" x14ac:dyDescent="0.25">
      <c r="A99" s="15" t="s">
        <v>1114</v>
      </c>
      <c r="B99" s="23">
        <v>61.95</v>
      </c>
      <c r="C99" s="23">
        <v>252</v>
      </c>
      <c r="D99" s="23">
        <v>30</v>
      </c>
      <c r="E99" s="23">
        <v>866.37999999999988</v>
      </c>
    </row>
    <row r="100" spans="1:5" x14ac:dyDescent="0.25">
      <c r="A100" s="15" t="s">
        <v>1122</v>
      </c>
      <c r="B100" s="23">
        <v>4038.2599999999998</v>
      </c>
      <c r="C100" s="23">
        <v>12793.46</v>
      </c>
      <c r="D100" s="23">
        <v>80</v>
      </c>
      <c r="E100" s="23">
        <v>1028.01</v>
      </c>
    </row>
    <row r="101" spans="1:5" x14ac:dyDescent="0.25">
      <c r="A101" s="15" t="s">
        <v>1141</v>
      </c>
      <c r="B101" s="23" t="e">
        <v>#N/A</v>
      </c>
      <c r="C101" s="23">
        <v>6369.75</v>
      </c>
      <c r="D101" s="23" t="e">
        <v>#N/A</v>
      </c>
      <c r="E101" s="23" t="e">
        <v>#N/A</v>
      </c>
    </row>
    <row r="102" spans="1:5" x14ac:dyDescent="0.25">
      <c r="A102" s="15" t="s">
        <v>1147</v>
      </c>
      <c r="B102" s="23">
        <v>7443.4100000000017</v>
      </c>
      <c r="C102" s="23">
        <v>21700</v>
      </c>
      <c r="D102" s="23">
        <v>85</v>
      </c>
      <c r="E102" s="23">
        <v>8963.07</v>
      </c>
    </row>
    <row r="103" spans="1:5" x14ac:dyDescent="0.25">
      <c r="A103" s="15" t="s">
        <v>1158</v>
      </c>
      <c r="B103" s="23">
        <v>885.30999999999972</v>
      </c>
      <c r="C103" s="23">
        <v>3686.1</v>
      </c>
      <c r="D103" s="23">
        <v>45</v>
      </c>
      <c r="E103" s="23">
        <v>956.52000000000021</v>
      </c>
    </row>
    <row r="104" spans="1:5" x14ac:dyDescent="0.25">
      <c r="A104" s="15" t="s">
        <v>1169</v>
      </c>
      <c r="B104" s="23">
        <v>615.93999999999994</v>
      </c>
      <c r="C104" s="23">
        <v>2066.8000000000002</v>
      </c>
      <c r="D104" s="23">
        <v>35</v>
      </c>
      <c r="E104" s="23">
        <v>2110.2999999999997</v>
      </c>
    </row>
    <row r="105" spans="1:5" x14ac:dyDescent="0.25">
      <c r="A105" s="15" t="s">
        <v>1178</v>
      </c>
      <c r="B105" s="23">
        <v>1098</v>
      </c>
      <c r="C105" s="23">
        <v>1738</v>
      </c>
      <c r="D105" s="23">
        <v>40</v>
      </c>
      <c r="E105" s="23">
        <v>1516.42</v>
      </c>
    </row>
    <row r="106" spans="1:5" x14ac:dyDescent="0.25">
      <c r="A106" s="15" t="s">
        <v>1182</v>
      </c>
      <c r="B106" s="23" t="e">
        <v>#N/A</v>
      </c>
      <c r="C106" s="23">
        <v>150</v>
      </c>
      <c r="D106" s="23" t="e">
        <v>#N/A</v>
      </c>
      <c r="E106" s="23" t="e">
        <v>#N/A</v>
      </c>
    </row>
    <row r="107" spans="1:5" x14ac:dyDescent="0.25">
      <c r="A107" s="15" t="s">
        <v>1190</v>
      </c>
      <c r="B107" s="23">
        <v>473.09999999999997</v>
      </c>
      <c r="C107" s="23">
        <v>571.9</v>
      </c>
      <c r="D107" s="23">
        <v>70</v>
      </c>
      <c r="E107" s="23">
        <v>8846.65</v>
      </c>
    </row>
    <row r="108" spans="1:5" x14ac:dyDescent="0.25">
      <c r="A108" s="15" t="s">
        <v>1194</v>
      </c>
      <c r="B108" s="23">
        <v>1252.68</v>
      </c>
      <c r="C108" s="23">
        <v>4405</v>
      </c>
      <c r="D108" s="23" t="e">
        <v>#N/A</v>
      </c>
      <c r="E108" s="23" t="e">
        <v>#N/A</v>
      </c>
    </row>
    <row r="109" spans="1:5" x14ac:dyDescent="0.25">
      <c r="A109" s="15" t="s">
        <v>1213</v>
      </c>
      <c r="B109" s="23">
        <v>4199.07</v>
      </c>
      <c r="C109" s="23">
        <v>18037.349999999999</v>
      </c>
      <c r="D109" s="23" t="e">
        <v>#N/A</v>
      </c>
      <c r="E109" s="23" t="e">
        <v>#N/A</v>
      </c>
    </row>
    <row r="110" spans="1:5" x14ac:dyDescent="0.25">
      <c r="A110" s="15" t="s">
        <v>1224</v>
      </c>
      <c r="B110" s="23">
        <v>1422.6399999999999</v>
      </c>
      <c r="C110" s="23">
        <v>4643.22</v>
      </c>
      <c r="D110" s="23">
        <v>20</v>
      </c>
      <c r="E110" s="23">
        <v>32.99</v>
      </c>
    </row>
    <row r="111" spans="1:5" x14ac:dyDescent="0.25">
      <c r="A111" s="15" t="s">
        <v>1229</v>
      </c>
      <c r="B111" s="23" t="e">
        <v>#N/A</v>
      </c>
      <c r="C111" s="23">
        <v>50</v>
      </c>
      <c r="D111" s="23">
        <v>60</v>
      </c>
      <c r="E111" s="23">
        <v>265.58999999999997</v>
      </c>
    </row>
    <row r="112" spans="1:5" x14ac:dyDescent="0.25">
      <c r="A112" s="15" t="s">
        <v>1231</v>
      </c>
      <c r="B112" s="23" t="e">
        <v>#N/A</v>
      </c>
      <c r="C112" s="23">
        <v>50</v>
      </c>
      <c r="D112" s="23">
        <v>20</v>
      </c>
      <c r="E112" s="23" t="e">
        <v>#DIV/0!</v>
      </c>
    </row>
    <row r="113" spans="1:5" x14ac:dyDescent="0.25">
      <c r="A113" s="15" t="s">
        <v>1234</v>
      </c>
      <c r="B113" s="23">
        <v>0</v>
      </c>
      <c r="C113" s="23">
        <v>800</v>
      </c>
      <c r="D113" s="23">
        <v>50</v>
      </c>
      <c r="E113" s="23">
        <v>1790.85</v>
      </c>
    </row>
    <row r="114" spans="1:5" x14ac:dyDescent="0.25">
      <c r="A114" s="15" t="s">
        <v>1237</v>
      </c>
      <c r="B114" s="23">
        <v>11.299999999999999</v>
      </c>
      <c r="C114" s="23">
        <v>1002</v>
      </c>
      <c r="D114" s="23">
        <v>30</v>
      </c>
      <c r="E114" s="23">
        <v>1280.0899999999999</v>
      </c>
    </row>
    <row r="115" spans="1:5" x14ac:dyDescent="0.25">
      <c r="A115" s="15" t="s">
        <v>1245</v>
      </c>
      <c r="B115" s="23">
        <v>4704.9400000000005</v>
      </c>
      <c r="C115" s="23">
        <v>15017.23</v>
      </c>
      <c r="D115" s="23">
        <v>60</v>
      </c>
      <c r="E115" s="23">
        <v>3098.4199999999996</v>
      </c>
    </row>
    <row r="116" spans="1:5" x14ac:dyDescent="0.25">
      <c r="A116" s="15" t="s">
        <v>1264</v>
      </c>
      <c r="B116" s="23">
        <v>726.02</v>
      </c>
      <c r="C116" s="23">
        <v>425</v>
      </c>
      <c r="D116" s="23" t="e">
        <v>#N/A</v>
      </c>
      <c r="E116" s="23" t="e">
        <v>#N/A</v>
      </c>
    </row>
    <row r="117" spans="1:5" x14ac:dyDescent="0.25">
      <c r="A117" s="15" t="s">
        <v>1269</v>
      </c>
      <c r="B117" s="23">
        <v>4516.22</v>
      </c>
      <c r="C117" s="23">
        <v>31540</v>
      </c>
      <c r="D117" s="23">
        <v>80</v>
      </c>
      <c r="E117" s="23">
        <v>-3264.4899999999989</v>
      </c>
    </row>
    <row r="118" spans="1:5" x14ac:dyDescent="0.25">
      <c r="A118" s="15" t="s">
        <v>1284</v>
      </c>
      <c r="B118" s="23">
        <v>0</v>
      </c>
      <c r="C118" s="23">
        <v>7300</v>
      </c>
      <c r="D118" s="23">
        <v>75</v>
      </c>
      <c r="E118" s="23">
        <v>12150.5</v>
      </c>
    </row>
    <row r="119" spans="1:5" x14ac:dyDescent="0.25">
      <c r="A119" s="15" t="s">
        <v>1300</v>
      </c>
      <c r="B119" s="23">
        <v>700</v>
      </c>
      <c r="C119" s="23">
        <v>3823</v>
      </c>
      <c r="D119" s="23">
        <v>1950</v>
      </c>
      <c r="E119" s="23">
        <v>4821.29</v>
      </c>
    </row>
    <row r="120" spans="1:5" x14ac:dyDescent="0.25">
      <c r="A120" s="15" t="s">
        <v>1313</v>
      </c>
      <c r="B120" s="23">
        <v>144</v>
      </c>
      <c r="C120" s="23">
        <v>0</v>
      </c>
      <c r="D120" s="23">
        <v>40</v>
      </c>
      <c r="E120" s="23">
        <v>4882.05</v>
      </c>
    </row>
    <row r="121" spans="1:5" x14ac:dyDescent="0.25">
      <c r="A121" s="15" t="s">
        <v>1322</v>
      </c>
      <c r="B121" s="23" t="e">
        <v>#N/A</v>
      </c>
      <c r="C121" s="23">
        <v>0</v>
      </c>
      <c r="D121" s="23">
        <v>80</v>
      </c>
      <c r="E121" s="23">
        <v>-30.58</v>
      </c>
    </row>
    <row r="122" spans="1:5" x14ac:dyDescent="0.25">
      <c r="A122" s="15" t="s">
        <v>1329</v>
      </c>
      <c r="B122" s="23">
        <v>1854.65</v>
      </c>
      <c r="C122" s="23">
        <v>5189.5</v>
      </c>
      <c r="D122" s="23">
        <v>110</v>
      </c>
      <c r="E122" s="23">
        <v>11798.28</v>
      </c>
    </row>
    <row r="123" spans="1:5" x14ac:dyDescent="0.25">
      <c r="A123" s="15" t="s">
        <v>1341</v>
      </c>
      <c r="B123" s="23">
        <v>444.9</v>
      </c>
      <c r="C123" s="23">
        <v>1855</v>
      </c>
      <c r="D123" s="23">
        <v>50</v>
      </c>
      <c r="E123" s="23">
        <v>3831.61</v>
      </c>
    </row>
    <row r="124" spans="1:5" x14ac:dyDescent="0.25">
      <c r="A124" s="15" t="s">
        <v>1357</v>
      </c>
      <c r="B124" s="23">
        <v>3089.77</v>
      </c>
      <c r="C124" s="23">
        <v>10631.2</v>
      </c>
      <c r="D124" s="23">
        <v>80</v>
      </c>
      <c r="E124" s="23">
        <v>5619.83</v>
      </c>
    </row>
    <row r="125" spans="1:5" x14ac:dyDescent="0.25">
      <c r="A125" s="15" t="s">
        <v>1366</v>
      </c>
      <c r="B125" s="23">
        <v>0</v>
      </c>
      <c r="C125" s="23">
        <v>50</v>
      </c>
      <c r="D125" s="23">
        <v>20</v>
      </c>
      <c r="E125" s="23">
        <v>772.83</v>
      </c>
    </row>
    <row r="126" spans="1:5" x14ac:dyDescent="0.25">
      <c r="A126" s="15" t="s">
        <v>1378</v>
      </c>
      <c r="B126" s="23">
        <v>0</v>
      </c>
      <c r="C126" s="23">
        <v>135</v>
      </c>
      <c r="D126" s="23">
        <v>70</v>
      </c>
      <c r="E126" s="23">
        <v>129.97999999999999</v>
      </c>
    </row>
    <row r="127" spans="1:5" x14ac:dyDescent="0.25">
      <c r="A127" s="15" t="s">
        <v>1384</v>
      </c>
      <c r="B127" s="23" t="e">
        <v>#N/A</v>
      </c>
      <c r="C127" s="23">
        <v>1952</v>
      </c>
      <c r="D127" s="23">
        <v>100</v>
      </c>
      <c r="E127" s="23">
        <v>1137.17</v>
      </c>
    </row>
    <row r="128" spans="1:5" x14ac:dyDescent="0.25">
      <c r="A128" s="15" t="s">
        <v>1400</v>
      </c>
      <c r="B128" s="23" t="e">
        <v>#N/A</v>
      </c>
      <c r="C128" s="23">
        <v>0</v>
      </c>
      <c r="D128" s="23" t="e">
        <v>#N/A</v>
      </c>
      <c r="E128" s="23" t="e">
        <v>#N/A</v>
      </c>
    </row>
    <row r="129" spans="1:5" x14ac:dyDescent="0.25">
      <c r="A129" s="15" t="s">
        <v>1403</v>
      </c>
      <c r="B129" s="23">
        <v>0</v>
      </c>
      <c r="C129" s="23">
        <v>1185.9000000000001</v>
      </c>
      <c r="D129" s="23">
        <v>60</v>
      </c>
      <c r="E129" s="23">
        <v>219.49</v>
      </c>
    </row>
    <row r="130" spans="1:5" x14ac:dyDescent="0.25">
      <c r="A130" s="15" t="s">
        <v>1411</v>
      </c>
      <c r="B130" s="23">
        <v>150.32000000000002</v>
      </c>
      <c r="C130" s="23">
        <v>240</v>
      </c>
      <c r="D130" s="23">
        <v>35</v>
      </c>
      <c r="E130" s="23">
        <v>477.04</v>
      </c>
    </row>
    <row r="131" spans="1:5" x14ac:dyDescent="0.25">
      <c r="A131" s="15" t="s">
        <v>1418</v>
      </c>
      <c r="B131" s="23">
        <v>0</v>
      </c>
      <c r="C131" s="23">
        <v>2775</v>
      </c>
      <c r="D131" s="23">
        <v>20</v>
      </c>
      <c r="E131" s="23">
        <v>5505.079999999999</v>
      </c>
    </row>
    <row r="132" spans="1:5" x14ac:dyDescent="0.25">
      <c r="A132" s="15" t="s">
        <v>1424</v>
      </c>
      <c r="B132" s="23">
        <v>8433.2200000000012</v>
      </c>
      <c r="C132" s="23">
        <v>19719.36</v>
      </c>
      <c r="D132" s="23">
        <v>65</v>
      </c>
      <c r="E132" s="23">
        <v>10571.65</v>
      </c>
    </row>
    <row r="133" spans="1:5" x14ac:dyDescent="0.25">
      <c r="A133" s="15" t="s">
        <v>1432</v>
      </c>
      <c r="B133" s="23" t="e">
        <v>#N/A</v>
      </c>
      <c r="C133" s="23">
        <v>96</v>
      </c>
      <c r="D133" s="23">
        <v>20</v>
      </c>
      <c r="E133" s="23">
        <v>170.6</v>
      </c>
    </row>
    <row r="134" spans="1:5" x14ac:dyDescent="0.25">
      <c r="A134" s="15" t="s">
        <v>1435</v>
      </c>
      <c r="B134" s="23">
        <v>62.6</v>
      </c>
      <c r="C134" s="23">
        <v>135</v>
      </c>
      <c r="D134" s="23">
        <v>85</v>
      </c>
      <c r="E134" s="23">
        <v>4156.93</v>
      </c>
    </row>
    <row r="135" spans="1:5" x14ac:dyDescent="0.25">
      <c r="A135" s="15" t="s">
        <v>1443</v>
      </c>
      <c r="B135" s="23">
        <v>220.73999999999998</v>
      </c>
      <c r="C135" s="23">
        <v>663.39</v>
      </c>
      <c r="D135" s="23">
        <v>32</v>
      </c>
      <c r="E135" s="23">
        <v>375.42</v>
      </c>
    </row>
    <row r="136" spans="1:5" x14ac:dyDescent="0.25">
      <c r="A136" s="15" t="s">
        <v>1447</v>
      </c>
      <c r="B136" s="23" t="e">
        <v>#N/A</v>
      </c>
      <c r="C136" s="23">
        <v>0</v>
      </c>
      <c r="D136" s="23" t="e">
        <v>#N/A</v>
      </c>
      <c r="E136" s="23" t="e">
        <v>#N/A</v>
      </c>
    </row>
    <row r="137" spans="1:5" x14ac:dyDescent="0.25">
      <c r="A137" s="15" t="s">
        <v>1455</v>
      </c>
      <c r="B137" s="23">
        <v>166.02</v>
      </c>
      <c r="C137" s="23">
        <v>404.4</v>
      </c>
      <c r="D137" s="23">
        <v>45</v>
      </c>
      <c r="E137" s="23">
        <v>544.84</v>
      </c>
    </row>
    <row r="138" spans="1:5" x14ac:dyDescent="0.25">
      <c r="A138" s="15" t="s">
        <v>1466</v>
      </c>
      <c r="B138" s="23">
        <v>477.58000000000004</v>
      </c>
      <c r="C138" s="23">
        <v>1602</v>
      </c>
      <c r="D138" s="23">
        <v>40</v>
      </c>
      <c r="E138" s="23">
        <v>2071.34</v>
      </c>
    </row>
    <row r="139" spans="1:5" x14ac:dyDescent="0.25">
      <c r="A139" s="15" t="s">
        <v>1471</v>
      </c>
      <c r="B139" s="23">
        <v>0</v>
      </c>
      <c r="C139" s="23">
        <v>0</v>
      </c>
      <c r="D139" s="23">
        <v>100</v>
      </c>
      <c r="E139" s="23">
        <v>14365</v>
      </c>
    </row>
    <row r="140" spans="1:5" x14ac:dyDescent="0.25">
      <c r="A140" s="15" t="s">
        <v>1476</v>
      </c>
      <c r="B140" s="23">
        <v>1546.1000000000001</v>
      </c>
      <c r="C140" s="23">
        <v>6313</v>
      </c>
      <c r="D140" s="23" t="e">
        <v>#N/A</v>
      </c>
      <c r="E140" s="23" t="e">
        <v>#N/A</v>
      </c>
    </row>
    <row r="141" spans="1:5" x14ac:dyDescent="0.25">
      <c r="A141" s="15" t="s">
        <v>1486</v>
      </c>
      <c r="B141" s="23">
        <v>868.59000000000015</v>
      </c>
      <c r="C141" s="23">
        <v>175</v>
      </c>
      <c r="D141" s="23">
        <v>90</v>
      </c>
      <c r="E141" s="23">
        <v>13501.74</v>
      </c>
    </row>
    <row r="142" spans="1:5" x14ac:dyDescent="0.25">
      <c r="A142" s="15" t="s">
        <v>1492</v>
      </c>
      <c r="B142" s="23">
        <v>6423.6500000000005</v>
      </c>
      <c r="C142" s="23">
        <v>8221</v>
      </c>
      <c r="D142" s="23">
        <v>45</v>
      </c>
      <c r="E142" s="23">
        <v>2780.34</v>
      </c>
    </row>
    <row r="143" spans="1:5" x14ac:dyDescent="0.25">
      <c r="A143" s="15" t="s">
        <v>1506</v>
      </c>
      <c r="B143" s="23">
        <v>751.27</v>
      </c>
      <c r="C143" s="23">
        <v>2250</v>
      </c>
      <c r="D143" s="23">
        <v>35</v>
      </c>
      <c r="E143" s="23">
        <v>1224.6199999999999</v>
      </c>
    </row>
    <row r="144" spans="1:5" x14ac:dyDescent="0.25">
      <c r="A144" s="15" t="s">
        <v>2267</v>
      </c>
      <c r="B144" s="23">
        <v>240.6</v>
      </c>
      <c r="C144" s="23">
        <v>1150</v>
      </c>
      <c r="D144" s="23" t="e">
        <v>#N/A</v>
      </c>
      <c r="E144" s="23" t="e">
        <v>#N/A</v>
      </c>
    </row>
    <row r="145" spans="1:5" x14ac:dyDescent="0.25">
      <c r="A145" s="15" t="s">
        <v>262</v>
      </c>
      <c r="B145" s="23">
        <v>917.56000000000006</v>
      </c>
      <c r="C145" s="23">
        <v>2620</v>
      </c>
      <c r="D145" s="23" t="e">
        <v>#N/A</v>
      </c>
      <c r="E145" s="23" t="e">
        <v>#N/A</v>
      </c>
    </row>
    <row r="146" spans="1:5" x14ac:dyDescent="0.25">
      <c r="A146" s="15" t="s">
        <v>270</v>
      </c>
      <c r="B146" s="23">
        <v>933.24000000000012</v>
      </c>
      <c r="C146" s="23">
        <v>2256</v>
      </c>
      <c r="D146" s="23">
        <v>20</v>
      </c>
      <c r="E146" s="23">
        <v>1676.72</v>
      </c>
    </row>
    <row r="147" spans="1:5" x14ac:dyDescent="0.25">
      <c r="A147" s="15" t="s">
        <v>283</v>
      </c>
      <c r="B147" s="23">
        <v>275.89</v>
      </c>
      <c r="C147" s="23">
        <v>1246</v>
      </c>
      <c r="D147" s="23">
        <v>75</v>
      </c>
      <c r="E147" s="23">
        <v>3491.86</v>
      </c>
    </row>
    <row r="148" spans="1:5" x14ac:dyDescent="0.25">
      <c r="A148" s="15" t="s">
        <v>296</v>
      </c>
      <c r="B148" s="23">
        <v>730.04000000000008</v>
      </c>
      <c r="C148" s="23">
        <v>616</v>
      </c>
      <c r="D148" s="23">
        <v>40</v>
      </c>
      <c r="E148" s="23">
        <v>2458.66</v>
      </c>
    </row>
    <row r="149" spans="1:5" x14ac:dyDescent="0.25">
      <c r="A149" s="15" t="s">
        <v>312</v>
      </c>
      <c r="B149" s="23">
        <v>557.9</v>
      </c>
      <c r="C149" s="23">
        <v>2070</v>
      </c>
      <c r="D149" s="23">
        <v>110</v>
      </c>
      <c r="E149" s="23">
        <v>4712.97</v>
      </c>
    </row>
    <row r="150" spans="1:5" x14ac:dyDescent="0.25">
      <c r="A150" s="15" t="s">
        <v>1509</v>
      </c>
      <c r="B150" s="23" t="e">
        <v>#N/A</v>
      </c>
      <c r="C150" s="23">
        <v>996</v>
      </c>
      <c r="D150" s="23">
        <v>80</v>
      </c>
      <c r="E150" s="23">
        <v>9660.68</v>
      </c>
    </row>
    <row r="151" spans="1:5" x14ac:dyDescent="0.25">
      <c r="A151" s="15" t="s">
        <v>1518</v>
      </c>
      <c r="B151" s="23">
        <v>31.300000000000004</v>
      </c>
      <c r="C151" s="23">
        <v>50</v>
      </c>
      <c r="D151" s="23" t="e">
        <v>#N/A</v>
      </c>
      <c r="E151" s="23" t="e">
        <v>#N/A</v>
      </c>
    </row>
    <row r="152" spans="1:5" x14ac:dyDescent="0.25">
      <c r="A152" s="15" t="s">
        <v>1541</v>
      </c>
      <c r="B152" s="23" t="e">
        <v>#N/A</v>
      </c>
      <c r="C152" s="23">
        <v>0</v>
      </c>
      <c r="D152" s="23">
        <v>40</v>
      </c>
      <c r="E152" s="23">
        <v>-873.98</v>
      </c>
    </row>
    <row r="153" spans="1:5" x14ac:dyDescent="0.25">
      <c r="A153" s="15" t="s">
        <v>1551</v>
      </c>
      <c r="B153" s="23">
        <v>0</v>
      </c>
      <c r="C153" s="23">
        <v>0</v>
      </c>
      <c r="D153" s="23">
        <v>30</v>
      </c>
      <c r="E153" s="23">
        <v>49.79</v>
      </c>
    </row>
    <row r="154" spans="1:5" x14ac:dyDescent="0.25">
      <c r="A154" s="15" t="s">
        <v>1562</v>
      </c>
      <c r="B154" s="23">
        <v>0</v>
      </c>
      <c r="C154" s="23">
        <v>120</v>
      </c>
      <c r="D154" s="23">
        <v>30</v>
      </c>
      <c r="E154" s="23">
        <v>76.69</v>
      </c>
    </row>
    <row r="155" spans="1:5" x14ac:dyDescent="0.25">
      <c r="A155" s="15" t="s">
        <v>1567</v>
      </c>
      <c r="B155" s="23">
        <v>0</v>
      </c>
      <c r="C155" s="23">
        <v>0</v>
      </c>
      <c r="D155" s="23">
        <v>35</v>
      </c>
      <c r="E155" s="23">
        <v>303.42</v>
      </c>
    </row>
    <row r="156" spans="1:5" x14ac:dyDescent="0.25">
      <c r="A156" s="15" t="s">
        <v>1571</v>
      </c>
      <c r="B156" s="23">
        <v>80</v>
      </c>
      <c r="C156" s="23">
        <v>160</v>
      </c>
      <c r="D156" s="23">
        <v>25</v>
      </c>
      <c r="E156" s="23">
        <v>28898.560000000005</v>
      </c>
    </row>
    <row r="157" spans="1:5" x14ac:dyDescent="0.25">
      <c r="A157" s="15" t="s">
        <v>1576</v>
      </c>
      <c r="B157" s="23">
        <v>0</v>
      </c>
      <c r="C157" s="23">
        <v>930</v>
      </c>
      <c r="D157" s="23">
        <v>130</v>
      </c>
      <c r="E157" s="23">
        <v>4034.65</v>
      </c>
    </row>
    <row r="158" spans="1:5" x14ac:dyDescent="0.25">
      <c r="A158" s="15" t="s">
        <v>1584</v>
      </c>
      <c r="B158" s="23">
        <v>10</v>
      </c>
      <c r="C158" s="23">
        <v>95</v>
      </c>
      <c r="D158" s="23">
        <v>20</v>
      </c>
      <c r="E158" s="23">
        <v>263.64</v>
      </c>
    </row>
    <row r="159" spans="1:5" x14ac:dyDescent="0.25">
      <c r="A159" s="15" t="s">
        <v>1591</v>
      </c>
      <c r="B159" s="23">
        <v>0</v>
      </c>
      <c r="C159" s="23">
        <v>90</v>
      </c>
      <c r="D159" s="23">
        <v>50</v>
      </c>
      <c r="E159" s="23">
        <v>474.97</v>
      </c>
    </row>
    <row r="160" spans="1:5" x14ac:dyDescent="0.25">
      <c r="A160" s="15" t="s">
        <v>1598</v>
      </c>
      <c r="B160" s="23">
        <v>20</v>
      </c>
      <c r="C160" s="23">
        <v>0</v>
      </c>
      <c r="D160" s="23">
        <v>40</v>
      </c>
      <c r="E160" s="23">
        <v>55.17</v>
      </c>
    </row>
    <row r="161" spans="1:5" x14ac:dyDescent="0.25">
      <c r="A161" s="15" t="s">
        <v>1605</v>
      </c>
      <c r="B161" s="23">
        <v>50</v>
      </c>
      <c r="C161" s="23">
        <v>300</v>
      </c>
      <c r="D161" s="23" t="e">
        <v>#N/A</v>
      </c>
      <c r="E161" s="23" t="e">
        <v>#N/A</v>
      </c>
    </row>
    <row r="162" spans="1:5" x14ac:dyDescent="0.25">
      <c r="A162" s="15" t="s">
        <v>1611</v>
      </c>
      <c r="B162" s="23">
        <v>1317.1199999999994</v>
      </c>
      <c r="C162" s="23">
        <v>4060</v>
      </c>
      <c r="D162" s="23" t="e">
        <v>#N/A</v>
      </c>
      <c r="E162" s="23" t="e">
        <v>#N/A</v>
      </c>
    </row>
    <row r="163" spans="1:5" x14ac:dyDescent="0.25">
      <c r="A163" s="15" t="s">
        <v>1652</v>
      </c>
      <c r="B163" s="23">
        <v>75.260000000000005</v>
      </c>
      <c r="C163" s="23">
        <v>300</v>
      </c>
      <c r="D163" s="23">
        <v>20</v>
      </c>
      <c r="E163" s="23">
        <v>55.5</v>
      </c>
    </row>
    <row r="164" spans="1:5" x14ac:dyDescent="0.25">
      <c r="A164" s="15" t="s">
        <v>1661</v>
      </c>
      <c r="B164" s="23">
        <v>0</v>
      </c>
      <c r="C164" s="23">
        <v>0</v>
      </c>
      <c r="D164" s="23">
        <v>35</v>
      </c>
      <c r="E164" s="23">
        <v>590.5</v>
      </c>
    </row>
    <row r="165" spans="1:5" x14ac:dyDescent="0.25">
      <c r="A165" s="15" t="s">
        <v>1669</v>
      </c>
      <c r="B165" s="23">
        <v>0</v>
      </c>
      <c r="C165" s="23">
        <v>0</v>
      </c>
      <c r="D165" s="23" t="e">
        <v>#N/A</v>
      </c>
      <c r="E165" s="23" t="e">
        <v>#N/A</v>
      </c>
    </row>
    <row r="166" spans="1:5" x14ac:dyDescent="0.25">
      <c r="A166" s="15" t="s">
        <v>1679</v>
      </c>
      <c r="B166" s="23">
        <v>0</v>
      </c>
      <c r="C166" s="23">
        <v>200</v>
      </c>
      <c r="D166" s="23">
        <v>185</v>
      </c>
      <c r="E166" s="23">
        <v>8406.64</v>
      </c>
    </row>
    <row r="167" spans="1:5" x14ac:dyDescent="0.25">
      <c r="A167" s="15" t="s">
        <v>1685</v>
      </c>
      <c r="B167" s="23">
        <v>57.15</v>
      </c>
      <c r="C167" s="23">
        <v>270</v>
      </c>
      <c r="D167" s="23" t="e">
        <v>#N/A</v>
      </c>
      <c r="E167" s="23" t="e">
        <v>#N/A</v>
      </c>
    </row>
    <row r="168" spans="1:5" x14ac:dyDescent="0.25">
      <c r="A168" s="15" t="s">
        <v>2273</v>
      </c>
      <c r="B168" s="23">
        <v>173.99</v>
      </c>
      <c r="C168" s="23">
        <v>45</v>
      </c>
      <c r="D168" s="23">
        <v>30</v>
      </c>
      <c r="E168" s="23">
        <v>3501.7899999999995</v>
      </c>
    </row>
    <row r="169" spans="1:5" x14ac:dyDescent="0.25">
      <c r="A169" s="15" t="s">
        <v>2279</v>
      </c>
      <c r="B169" s="23">
        <v>75.539999999999992</v>
      </c>
      <c r="C169" s="23">
        <v>486</v>
      </c>
      <c r="D169" s="23">
        <v>40</v>
      </c>
      <c r="E169" s="23">
        <v>298.62</v>
      </c>
    </row>
    <row r="170" spans="1:5" x14ac:dyDescent="0.25">
      <c r="A170" s="15" t="s">
        <v>1695</v>
      </c>
      <c r="B170" s="23">
        <v>282.39999999999998</v>
      </c>
      <c r="C170" s="23">
        <v>1205.53</v>
      </c>
      <c r="D170" s="23">
        <v>50</v>
      </c>
      <c r="E170" s="23">
        <v>-245.07000000000002</v>
      </c>
    </row>
    <row r="171" spans="1:5" x14ac:dyDescent="0.25">
      <c r="A171" s="15" t="s">
        <v>1699</v>
      </c>
      <c r="B171" s="23">
        <v>0</v>
      </c>
      <c r="C171" s="23">
        <v>194.17</v>
      </c>
      <c r="D171" s="23">
        <v>50</v>
      </c>
      <c r="E171" s="23">
        <v>554.17999999999995</v>
      </c>
    </row>
    <row r="172" spans="1:5" x14ac:dyDescent="0.25">
      <c r="A172" s="15" t="s">
        <v>1708</v>
      </c>
      <c r="B172" s="23">
        <v>1031.3</v>
      </c>
      <c r="C172" s="23">
        <v>3270</v>
      </c>
      <c r="D172" s="23">
        <v>32</v>
      </c>
      <c r="E172" s="23">
        <v>976.04999999999984</v>
      </c>
    </row>
    <row r="173" spans="1:5" x14ac:dyDescent="0.25">
      <c r="A173" s="15" t="s">
        <v>1717</v>
      </c>
      <c r="B173" s="23">
        <v>162.26</v>
      </c>
      <c r="C173" s="23">
        <v>909</v>
      </c>
      <c r="D173" s="23">
        <v>20</v>
      </c>
      <c r="E173" s="23">
        <v>229.9</v>
      </c>
    </row>
    <row r="174" spans="1:5" x14ac:dyDescent="0.25">
      <c r="A174" s="15" t="s">
        <v>1726</v>
      </c>
      <c r="B174" s="23">
        <v>3054.89</v>
      </c>
      <c r="C174" s="23">
        <v>11555</v>
      </c>
      <c r="D174" s="23">
        <v>35</v>
      </c>
      <c r="E174" s="23">
        <v>-636.48</v>
      </c>
    </row>
    <row r="175" spans="1:5" x14ac:dyDescent="0.25">
      <c r="A175" s="15" t="s">
        <v>1743</v>
      </c>
      <c r="B175" s="23">
        <v>3260.2600000000011</v>
      </c>
      <c r="C175" s="23">
        <v>20244.8</v>
      </c>
      <c r="D175" s="23">
        <v>35</v>
      </c>
      <c r="E175" s="23">
        <v>-592.91</v>
      </c>
    </row>
    <row r="176" spans="1:5" x14ac:dyDescent="0.25">
      <c r="A176" s="15" t="s">
        <v>1763</v>
      </c>
      <c r="B176" s="23">
        <v>186.15000000000003</v>
      </c>
      <c r="C176" s="23">
        <v>682</v>
      </c>
      <c r="D176" s="23">
        <v>40</v>
      </c>
      <c r="E176" s="23">
        <v>1922.03</v>
      </c>
    </row>
    <row r="177" spans="1:5" x14ac:dyDescent="0.25">
      <c r="A177" s="15" t="s">
        <v>1766</v>
      </c>
      <c r="B177" s="23">
        <v>86.300000000000011</v>
      </c>
      <c r="C177" s="23">
        <v>365</v>
      </c>
      <c r="D177" s="23">
        <v>20</v>
      </c>
      <c r="E177" s="23">
        <v>143.74</v>
      </c>
    </row>
    <row r="178" spans="1:5" x14ac:dyDescent="0.25">
      <c r="A178" s="15" t="s">
        <v>1770</v>
      </c>
      <c r="B178" s="23">
        <v>500.29000000000008</v>
      </c>
      <c r="C178" s="23">
        <v>0</v>
      </c>
      <c r="D178" s="23">
        <v>90</v>
      </c>
      <c r="E178" s="23">
        <v>401.96</v>
      </c>
    </row>
    <row r="179" spans="1:5" x14ac:dyDescent="0.25">
      <c r="A179" s="15" t="s">
        <v>1800</v>
      </c>
      <c r="B179" s="23">
        <v>3616.75</v>
      </c>
      <c r="C179" s="23">
        <v>14511.539999999999</v>
      </c>
      <c r="D179" s="23">
        <v>85</v>
      </c>
      <c r="E179" s="23">
        <v>1637.25</v>
      </c>
    </row>
    <row r="180" spans="1:5" x14ac:dyDescent="0.25">
      <c r="A180" s="15" t="s">
        <v>1821</v>
      </c>
      <c r="B180" s="23">
        <v>148.03</v>
      </c>
      <c r="C180" s="23">
        <v>655</v>
      </c>
      <c r="D180" s="23">
        <v>30</v>
      </c>
      <c r="E180" s="23">
        <v>918.41</v>
      </c>
    </row>
    <row r="181" spans="1:5" x14ac:dyDescent="0.25">
      <c r="A181" s="15" t="s">
        <v>1825</v>
      </c>
      <c r="B181" s="23">
        <v>2264.3999999999996</v>
      </c>
      <c r="C181" s="23">
        <v>9542</v>
      </c>
      <c r="D181" s="23">
        <v>75</v>
      </c>
      <c r="E181" s="23">
        <v>2363.1999999999998</v>
      </c>
    </row>
    <row r="182" spans="1:5" x14ac:dyDescent="0.25">
      <c r="A182" s="15" t="s">
        <v>1833</v>
      </c>
      <c r="B182" s="23">
        <v>273.46000000000004</v>
      </c>
      <c r="C182" s="23">
        <v>570</v>
      </c>
      <c r="D182" s="23">
        <v>73</v>
      </c>
      <c r="E182" s="23">
        <v>4451.75</v>
      </c>
    </row>
    <row r="183" spans="1:5" x14ac:dyDescent="0.25">
      <c r="A183" s="15" t="s">
        <v>1836</v>
      </c>
      <c r="B183" s="23">
        <v>1794.94</v>
      </c>
      <c r="C183" s="23">
        <v>3367</v>
      </c>
      <c r="D183" s="23">
        <v>90</v>
      </c>
      <c r="E183" s="23">
        <v>1254.45</v>
      </c>
    </row>
    <row r="184" spans="1:5" x14ac:dyDescent="0.25">
      <c r="A184" s="15" t="s">
        <v>1846</v>
      </c>
      <c r="B184" s="23">
        <v>32.770000000000003</v>
      </c>
      <c r="C184" s="23">
        <v>0</v>
      </c>
      <c r="D184" s="23">
        <v>50</v>
      </c>
      <c r="E184" s="23">
        <v>457.66</v>
      </c>
    </row>
    <row r="185" spans="1:5" x14ac:dyDescent="0.25">
      <c r="A185" s="15" t="s">
        <v>1856</v>
      </c>
      <c r="B185" s="23">
        <v>11366.51</v>
      </c>
      <c r="C185" s="23">
        <v>47000.79</v>
      </c>
      <c r="D185" s="23" t="e">
        <v>#N/A</v>
      </c>
      <c r="E185" s="23" t="e">
        <v>#N/A</v>
      </c>
    </row>
    <row r="186" spans="1:5" x14ac:dyDescent="0.25">
      <c r="A186" s="15" t="s">
        <v>1886</v>
      </c>
      <c r="B186" s="23">
        <v>4861.5</v>
      </c>
      <c r="C186" s="23">
        <v>16592</v>
      </c>
      <c r="D186" s="23">
        <v>40</v>
      </c>
      <c r="E186" s="23">
        <v>259.44999999999993</v>
      </c>
    </row>
    <row r="187" spans="1:5" x14ac:dyDescent="0.25">
      <c r="A187" s="15" t="s">
        <v>1904</v>
      </c>
      <c r="B187" s="23">
        <v>96.73</v>
      </c>
      <c r="C187" s="23">
        <v>554</v>
      </c>
      <c r="D187" s="23">
        <v>30</v>
      </c>
      <c r="E187" s="23">
        <v>244.66000000000003</v>
      </c>
    </row>
    <row r="188" spans="1:5" x14ac:dyDescent="0.25">
      <c r="A188" s="15" t="s">
        <v>1915</v>
      </c>
      <c r="B188" s="23">
        <v>37.32</v>
      </c>
      <c r="C188" s="23">
        <v>60</v>
      </c>
      <c r="D188" s="23" t="e">
        <v>#N/A</v>
      </c>
      <c r="E188" s="23" t="e">
        <v>#N/A</v>
      </c>
    </row>
    <row r="189" spans="1:5" x14ac:dyDescent="0.25">
      <c r="A189" s="15" t="s">
        <v>1918</v>
      </c>
      <c r="B189" s="23" t="e">
        <v>#N/A</v>
      </c>
      <c r="C189" s="23">
        <v>163</v>
      </c>
      <c r="D189" s="23">
        <v>20</v>
      </c>
      <c r="E189" s="23">
        <v>12</v>
      </c>
    </row>
    <row r="190" spans="1:5" x14ac:dyDescent="0.25">
      <c r="A190" s="15" t="s">
        <v>1920</v>
      </c>
      <c r="B190" s="23">
        <v>2268.6899999999991</v>
      </c>
      <c r="C190" s="23">
        <v>7210.45</v>
      </c>
      <c r="D190" s="23">
        <v>80</v>
      </c>
      <c r="E190" s="23">
        <v>2246.6799999999998</v>
      </c>
    </row>
    <row r="191" spans="1:5" x14ac:dyDescent="0.25">
      <c r="A191" s="15" t="s">
        <v>1931</v>
      </c>
      <c r="B191" s="23">
        <v>2495.3699999999994</v>
      </c>
      <c r="C191" s="23">
        <v>13171</v>
      </c>
      <c r="D191" s="23">
        <v>65</v>
      </c>
      <c r="E191" s="23">
        <v>6090.5999999999995</v>
      </c>
    </row>
    <row r="192" spans="1:5" x14ac:dyDescent="0.25">
      <c r="A192" s="15" t="s">
        <v>1947</v>
      </c>
      <c r="B192" s="23">
        <v>143.43</v>
      </c>
      <c r="C192" s="23">
        <v>800</v>
      </c>
      <c r="D192" s="23">
        <v>30</v>
      </c>
      <c r="E192" s="23">
        <v>1749.18</v>
      </c>
    </row>
    <row r="193" spans="1:5" x14ac:dyDescent="0.25">
      <c r="A193" s="15" t="s">
        <v>1949</v>
      </c>
      <c r="B193" s="23">
        <v>1065.92</v>
      </c>
      <c r="C193" s="23">
        <v>5301</v>
      </c>
      <c r="D193" s="23">
        <v>30</v>
      </c>
      <c r="E193" s="23">
        <v>4080.23</v>
      </c>
    </row>
    <row r="194" spans="1:5" x14ac:dyDescent="0.25">
      <c r="A194" s="15" t="s">
        <v>1953</v>
      </c>
      <c r="B194" s="23">
        <v>1961.95</v>
      </c>
      <c r="C194" s="23">
        <v>7830</v>
      </c>
      <c r="D194" s="23">
        <v>70</v>
      </c>
      <c r="E194" s="23">
        <v>4772.21</v>
      </c>
    </row>
    <row r="195" spans="1:5" x14ac:dyDescent="0.25">
      <c r="A195" s="15" t="s">
        <v>1955</v>
      </c>
      <c r="B195" s="23">
        <v>2356</v>
      </c>
      <c r="C195" s="23">
        <v>4090.3900000000003</v>
      </c>
      <c r="D195" s="23">
        <v>20</v>
      </c>
      <c r="E195" s="23">
        <v>1016.3999999999997</v>
      </c>
    </row>
    <row r="196" spans="1:5" x14ac:dyDescent="0.25">
      <c r="A196" s="15" t="s">
        <v>1970</v>
      </c>
      <c r="B196" s="23">
        <v>924</v>
      </c>
      <c r="C196" s="23">
        <v>1750.67</v>
      </c>
      <c r="D196" s="23">
        <v>10</v>
      </c>
      <c r="E196" s="23">
        <v>472.25</v>
      </c>
    </row>
    <row r="197" spans="1:5" x14ac:dyDescent="0.25">
      <c r="A197" s="15" t="s">
        <v>1985</v>
      </c>
      <c r="B197" s="23">
        <v>750.68999999999994</v>
      </c>
      <c r="C197" s="23">
        <v>3170.15</v>
      </c>
      <c r="D197" s="23">
        <v>35</v>
      </c>
      <c r="E197" s="23">
        <v>889.08000000000015</v>
      </c>
    </row>
    <row r="198" spans="1:5" x14ac:dyDescent="0.25">
      <c r="A198" s="15" t="s">
        <v>1995</v>
      </c>
      <c r="B198" s="23">
        <v>2211.14</v>
      </c>
      <c r="C198" s="23">
        <v>8481.5</v>
      </c>
      <c r="D198" s="23" t="e">
        <v>#N/A</v>
      </c>
      <c r="E198" s="23" t="e">
        <v>#N/A</v>
      </c>
    </row>
    <row r="199" spans="1:5" x14ac:dyDescent="0.25">
      <c r="A199" s="15" t="s">
        <v>2001</v>
      </c>
      <c r="B199" s="23">
        <v>1746.8099999999997</v>
      </c>
      <c r="C199" s="23">
        <v>4819.96</v>
      </c>
      <c r="D199" s="23">
        <v>55</v>
      </c>
      <c r="E199" s="23">
        <v>1051.58</v>
      </c>
    </row>
    <row r="200" spans="1:5" x14ac:dyDescent="0.25">
      <c r="A200" s="15" t="s">
        <v>2012</v>
      </c>
      <c r="B200" s="23">
        <v>3351.2799999999993</v>
      </c>
      <c r="C200" s="23">
        <v>19355</v>
      </c>
      <c r="D200" s="23">
        <v>80</v>
      </c>
      <c r="E200" s="23">
        <v>2191.8499999999995</v>
      </c>
    </row>
    <row r="201" spans="1:5" x14ac:dyDescent="0.25">
      <c r="A201" s="15" t="s">
        <v>2025</v>
      </c>
      <c r="B201" s="23">
        <v>1708.97</v>
      </c>
      <c r="C201" s="23">
        <v>8001.76</v>
      </c>
      <c r="D201" s="23" t="e">
        <v>#N/A</v>
      </c>
      <c r="E201" s="23" t="e">
        <v>#N/A</v>
      </c>
    </row>
    <row r="202" spans="1:5" x14ac:dyDescent="0.25">
      <c r="A202" s="15" t="s">
        <v>2047</v>
      </c>
      <c r="B202" s="23">
        <v>71.180000000000007</v>
      </c>
      <c r="C202" s="23">
        <v>330</v>
      </c>
      <c r="D202" s="23" t="e">
        <v>#N/A</v>
      </c>
      <c r="E202" s="23" t="e">
        <v>#N/A</v>
      </c>
    </row>
    <row r="203" spans="1:5" x14ac:dyDescent="0.25">
      <c r="A203" s="15" t="s">
        <v>2050</v>
      </c>
      <c r="B203" s="23">
        <v>10165.369999999997</v>
      </c>
      <c r="C203" s="23">
        <v>29881.68</v>
      </c>
      <c r="D203" s="23">
        <v>50</v>
      </c>
      <c r="E203" s="23">
        <v>14173.089999999998</v>
      </c>
    </row>
    <row r="204" spans="1:5" x14ac:dyDescent="0.25">
      <c r="A204" s="15" t="s">
        <v>2072</v>
      </c>
      <c r="B204" s="23">
        <v>177.64999999999998</v>
      </c>
      <c r="C204" s="23">
        <v>720</v>
      </c>
      <c r="D204" s="23">
        <v>50</v>
      </c>
      <c r="E204" s="23">
        <v>334.37</v>
      </c>
    </row>
    <row r="205" spans="1:5" x14ac:dyDescent="0.25">
      <c r="A205" s="15" t="s">
        <v>2079</v>
      </c>
      <c r="B205" s="23">
        <v>1226</v>
      </c>
      <c r="C205" s="23">
        <v>0</v>
      </c>
      <c r="D205" s="23">
        <v>20</v>
      </c>
      <c r="E205" s="23">
        <v>334.66</v>
      </c>
    </row>
    <row r="206" spans="1:5" x14ac:dyDescent="0.25">
      <c r="A206" s="15" t="s">
        <v>2084</v>
      </c>
      <c r="B206" s="23">
        <v>2020</v>
      </c>
      <c r="C206" s="23">
        <v>2592</v>
      </c>
      <c r="D206" s="23">
        <v>10</v>
      </c>
      <c r="E206" s="23">
        <v>-718.33</v>
      </c>
    </row>
    <row r="207" spans="1:5" x14ac:dyDescent="0.25">
      <c r="A207" s="15" t="s">
        <v>2097</v>
      </c>
      <c r="B207" s="23">
        <v>1667.0599999999997</v>
      </c>
      <c r="C207" s="23">
        <v>6985</v>
      </c>
      <c r="D207" s="23">
        <v>30</v>
      </c>
      <c r="E207" s="23">
        <v>457.98</v>
      </c>
    </row>
    <row r="208" spans="1:5" x14ac:dyDescent="0.25">
      <c r="A208" s="15" t="s">
        <v>2113</v>
      </c>
      <c r="B208" s="23">
        <v>2299.3200000000002</v>
      </c>
      <c r="C208" s="23">
        <v>515</v>
      </c>
      <c r="D208" s="23">
        <v>140</v>
      </c>
      <c r="E208" s="23">
        <v>4126.88</v>
      </c>
    </row>
    <row r="209" spans="1:5" x14ac:dyDescent="0.25">
      <c r="A209" s="15" t="s">
        <v>2120</v>
      </c>
      <c r="B209" s="23">
        <v>414.91</v>
      </c>
      <c r="C209" s="23">
        <v>1772</v>
      </c>
      <c r="D209" s="23">
        <v>400</v>
      </c>
      <c r="E209" s="23">
        <v>1426.78</v>
      </c>
    </row>
    <row r="210" spans="1:5" x14ac:dyDescent="0.25">
      <c r="A210" s="15" t="s">
        <v>2129</v>
      </c>
      <c r="B210" s="23">
        <v>87.56</v>
      </c>
      <c r="C210" s="23">
        <v>617</v>
      </c>
      <c r="D210" s="23">
        <v>350</v>
      </c>
      <c r="E210" s="23">
        <v>1139.44</v>
      </c>
    </row>
    <row r="211" spans="1:5" x14ac:dyDescent="0.25">
      <c r="A211" s="15" t="s">
        <v>2143</v>
      </c>
      <c r="B211" s="23">
        <v>756.14000000000021</v>
      </c>
      <c r="C211" s="23">
        <v>645</v>
      </c>
      <c r="D211" s="23">
        <v>500</v>
      </c>
      <c r="E211" s="23">
        <v>2371.2199999999998</v>
      </c>
    </row>
    <row r="212" spans="1:5" x14ac:dyDescent="0.25">
      <c r="A212" s="15" t="s">
        <v>2154</v>
      </c>
      <c r="B212" s="23">
        <v>1687.95</v>
      </c>
      <c r="C212" s="23">
        <v>7424</v>
      </c>
      <c r="D212" s="23" t="e">
        <v>#N/A</v>
      </c>
      <c r="E212" s="23" t="e">
        <v>#N/A</v>
      </c>
    </row>
    <row r="213" spans="1:5" x14ac:dyDescent="0.25">
      <c r="A213" s="15" t="s">
        <v>2160</v>
      </c>
      <c r="B213" s="23">
        <v>122.04</v>
      </c>
      <c r="C213" s="23">
        <v>260</v>
      </c>
      <c r="D213" s="23">
        <v>1400</v>
      </c>
      <c r="E213" s="23">
        <v>2740.86</v>
      </c>
    </row>
    <row r="214" spans="1:5" x14ac:dyDescent="0.25">
      <c r="A214" s="15" t="s">
        <v>2166</v>
      </c>
      <c r="B214" s="23">
        <v>221.48000000000002</v>
      </c>
      <c r="C214" s="23">
        <v>200</v>
      </c>
      <c r="D214" s="23" t="e">
        <v>#N/A</v>
      </c>
      <c r="E214" s="23" t="e">
        <v>#N/A</v>
      </c>
    </row>
    <row r="215" spans="1:5" x14ac:dyDescent="0.25">
      <c r="A215" s="15" t="s">
        <v>2168</v>
      </c>
      <c r="B215" s="23" t="e">
        <v>#N/A</v>
      </c>
      <c r="C215" s="23">
        <v>364</v>
      </c>
      <c r="D215" s="23">
        <v>40</v>
      </c>
      <c r="E215" s="23">
        <v>140.63</v>
      </c>
    </row>
    <row r="216" spans="1:5" x14ac:dyDescent="0.25">
      <c r="A216" s="15" t="s">
        <v>2178</v>
      </c>
      <c r="B216" s="23">
        <v>138.93</v>
      </c>
      <c r="C216" s="23">
        <v>1209</v>
      </c>
      <c r="D216" s="23">
        <v>25</v>
      </c>
      <c r="E216" s="23">
        <v>317.77</v>
      </c>
    </row>
    <row r="217" spans="1:5" x14ac:dyDescent="0.25">
      <c r="A217" s="15" t="s">
        <v>2188</v>
      </c>
      <c r="B217" s="23">
        <v>1020.8100000000001</v>
      </c>
      <c r="C217" s="23">
        <v>4575</v>
      </c>
      <c r="D217" s="23" t="e">
        <v>#N/A</v>
      </c>
      <c r="E217" s="23" t="e">
        <v>#N/A</v>
      </c>
    </row>
    <row r="218" spans="1:5" x14ac:dyDescent="0.25">
      <c r="A218" s="15" t="s">
        <v>2201</v>
      </c>
      <c r="B218" s="23">
        <v>547.14</v>
      </c>
      <c r="C218" s="23">
        <v>8020</v>
      </c>
      <c r="D218" s="23" t="e">
        <v>#N/A</v>
      </c>
      <c r="E218" s="23" t="e">
        <v>#N/A</v>
      </c>
    </row>
    <row r="219" spans="1:5" x14ac:dyDescent="0.25">
      <c r="A219" s="15" t="s">
        <v>2208</v>
      </c>
      <c r="B219" s="23">
        <v>387.18</v>
      </c>
      <c r="C219" s="23">
        <v>2451.89</v>
      </c>
      <c r="D219" s="23">
        <v>20</v>
      </c>
      <c r="E219" s="23">
        <v>-1826.53</v>
      </c>
    </row>
    <row r="220" spans="1:5" x14ac:dyDescent="0.25">
      <c r="A220" s="15" t="s">
        <v>2217</v>
      </c>
      <c r="B220" s="23">
        <v>39.549999999999997</v>
      </c>
      <c r="C220" s="23">
        <v>125</v>
      </c>
      <c r="D220" s="23">
        <v>30</v>
      </c>
      <c r="E220" s="23">
        <v>-4843.58</v>
      </c>
    </row>
    <row r="221" spans="1:5" x14ac:dyDescent="0.25">
      <c r="A221" s="15" t="s">
        <v>2228</v>
      </c>
      <c r="B221" s="23">
        <v>1666.08</v>
      </c>
      <c r="C221" s="23">
        <v>6390</v>
      </c>
      <c r="D221" s="23">
        <v>32</v>
      </c>
      <c r="E221" s="23">
        <v>475.79</v>
      </c>
    </row>
    <row r="222" spans="1:5" x14ac:dyDescent="0.25">
      <c r="A222" s="15" t="s">
        <v>2234</v>
      </c>
      <c r="B222" s="23">
        <v>335.03999999999996</v>
      </c>
      <c r="C222" s="23">
        <v>1340</v>
      </c>
      <c r="D222" s="23">
        <v>400</v>
      </c>
      <c r="E222" s="23">
        <v>1623.24</v>
      </c>
    </row>
    <row r="223" spans="1:5" x14ac:dyDescent="0.25">
      <c r="A223" s="15" t="s">
        <v>2248</v>
      </c>
      <c r="B223" s="23">
        <v>90.750000000000014</v>
      </c>
      <c r="C223" s="23">
        <v>881</v>
      </c>
      <c r="D223" s="23">
        <v>25</v>
      </c>
      <c r="E223" s="23">
        <v>90.87</v>
      </c>
    </row>
    <row r="224" spans="1:5" x14ac:dyDescent="0.25">
      <c r="A224" s="15" t="s">
        <v>2287</v>
      </c>
      <c r="B224" s="23">
        <v>259.18</v>
      </c>
      <c r="C224" s="23">
        <v>250</v>
      </c>
      <c r="D224" s="23">
        <v>50</v>
      </c>
      <c r="E224" s="23">
        <v>869.18</v>
      </c>
    </row>
    <row r="225" spans="1:5" x14ac:dyDescent="0.25">
      <c r="A225" s="15" t="s">
        <v>2297</v>
      </c>
      <c r="B225" s="23">
        <v>28.25</v>
      </c>
      <c r="C225" s="23">
        <v>1220</v>
      </c>
      <c r="D225" s="23">
        <v>30</v>
      </c>
      <c r="E225" s="23">
        <v>158.84</v>
      </c>
    </row>
    <row r="226" spans="1:5" x14ac:dyDescent="0.25">
      <c r="A226" s="15" t="s">
        <v>2305</v>
      </c>
      <c r="B226" s="23">
        <v>12.7</v>
      </c>
      <c r="C226" s="23">
        <v>220</v>
      </c>
      <c r="D226" s="23">
        <v>25</v>
      </c>
      <c r="E226" s="23">
        <v>168.68</v>
      </c>
    </row>
    <row r="227" spans="1:5" x14ac:dyDescent="0.25">
      <c r="A227" s="15" t="s">
        <v>2310</v>
      </c>
      <c r="B227" s="23">
        <v>45.260000000000005</v>
      </c>
      <c r="C227" s="23">
        <v>219.17000000000002</v>
      </c>
      <c r="D227" s="23">
        <v>65</v>
      </c>
      <c r="E227" s="23">
        <v>839.94</v>
      </c>
    </row>
    <row r="228" spans="1:5" x14ac:dyDescent="0.25">
      <c r="A228" s="15" t="s">
        <v>2313</v>
      </c>
      <c r="B228" s="23">
        <v>500</v>
      </c>
      <c r="C228" s="23">
        <v>15500</v>
      </c>
      <c r="D228" s="23">
        <v>260</v>
      </c>
      <c r="E228" s="23">
        <v>2454.13</v>
      </c>
    </row>
    <row r="229" spans="1:5" x14ac:dyDescent="0.25">
      <c r="A229" s="15" t="s">
        <v>2316</v>
      </c>
      <c r="B229" s="23">
        <v>59.25</v>
      </c>
      <c r="C229" s="23">
        <v>195</v>
      </c>
      <c r="D229" s="23" t="e">
        <v>#N/A</v>
      </c>
      <c r="E229" s="23" t="e">
        <v>#N/A</v>
      </c>
    </row>
    <row r="230" spans="1:5" x14ac:dyDescent="0.25">
      <c r="A230" s="15" t="s">
        <v>2319</v>
      </c>
      <c r="B230" s="23">
        <v>74.58</v>
      </c>
      <c r="C230" s="23">
        <v>780</v>
      </c>
      <c r="D230" s="23">
        <v>45</v>
      </c>
      <c r="E230" s="23">
        <v>579.1</v>
      </c>
    </row>
    <row r="231" spans="1:5" x14ac:dyDescent="0.25">
      <c r="A231" s="15" t="s">
        <v>2321</v>
      </c>
      <c r="B231" s="23">
        <v>67.33</v>
      </c>
      <c r="C231" s="23">
        <v>90</v>
      </c>
      <c r="D231" s="23">
        <v>20</v>
      </c>
      <c r="E231" s="23">
        <v>481.08</v>
      </c>
    </row>
    <row r="232" spans="1:5" x14ac:dyDescent="0.25">
      <c r="A232" s="15" t="s">
        <v>2323</v>
      </c>
      <c r="B232" s="23">
        <v>472.44999999999993</v>
      </c>
      <c r="C232" s="23">
        <v>174</v>
      </c>
      <c r="D232" s="23">
        <v>35</v>
      </c>
      <c r="E232" s="23">
        <v>39.18</v>
      </c>
    </row>
    <row r="233" spans="1:5" x14ac:dyDescent="0.25">
      <c r="A233" s="15" t="s">
        <v>2326</v>
      </c>
      <c r="B233" s="23">
        <v>500</v>
      </c>
      <c r="C233" s="23">
        <v>2640</v>
      </c>
      <c r="D233" s="23">
        <v>120</v>
      </c>
      <c r="E233" s="23">
        <v>141.99</v>
      </c>
    </row>
    <row r="234" spans="1:5" x14ac:dyDescent="0.25">
      <c r="A234" s="15" t="s">
        <v>2328</v>
      </c>
      <c r="B234" s="23">
        <v>276.06</v>
      </c>
      <c r="C234" s="23">
        <v>505</v>
      </c>
      <c r="D234" s="23">
        <v>40</v>
      </c>
      <c r="E234" s="23">
        <v>6116.3799999999992</v>
      </c>
    </row>
    <row r="235" spans="1:5" x14ac:dyDescent="0.25">
      <c r="A235" s="15" t="s">
        <v>2341</v>
      </c>
      <c r="B235" s="23">
        <v>758.29999999999984</v>
      </c>
      <c r="C235" s="23">
        <v>2400</v>
      </c>
      <c r="D235" s="23">
        <v>40</v>
      </c>
      <c r="E235" s="23">
        <v>896.96999999999991</v>
      </c>
    </row>
    <row r="236" spans="1:5" x14ac:dyDescent="0.25">
      <c r="A236" s="15" t="s">
        <v>2350</v>
      </c>
      <c r="B236" s="23">
        <v>0</v>
      </c>
      <c r="C236" s="23">
        <v>4175</v>
      </c>
      <c r="D236" s="23">
        <v>350</v>
      </c>
      <c r="E236" s="23">
        <v>3625.99</v>
      </c>
    </row>
    <row r="237" spans="1:5" x14ac:dyDescent="0.25">
      <c r="A237" s="15" t="s">
        <v>2355</v>
      </c>
      <c r="B237" s="23">
        <v>62.760000000000012</v>
      </c>
      <c r="C237" s="23">
        <v>350</v>
      </c>
      <c r="D237" s="23">
        <v>20</v>
      </c>
      <c r="E237" s="23">
        <v>612.08000000000004</v>
      </c>
    </row>
    <row r="238" spans="1:5" x14ac:dyDescent="0.25">
      <c r="A238" s="15" t="s">
        <v>2362</v>
      </c>
      <c r="B238" s="23">
        <v>41.96</v>
      </c>
      <c r="C238" s="23">
        <v>240.2</v>
      </c>
      <c r="D238" s="23">
        <v>30</v>
      </c>
      <c r="E238" s="23">
        <v>212.42</v>
      </c>
    </row>
    <row r="239" spans="1:5" x14ac:dyDescent="0.25">
      <c r="A239" s="15" t="s">
        <v>2366</v>
      </c>
      <c r="B239" s="23">
        <v>151</v>
      </c>
      <c r="C239" s="23">
        <v>50</v>
      </c>
      <c r="D239" s="23">
        <v>40</v>
      </c>
      <c r="E239" s="23">
        <v>620.33000000000004</v>
      </c>
    </row>
    <row r="240" spans="1:5" x14ac:dyDescent="0.25">
      <c r="A240" s="15" t="s">
        <v>2370</v>
      </c>
      <c r="B240" s="23">
        <v>50.8</v>
      </c>
      <c r="C240" s="23">
        <v>500</v>
      </c>
      <c r="D240" s="23" t="e">
        <v>#N/A</v>
      </c>
      <c r="E240" s="23" t="e">
        <v>#N/A</v>
      </c>
    </row>
    <row r="241" spans="1:5" x14ac:dyDescent="0.25">
      <c r="A241" s="15" t="s">
        <v>2380</v>
      </c>
      <c r="B241" s="23">
        <v>499.63</v>
      </c>
      <c r="C241" s="23">
        <v>2720</v>
      </c>
      <c r="D241" s="23">
        <v>170</v>
      </c>
      <c r="E241" s="23">
        <v>6894.88</v>
      </c>
    </row>
    <row r="242" spans="1:5" x14ac:dyDescent="0.25">
      <c r="A242" s="15" t="s">
        <v>2390</v>
      </c>
      <c r="B242" s="23">
        <v>505.08</v>
      </c>
      <c r="C242" s="23">
        <v>4500</v>
      </c>
      <c r="D242" s="23">
        <v>70</v>
      </c>
      <c r="E242" s="23">
        <v>-8793.8799999999992</v>
      </c>
    </row>
    <row r="243" spans="1:5" x14ac:dyDescent="0.25">
      <c r="A243" s="15" t="s">
        <v>2397</v>
      </c>
      <c r="B243" s="23">
        <v>245.28000000000003</v>
      </c>
      <c r="C243" s="23">
        <v>90</v>
      </c>
      <c r="D243" s="23">
        <v>100</v>
      </c>
      <c r="E243" s="23">
        <v>3574.22</v>
      </c>
    </row>
    <row r="244" spans="1:5" x14ac:dyDescent="0.25">
      <c r="A244" s="15" t="s">
        <v>2406</v>
      </c>
      <c r="B244" s="23">
        <v>50</v>
      </c>
      <c r="C244" s="23">
        <v>0</v>
      </c>
      <c r="D244" s="23">
        <v>50</v>
      </c>
      <c r="E244" s="23">
        <v>852.57</v>
      </c>
    </row>
    <row r="245" spans="1:5" x14ac:dyDescent="0.25">
      <c r="A245" s="15" t="s">
        <v>2415</v>
      </c>
      <c r="B245" s="23" t="e">
        <v>#N/A</v>
      </c>
      <c r="C245" s="23">
        <v>298</v>
      </c>
      <c r="D245" s="23">
        <v>35</v>
      </c>
      <c r="E245" s="23" t="e">
        <v>#DIV/0!</v>
      </c>
    </row>
    <row r="246" spans="1:5" x14ac:dyDescent="0.25">
      <c r="A246" s="15" t="s">
        <v>2420</v>
      </c>
      <c r="B246" s="23">
        <v>179.85999999999999</v>
      </c>
      <c r="C246" s="23">
        <v>640</v>
      </c>
      <c r="D246" s="23">
        <v>20</v>
      </c>
      <c r="E246" s="23">
        <v>219.96</v>
      </c>
    </row>
    <row r="247" spans="1:5" x14ac:dyDescent="0.25">
      <c r="A247" s="15" t="s">
        <v>2429</v>
      </c>
      <c r="B247" s="23">
        <v>375.15999999999997</v>
      </c>
      <c r="C247" s="23">
        <v>139</v>
      </c>
      <c r="D247" s="23">
        <v>35</v>
      </c>
      <c r="E247" s="23">
        <v>38.729999999999997</v>
      </c>
    </row>
    <row r="248" spans="1:5" x14ac:dyDescent="0.25">
      <c r="A248" s="15" t="s">
        <v>2436</v>
      </c>
      <c r="B248" s="23" t="e">
        <v>#N/A</v>
      </c>
      <c r="C248" s="23">
        <v>80</v>
      </c>
      <c r="D248" s="23">
        <v>30</v>
      </c>
      <c r="E248" s="23" t="e">
        <v>#DIV/0!</v>
      </c>
    </row>
    <row r="249" spans="1:5" x14ac:dyDescent="0.25">
      <c r="A249" s="15" t="s">
        <v>2439</v>
      </c>
      <c r="B249" s="23">
        <v>477.64</v>
      </c>
      <c r="C249" s="23">
        <v>3105.34</v>
      </c>
      <c r="D249" s="23">
        <v>40</v>
      </c>
      <c r="E249" s="23">
        <v>-616.32000000000005</v>
      </c>
    </row>
    <row r="250" spans="1:5" x14ac:dyDescent="0.25">
      <c r="A250" s="15" t="s">
        <v>2442</v>
      </c>
      <c r="B250" s="23">
        <v>224.70000000000002</v>
      </c>
      <c r="C250" s="23">
        <v>1570</v>
      </c>
      <c r="D250" s="23">
        <v>40</v>
      </c>
      <c r="E250" s="23">
        <v>168.37000000000003</v>
      </c>
    </row>
    <row r="251" spans="1:5" x14ac:dyDescent="0.25">
      <c r="A251" s="15" t="s">
        <v>2451</v>
      </c>
      <c r="B251" s="23">
        <v>328.34999999999997</v>
      </c>
      <c r="C251" s="23">
        <v>390</v>
      </c>
      <c r="D251" s="23">
        <v>65</v>
      </c>
      <c r="E251" s="23">
        <v>2390.4</v>
      </c>
    </row>
    <row r="252" spans="1:5" x14ac:dyDescent="0.25">
      <c r="A252" s="15" t="s">
        <v>2455</v>
      </c>
      <c r="B252" s="23" t="e">
        <v>#N/A</v>
      </c>
      <c r="C252" s="23">
        <v>500</v>
      </c>
      <c r="D252" s="23">
        <v>25</v>
      </c>
      <c r="E252" s="23">
        <v>-14.28</v>
      </c>
    </row>
    <row r="253" spans="1:5" x14ac:dyDescent="0.25">
      <c r="A253" s="15" t="s">
        <v>2460</v>
      </c>
      <c r="B253" s="23">
        <v>420.98</v>
      </c>
      <c r="C253" s="23">
        <v>1730</v>
      </c>
      <c r="D253" s="23">
        <v>85</v>
      </c>
      <c r="E253" s="23">
        <v>2311.48</v>
      </c>
    </row>
    <row r="254" spans="1:5" x14ac:dyDescent="0.25">
      <c r="A254" s="15" t="s">
        <v>2463</v>
      </c>
      <c r="B254" s="23">
        <v>0</v>
      </c>
      <c r="C254" s="23">
        <v>375</v>
      </c>
      <c r="D254" s="23" t="e">
        <v>#N/A</v>
      </c>
      <c r="E254" s="23" t="e">
        <v>#N/A</v>
      </c>
    </row>
    <row r="255" spans="1:5" x14ac:dyDescent="0.25">
      <c r="A255" s="15" t="s">
        <v>2468</v>
      </c>
      <c r="B255" s="23">
        <v>722.86</v>
      </c>
      <c r="C255" s="23">
        <v>1320</v>
      </c>
      <c r="D255" s="23">
        <v>20</v>
      </c>
      <c r="E255" s="23">
        <v>1599.59</v>
      </c>
    </row>
    <row r="256" spans="1:5" x14ac:dyDescent="0.25">
      <c r="A256" s="15" t="s">
        <v>2475</v>
      </c>
      <c r="B256" s="23">
        <v>101.7</v>
      </c>
      <c r="C256" s="23">
        <v>334.85</v>
      </c>
      <c r="D256" s="23" t="e">
        <v>#N/A</v>
      </c>
      <c r="E256" s="23" t="e">
        <v>#N/A</v>
      </c>
    </row>
    <row r="257" spans="1:5" x14ac:dyDescent="0.25">
      <c r="A257" s="15" t="s">
        <v>2477</v>
      </c>
      <c r="B257" s="23">
        <v>80.709999999999994</v>
      </c>
      <c r="C257" s="23">
        <v>420</v>
      </c>
      <c r="D257" s="23" t="e">
        <v>#N/A</v>
      </c>
      <c r="E257" s="23" t="e">
        <v>#N/A</v>
      </c>
    </row>
    <row r="258" spans="1:5" x14ac:dyDescent="0.25">
      <c r="A258" s="15" t="s">
        <v>2253</v>
      </c>
      <c r="B258" s="23">
        <v>5150</v>
      </c>
      <c r="C258" s="23">
        <v>7790</v>
      </c>
      <c r="D258" s="23" t="e">
        <v>#N/A</v>
      </c>
      <c r="E258" s="23" t="e">
        <v>#N/A</v>
      </c>
    </row>
    <row r="259" spans="1:5" x14ac:dyDescent="0.25">
      <c r="A259" s="15" t="s">
        <v>2481</v>
      </c>
      <c r="B259" s="23" t="e">
        <v>#N/A</v>
      </c>
      <c r="C259" s="23">
        <v>1281726.3599999994</v>
      </c>
      <c r="D259" s="23" t="e">
        <v>#N/A</v>
      </c>
      <c r="E259" s="23" t="e">
        <v>#N/A</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1252"/>
  <sheetViews>
    <sheetView tabSelected="1" workbookViewId="0">
      <selection activeCell="A1253" sqref="A1253"/>
    </sheetView>
  </sheetViews>
  <sheetFormatPr defaultRowHeight="15" x14ac:dyDescent="0.25"/>
  <cols>
    <col min="1" max="1" width="31.85546875" customWidth="1"/>
    <col min="4" max="4" width="9.140625" style="17"/>
    <col min="7" max="7" width="11.42578125" style="17" bestFit="1" customWidth="1"/>
    <col min="20" max="20" width="9.140625" style="9"/>
    <col min="34" max="34" width="48.42578125" bestFit="1" customWidth="1"/>
  </cols>
  <sheetData>
    <row r="1" spans="1:34" s="9" customFormat="1" x14ac:dyDescent="0.25">
      <c r="A1" s="9" t="s">
        <v>4</v>
      </c>
      <c r="B1" s="9" t="s">
        <v>2529</v>
      </c>
      <c r="C1" s="9" t="s">
        <v>338</v>
      </c>
      <c r="D1" s="9" t="s">
        <v>2546</v>
      </c>
      <c r="E1" s="9" t="s">
        <v>0</v>
      </c>
      <c r="F1" s="9" t="s">
        <v>2539</v>
      </c>
      <c r="G1" s="9" t="s">
        <v>2550</v>
      </c>
      <c r="H1" s="9" t="s">
        <v>1</v>
      </c>
      <c r="I1" s="9" t="s">
        <v>2</v>
      </c>
      <c r="J1" s="9" t="s">
        <v>3</v>
      </c>
      <c r="K1" s="9" t="s">
        <v>5</v>
      </c>
      <c r="L1" s="9" t="s">
        <v>6</v>
      </c>
      <c r="M1" s="9" t="s">
        <v>7</v>
      </c>
      <c r="N1" s="9" t="s">
        <v>8</v>
      </c>
      <c r="O1" s="9" t="s">
        <v>9</v>
      </c>
      <c r="P1" s="9" t="s">
        <v>10</v>
      </c>
      <c r="Q1" s="9" t="s">
        <v>11</v>
      </c>
      <c r="R1" s="9" t="s">
        <v>12</v>
      </c>
      <c r="S1" s="9" t="s">
        <v>13</v>
      </c>
      <c r="T1" s="9" t="s">
        <v>14</v>
      </c>
      <c r="U1" s="9" t="s">
        <v>15</v>
      </c>
      <c r="V1" s="9" t="s">
        <v>16</v>
      </c>
      <c r="W1" s="9" t="s">
        <v>17</v>
      </c>
      <c r="X1" s="9" t="s">
        <v>18</v>
      </c>
      <c r="Y1" s="9" t="s">
        <v>19</v>
      </c>
      <c r="Z1" s="9" t="s">
        <v>20</v>
      </c>
      <c r="AA1" s="9" t="s">
        <v>21</v>
      </c>
      <c r="AB1" s="9" t="s">
        <v>22</v>
      </c>
      <c r="AC1" s="9" t="s">
        <v>23</v>
      </c>
      <c r="AD1" s="9" t="s">
        <v>24</v>
      </c>
      <c r="AE1" s="9" t="s">
        <v>25</v>
      </c>
      <c r="AF1" s="9" t="s">
        <v>26</v>
      </c>
    </row>
    <row r="2" spans="1:34" s="25" customFormat="1" x14ac:dyDescent="0.25">
      <c r="A2" s="25" t="s">
        <v>75</v>
      </c>
      <c r="B2" s="25">
        <v>370.70000000000005</v>
      </c>
      <c r="C2" s="25">
        <v>166.21</v>
      </c>
      <c r="D2" s="25">
        <f>VLOOKUP(A2,Sheet7!$A$2:$B$602,2,FALSE)</f>
        <v>30</v>
      </c>
      <c r="E2" s="25">
        <v>25058</v>
      </c>
      <c r="F2" s="25" t="s">
        <v>2540</v>
      </c>
      <c r="H2" s="25">
        <v>815</v>
      </c>
      <c r="I2" s="25" t="s">
        <v>27</v>
      </c>
      <c r="J2" s="25" t="s">
        <v>28</v>
      </c>
      <c r="K2" s="25" t="s">
        <v>85</v>
      </c>
      <c r="L2" s="25" t="s">
        <v>37</v>
      </c>
      <c r="M2" s="25" t="s">
        <v>77</v>
      </c>
      <c r="N2" s="25">
        <v>660</v>
      </c>
      <c r="O2" s="25">
        <v>100</v>
      </c>
      <c r="P2" s="25">
        <v>400</v>
      </c>
      <c r="Q2" s="25">
        <v>660</v>
      </c>
      <c r="R2" s="25">
        <v>300</v>
      </c>
      <c r="S2" s="25">
        <v>660</v>
      </c>
      <c r="T2" s="27">
        <v>660</v>
      </c>
      <c r="U2" s="25" t="s">
        <v>86</v>
      </c>
      <c r="V2" s="25">
        <v>0</v>
      </c>
      <c r="W2" s="25">
        <v>0</v>
      </c>
      <c r="X2" s="25" t="s">
        <v>87</v>
      </c>
      <c r="Y2" s="25">
        <v>6</v>
      </c>
      <c r="Z2" s="25">
        <v>4</v>
      </c>
      <c r="AA2" s="25">
        <v>0</v>
      </c>
      <c r="AB2" s="25">
        <v>0</v>
      </c>
      <c r="AC2" s="25" t="s">
        <v>63</v>
      </c>
      <c r="AD2" s="25" t="s">
        <v>88</v>
      </c>
      <c r="AE2" s="25">
        <v>0</v>
      </c>
      <c r="AF2" s="25">
        <v>0</v>
      </c>
      <c r="AH2" s="25" t="s">
        <v>2565</v>
      </c>
    </row>
    <row r="3" spans="1:34" s="26" customFormat="1" x14ac:dyDescent="0.25">
      <c r="A3" s="26" t="s">
        <v>190</v>
      </c>
      <c r="B3" s="26">
        <v>699.95</v>
      </c>
      <c r="C3" s="26">
        <v>2322.36</v>
      </c>
      <c r="D3" s="26">
        <f>VLOOKUP(A3,Sheet7!$A$2:$B$602,2,FALSE)</f>
        <v>100</v>
      </c>
      <c r="E3" s="26">
        <v>23545</v>
      </c>
      <c r="F3" s="26" t="s">
        <v>2540</v>
      </c>
      <c r="H3" s="26">
        <v>815</v>
      </c>
      <c r="I3" s="26" t="s">
        <v>27</v>
      </c>
      <c r="J3" s="26" t="s">
        <v>28</v>
      </c>
      <c r="K3" s="26" t="s">
        <v>196</v>
      </c>
      <c r="L3" s="26" t="s">
        <v>37</v>
      </c>
      <c r="M3" s="26" t="s">
        <v>77</v>
      </c>
      <c r="N3" s="26">
        <v>500</v>
      </c>
      <c r="O3" s="26">
        <v>0</v>
      </c>
      <c r="P3" s="26">
        <v>396</v>
      </c>
      <c r="Q3" s="26">
        <v>500</v>
      </c>
      <c r="R3" s="26">
        <v>300</v>
      </c>
      <c r="S3" s="26">
        <v>0</v>
      </c>
      <c r="T3" s="28">
        <v>0</v>
      </c>
      <c r="U3" s="26" t="s">
        <v>197</v>
      </c>
      <c r="V3" s="26">
        <v>0</v>
      </c>
      <c r="W3" s="26">
        <v>0</v>
      </c>
      <c r="X3" s="26" t="s">
        <v>198</v>
      </c>
      <c r="Y3" s="26">
        <v>5</v>
      </c>
      <c r="Z3" s="26">
        <v>4</v>
      </c>
      <c r="AA3" s="26">
        <v>0</v>
      </c>
      <c r="AB3" s="26">
        <v>0</v>
      </c>
      <c r="AC3" s="26" t="s">
        <v>63</v>
      </c>
      <c r="AD3" s="26" t="s">
        <v>199</v>
      </c>
      <c r="AE3" s="26">
        <v>0</v>
      </c>
      <c r="AF3" s="26" t="s">
        <v>33</v>
      </c>
      <c r="AH3" s="26" t="s">
        <v>2566</v>
      </c>
    </row>
    <row r="4" spans="1:34" s="25" customFormat="1" x14ac:dyDescent="0.25">
      <c r="A4" s="25" t="s">
        <v>190</v>
      </c>
      <c r="B4" s="25">
        <v>699.95</v>
      </c>
      <c r="C4" s="25">
        <v>2322.36</v>
      </c>
      <c r="D4" s="25">
        <f>VLOOKUP(A4,Sheet7!$A$2:$B$602,2,FALSE)</f>
        <v>100</v>
      </c>
      <c r="E4" s="25">
        <v>23552</v>
      </c>
      <c r="F4" s="25" t="s">
        <v>2540</v>
      </c>
      <c r="H4" s="25">
        <v>815</v>
      </c>
      <c r="I4" s="25" t="s">
        <v>27</v>
      </c>
      <c r="J4" s="25" t="s">
        <v>28</v>
      </c>
      <c r="K4" s="25" t="s">
        <v>200</v>
      </c>
      <c r="L4" s="25" t="s">
        <v>119</v>
      </c>
      <c r="M4" s="25" t="s">
        <v>32</v>
      </c>
      <c r="N4" s="25">
        <v>600</v>
      </c>
      <c r="O4" s="25">
        <v>0</v>
      </c>
      <c r="P4" s="25">
        <v>300</v>
      </c>
      <c r="Q4" s="25">
        <v>600</v>
      </c>
      <c r="R4" s="25">
        <v>300</v>
      </c>
      <c r="S4" s="25">
        <v>600</v>
      </c>
      <c r="T4" s="27">
        <v>600</v>
      </c>
      <c r="U4" s="25" t="s">
        <v>201</v>
      </c>
      <c r="V4" s="25">
        <v>0</v>
      </c>
      <c r="W4" s="25">
        <v>0</v>
      </c>
      <c r="X4" s="25" t="s">
        <v>202</v>
      </c>
      <c r="Y4" s="25">
        <v>0</v>
      </c>
      <c r="Z4" s="25">
        <v>0</v>
      </c>
      <c r="AA4" s="25">
        <v>0</v>
      </c>
      <c r="AB4" s="25">
        <v>0</v>
      </c>
      <c r="AC4" s="25" t="s">
        <v>63</v>
      </c>
      <c r="AD4" s="25" t="s">
        <v>194</v>
      </c>
      <c r="AE4" s="25">
        <v>0</v>
      </c>
      <c r="AF4" s="25">
        <v>0</v>
      </c>
    </row>
    <row r="5" spans="1:34" hidden="1" x14ac:dyDescent="0.25">
      <c r="A5" t="s">
        <v>433</v>
      </c>
      <c r="B5">
        <v>6680.1100000000006</v>
      </c>
      <c r="C5">
        <v>2714.51</v>
      </c>
      <c r="D5" s="17">
        <f>VLOOKUP(A5,Sheet7!$A$2:$B$602,2,FALSE)</f>
        <v>90</v>
      </c>
      <c r="E5">
        <v>26766</v>
      </c>
      <c r="H5">
        <v>810</v>
      </c>
      <c r="I5" t="s">
        <v>27</v>
      </c>
      <c r="J5" t="s">
        <v>327</v>
      </c>
      <c r="K5" t="s">
        <v>434</v>
      </c>
      <c r="L5" t="s">
        <v>288</v>
      </c>
      <c r="M5" t="s">
        <v>32</v>
      </c>
      <c r="N5">
        <v>3798</v>
      </c>
      <c r="O5">
        <v>2278</v>
      </c>
      <c r="P5">
        <v>1520</v>
      </c>
      <c r="Q5">
        <v>3798</v>
      </c>
      <c r="R5">
        <v>1520</v>
      </c>
      <c r="S5" s="17">
        <v>3798</v>
      </c>
      <c r="T5">
        <v>0</v>
      </c>
      <c r="U5">
        <v>0</v>
      </c>
      <c r="V5">
        <v>9</v>
      </c>
      <c r="W5">
        <v>0</v>
      </c>
      <c r="X5" t="s">
        <v>435</v>
      </c>
      <c r="Y5">
        <v>3</v>
      </c>
      <c r="Z5">
        <v>4</v>
      </c>
      <c r="AA5">
        <v>0</v>
      </c>
      <c r="AB5">
        <v>0</v>
      </c>
      <c r="AC5" t="s">
        <v>63</v>
      </c>
      <c r="AD5" t="s">
        <v>436</v>
      </c>
      <c r="AE5" t="s">
        <v>437</v>
      </c>
      <c r="AF5" t="s">
        <v>311</v>
      </c>
    </row>
    <row r="6" spans="1:34" hidden="1" x14ac:dyDescent="0.25">
      <c r="A6" t="s">
        <v>433</v>
      </c>
      <c r="B6">
        <v>6680.1100000000006</v>
      </c>
      <c r="C6">
        <v>2714.51</v>
      </c>
      <c r="D6" s="17">
        <f>VLOOKUP(A6,Sheet7!$A$2:$B$602,2,FALSE)</f>
        <v>90</v>
      </c>
      <c r="E6">
        <v>26768</v>
      </c>
      <c r="H6">
        <v>810</v>
      </c>
      <c r="I6" t="s">
        <v>27</v>
      </c>
      <c r="J6" t="s">
        <v>327</v>
      </c>
      <c r="K6" t="s">
        <v>438</v>
      </c>
      <c r="L6" t="s">
        <v>42</v>
      </c>
      <c r="M6" t="s">
        <v>32</v>
      </c>
      <c r="N6">
        <v>11819</v>
      </c>
      <c r="O6">
        <v>7019</v>
      </c>
      <c r="P6">
        <v>4800</v>
      </c>
      <c r="Q6">
        <v>11819</v>
      </c>
      <c r="R6">
        <v>4727.6000000000004</v>
      </c>
      <c r="S6" s="17">
        <v>11819</v>
      </c>
      <c r="T6">
        <v>0</v>
      </c>
      <c r="U6">
        <v>0</v>
      </c>
      <c r="V6">
        <v>9</v>
      </c>
      <c r="W6">
        <v>0</v>
      </c>
      <c r="X6">
        <v>0</v>
      </c>
      <c r="Y6" t="s">
        <v>439</v>
      </c>
      <c r="Z6">
        <v>0</v>
      </c>
      <c r="AA6">
        <v>0</v>
      </c>
      <c r="AB6">
        <v>0</v>
      </c>
      <c r="AC6" t="s">
        <v>33</v>
      </c>
      <c r="AD6">
        <v>0</v>
      </c>
      <c r="AE6">
        <v>0</v>
      </c>
      <c r="AF6" t="s">
        <v>311</v>
      </c>
    </row>
    <row r="7" spans="1:34" hidden="1" x14ac:dyDescent="0.25">
      <c r="A7" t="s">
        <v>433</v>
      </c>
      <c r="B7">
        <v>6680.1100000000006</v>
      </c>
      <c r="C7">
        <v>2714.51</v>
      </c>
      <c r="D7" s="17">
        <f>VLOOKUP(A7,Sheet7!$A$2:$B$602,2,FALSE)</f>
        <v>90</v>
      </c>
      <c r="E7">
        <v>26769</v>
      </c>
      <c r="H7">
        <v>810</v>
      </c>
      <c r="I7" t="s">
        <v>27</v>
      </c>
      <c r="J7" t="s">
        <v>327</v>
      </c>
      <c r="K7" t="s">
        <v>440</v>
      </c>
      <c r="L7" t="s">
        <v>45</v>
      </c>
      <c r="M7" t="s">
        <v>32</v>
      </c>
      <c r="N7">
        <v>3547.6</v>
      </c>
      <c r="O7">
        <v>2127.6</v>
      </c>
      <c r="P7">
        <v>1420</v>
      </c>
      <c r="Q7">
        <v>3547.6</v>
      </c>
      <c r="R7">
        <v>1419.04</v>
      </c>
      <c r="S7" s="17">
        <v>3547.6</v>
      </c>
      <c r="T7">
        <v>0</v>
      </c>
      <c r="U7">
        <v>0</v>
      </c>
      <c r="V7">
        <v>9</v>
      </c>
      <c r="W7">
        <v>0</v>
      </c>
      <c r="X7" t="s">
        <v>441</v>
      </c>
      <c r="Y7">
        <v>0</v>
      </c>
      <c r="Z7">
        <v>0</v>
      </c>
      <c r="AA7">
        <v>0</v>
      </c>
      <c r="AB7">
        <v>0</v>
      </c>
      <c r="AC7" t="s">
        <v>63</v>
      </c>
      <c r="AD7" t="s">
        <v>442</v>
      </c>
      <c r="AE7">
        <v>0</v>
      </c>
      <c r="AF7" t="s">
        <v>311</v>
      </c>
    </row>
    <row r="8" spans="1:34" s="25" customFormat="1" x14ac:dyDescent="0.25">
      <c r="A8" s="25" t="s">
        <v>433</v>
      </c>
      <c r="B8" s="25">
        <v>6680.1100000000006</v>
      </c>
      <c r="C8" s="25">
        <v>2714.51</v>
      </c>
      <c r="D8" s="25">
        <f>VLOOKUP(A8,Sheet7!$A$2:$B$602,2,FALSE)</f>
        <v>90</v>
      </c>
      <c r="E8" s="25">
        <v>26770</v>
      </c>
      <c r="F8" s="25" t="s">
        <v>2540</v>
      </c>
      <c r="H8" s="25">
        <v>810</v>
      </c>
      <c r="I8" s="25" t="s">
        <v>27</v>
      </c>
      <c r="J8" s="25" t="s">
        <v>327</v>
      </c>
      <c r="K8" s="25" t="s">
        <v>443</v>
      </c>
      <c r="L8" s="25" t="s">
        <v>60</v>
      </c>
      <c r="M8" s="25" t="s">
        <v>32</v>
      </c>
      <c r="N8" s="25">
        <v>6300</v>
      </c>
      <c r="O8" s="25">
        <v>3780</v>
      </c>
      <c r="P8" s="25">
        <v>2520</v>
      </c>
      <c r="Q8" s="25">
        <v>6300</v>
      </c>
      <c r="R8" s="25">
        <v>2520</v>
      </c>
      <c r="S8" s="25">
        <v>6300</v>
      </c>
      <c r="T8" s="27">
        <v>6300</v>
      </c>
      <c r="U8" s="25" t="s">
        <v>444</v>
      </c>
      <c r="V8" s="25">
        <v>0</v>
      </c>
      <c r="W8" s="25">
        <v>0</v>
      </c>
      <c r="X8" s="25" t="s">
        <v>445</v>
      </c>
      <c r="Y8" s="25">
        <v>1</v>
      </c>
      <c r="Z8" s="25">
        <v>3</v>
      </c>
      <c r="AA8" s="25">
        <v>0</v>
      </c>
      <c r="AB8" s="25">
        <v>0</v>
      </c>
      <c r="AC8" s="25" t="s">
        <v>33</v>
      </c>
      <c r="AD8" s="25" t="s">
        <v>446</v>
      </c>
      <c r="AE8" s="25" t="s">
        <v>447</v>
      </c>
      <c r="AF8" s="25" t="s">
        <v>311</v>
      </c>
    </row>
    <row r="9" spans="1:34" hidden="1" x14ac:dyDescent="0.25">
      <c r="A9" t="s">
        <v>397</v>
      </c>
      <c r="B9">
        <v>3524.2999999999997</v>
      </c>
      <c r="C9">
        <v>6043.37</v>
      </c>
      <c r="D9" s="17">
        <f>VLOOKUP(A9,Sheet7!$A$2:$B$602,2,FALSE)</f>
        <v>130</v>
      </c>
      <c r="E9">
        <v>25722</v>
      </c>
      <c r="H9">
        <v>810</v>
      </c>
      <c r="I9" t="s">
        <v>27</v>
      </c>
      <c r="J9" t="s">
        <v>327</v>
      </c>
      <c r="K9" t="s">
        <v>400</v>
      </c>
      <c r="L9" t="s">
        <v>119</v>
      </c>
      <c r="M9" t="s">
        <v>51</v>
      </c>
      <c r="N9">
        <v>1350</v>
      </c>
      <c r="O9">
        <v>810</v>
      </c>
      <c r="P9">
        <v>540</v>
      </c>
      <c r="Q9">
        <v>1350</v>
      </c>
      <c r="R9">
        <v>540</v>
      </c>
      <c r="S9">
        <v>0</v>
      </c>
      <c r="T9">
        <v>0</v>
      </c>
      <c r="U9" t="s">
        <v>401</v>
      </c>
      <c r="V9">
        <v>2</v>
      </c>
      <c r="W9">
        <v>1</v>
      </c>
      <c r="X9">
        <v>0</v>
      </c>
      <c r="Y9">
        <v>0</v>
      </c>
      <c r="Z9">
        <v>0</v>
      </c>
      <c r="AA9">
        <v>0</v>
      </c>
      <c r="AB9">
        <v>0</v>
      </c>
      <c r="AC9" t="s">
        <v>33</v>
      </c>
      <c r="AD9">
        <v>0</v>
      </c>
      <c r="AE9">
        <v>0</v>
      </c>
      <c r="AF9">
        <v>0</v>
      </c>
    </row>
    <row r="10" spans="1:34" hidden="1" x14ac:dyDescent="0.25">
      <c r="A10" t="s">
        <v>534</v>
      </c>
      <c r="B10">
        <v>1560.8</v>
      </c>
      <c r="C10" t="e">
        <v>#N/A</v>
      </c>
      <c r="D10" s="17" t="e">
        <f>VLOOKUP(A10,Sheet7!$A$2:$B$602,2,FALSE)</f>
        <v>#N/A</v>
      </c>
      <c r="E10">
        <v>25099</v>
      </c>
      <c r="H10">
        <v>810</v>
      </c>
      <c r="I10" t="s">
        <v>27</v>
      </c>
      <c r="J10" t="s">
        <v>327</v>
      </c>
      <c r="K10" t="s">
        <v>535</v>
      </c>
      <c r="L10" t="s">
        <v>364</v>
      </c>
      <c r="M10" t="s">
        <v>32</v>
      </c>
      <c r="N10">
        <v>900</v>
      </c>
      <c r="O10">
        <v>450</v>
      </c>
      <c r="P10">
        <v>450</v>
      </c>
      <c r="Q10">
        <v>900</v>
      </c>
      <c r="R10">
        <v>0</v>
      </c>
      <c r="S10" s="17">
        <v>900</v>
      </c>
      <c r="T10">
        <v>0</v>
      </c>
      <c r="U10" t="s">
        <v>536</v>
      </c>
      <c r="V10">
        <v>1</v>
      </c>
      <c r="W10">
        <v>3</v>
      </c>
      <c r="X10" t="s">
        <v>537</v>
      </c>
      <c r="Y10">
        <v>1</v>
      </c>
      <c r="Z10">
        <v>3</v>
      </c>
      <c r="AA10">
        <v>0</v>
      </c>
      <c r="AB10">
        <v>0</v>
      </c>
      <c r="AC10" t="s">
        <v>63</v>
      </c>
      <c r="AD10" t="s">
        <v>538</v>
      </c>
      <c r="AE10" t="s">
        <v>539</v>
      </c>
      <c r="AF10">
        <v>0</v>
      </c>
    </row>
    <row r="11" spans="1:34" s="25" customFormat="1" x14ac:dyDescent="0.25">
      <c r="A11" s="25" t="s">
        <v>545</v>
      </c>
      <c r="B11" s="25">
        <v>243.68</v>
      </c>
      <c r="C11" s="25" t="e">
        <v>#N/A</v>
      </c>
      <c r="D11" s="25" t="e">
        <f>VLOOKUP(A11,Sheet7!$A$2:$B$602,2,FALSE)</f>
        <v>#N/A</v>
      </c>
      <c r="E11" s="25">
        <v>26327</v>
      </c>
      <c r="F11" s="25" t="s">
        <v>2540</v>
      </c>
      <c r="G11" s="25" t="s">
        <v>2551</v>
      </c>
      <c r="H11" s="25">
        <v>810</v>
      </c>
      <c r="I11" s="25" t="s">
        <v>27</v>
      </c>
      <c r="J11" s="25" t="s">
        <v>327</v>
      </c>
      <c r="K11" s="25" t="s">
        <v>546</v>
      </c>
      <c r="L11" s="25" t="s">
        <v>60</v>
      </c>
      <c r="M11" s="25" t="s">
        <v>32</v>
      </c>
      <c r="N11" s="25">
        <v>700</v>
      </c>
      <c r="O11" s="25">
        <v>400</v>
      </c>
      <c r="P11" s="25">
        <v>250</v>
      </c>
      <c r="Q11" s="25">
        <v>700</v>
      </c>
      <c r="R11" s="25">
        <v>250</v>
      </c>
      <c r="S11" s="25">
        <v>550</v>
      </c>
      <c r="T11" s="27">
        <v>550</v>
      </c>
      <c r="U11" s="25">
        <v>0</v>
      </c>
      <c r="V11" s="25" t="s">
        <v>547</v>
      </c>
      <c r="W11" s="25">
        <v>0</v>
      </c>
      <c r="X11" s="25" t="s">
        <v>548</v>
      </c>
      <c r="Y11" s="25">
        <v>0</v>
      </c>
      <c r="Z11" s="25">
        <v>0</v>
      </c>
      <c r="AA11" s="25">
        <v>0</v>
      </c>
      <c r="AB11" s="25">
        <v>0</v>
      </c>
      <c r="AC11" s="25" t="s">
        <v>63</v>
      </c>
      <c r="AD11" s="25" t="s">
        <v>549</v>
      </c>
      <c r="AE11" s="25" t="s">
        <v>550</v>
      </c>
      <c r="AF11" s="25">
        <v>0</v>
      </c>
    </row>
    <row r="12" spans="1:34" s="26" customFormat="1" x14ac:dyDescent="0.25">
      <c r="A12" s="26" t="s">
        <v>695</v>
      </c>
      <c r="B12" s="26">
        <v>8862.8799999999992</v>
      </c>
      <c r="C12" s="26">
        <v>4475.87</v>
      </c>
      <c r="D12" s="26">
        <f>VLOOKUP(A12,Sheet7!$A$2:$B$602,2,FALSE)</f>
        <v>175</v>
      </c>
      <c r="E12" s="26">
        <v>26596</v>
      </c>
      <c r="F12" s="26" t="s">
        <v>2540</v>
      </c>
      <c r="G12" s="26" t="s">
        <v>1075</v>
      </c>
      <c r="H12" s="26">
        <v>810</v>
      </c>
      <c r="I12" s="26" t="s">
        <v>27</v>
      </c>
      <c r="J12" s="26" t="s">
        <v>327</v>
      </c>
      <c r="K12" s="26" t="s">
        <v>705</v>
      </c>
      <c r="L12" s="26" t="s">
        <v>45</v>
      </c>
      <c r="M12" s="26" t="s">
        <v>77</v>
      </c>
      <c r="N12" s="26">
        <v>20900</v>
      </c>
      <c r="O12" s="26">
        <v>18810</v>
      </c>
      <c r="P12" s="26">
        <v>2090</v>
      </c>
      <c r="Q12" s="26">
        <v>20900</v>
      </c>
      <c r="R12" s="26">
        <v>2090</v>
      </c>
      <c r="S12" s="26">
        <v>0</v>
      </c>
      <c r="T12" s="28">
        <v>0</v>
      </c>
      <c r="U12" s="26">
        <v>0</v>
      </c>
      <c r="V12" s="26">
        <v>9</v>
      </c>
      <c r="W12" s="26">
        <v>0</v>
      </c>
      <c r="X12" s="26">
        <v>0</v>
      </c>
      <c r="Y12" s="26">
        <v>0</v>
      </c>
      <c r="Z12" s="26">
        <v>0</v>
      </c>
      <c r="AA12" s="26">
        <v>0</v>
      </c>
      <c r="AB12" s="26">
        <v>0</v>
      </c>
      <c r="AC12" s="26">
        <v>0</v>
      </c>
      <c r="AD12" s="26">
        <v>0</v>
      </c>
      <c r="AE12" s="26">
        <v>0</v>
      </c>
      <c r="AF12" s="26">
        <v>0</v>
      </c>
    </row>
    <row r="13" spans="1:34" s="26" customFormat="1" x14ac:dyDescent="0.25">
      <c r="A13" s="26" t="s">
        <v>1158</v>
      </c>
      <c r="B13" s="26">
        <v>885.31</v>
      </c>
      <c r="C13" s="26">
        <v>956.52</v>
      </c>
      <c r="D13" s="26">
        <f>VLOOKUP(A13,Sheet7!$A$2:$B$602,2,FALSE)</f>
        <v>45</v>
      </c>
      <c r="E13" s="26">
        <v>23654</v>
      </c>
      <c r="F13" s="26" t="s">
        <v>2540</v>
      </c>
      <c r="H13" s="26">
        <v>820</v>
      </c>
      <c r="I13" s="26" t="s">
        <v>27</v>
      </c>
      <c r="J13" s="26" t="s">
        <v>1093</v>
      </c>
      <c r="K13" s="26" t="s">
        <v>1162</v>
      </c>
      <c r="L13" s="26" t="s">
        <v>98</v>
      </c>
      <c r="M13" s="26" t="s">
        <v>32</v>
      </c>
      <c r="N13" s="26">
        <v>95.2</v>
      </c>
      <c r="O13" s="26">
        <v>20</v>
      </c>
      <c r="P13" s="26">
        <v>75.2</v>
      </c>
      <c r="Q13" s="26">
        <v>95.2</v>
      </c>
      <c r="R13" s="26">
        <v>75.2</v>
      </c>
      <c r="S13" s="26">
        <v>95.2</v>
      </c>
      <c r="T13" s="28">
        <v>0</v>
      </c>
      <c r="U13" s="26">
        <v>9</v>
      </c>
      <c r="V13" s="26">
        <v>0</v>
      </c>
      <c r="W13" s="26">
        <v>0</v>
      </c>
      <c r="X13" s="26" t="s">
        <v>1163</v>
      </c>
      <c r="Y13" s="26">
        <v>1</v>
      </c>
      <c r="Z13" s="26">
        <v>3</v>
      </c>
      <c r="AA13" s="26" t="s">
        <v>1164</v>
      </c>
      <c r="AB13" s="26">
        <v>0</v>
      </c>
      <c r="AC13" s="26" t="s">
        <v>63</v>
      </c>
      <c r="AD13" s="26" t="s">
        <v>699</v>
      </c>
      <c r="AE13" s="26" t="s">
        <v>33</v>
      </c>
      <c r="AF13" s="26">
        <v>0</v>
      </c>
    </row>
    <row r="14" spans="1:34" s="25" customFormat="1" x14ac:dyDescent="0.25">
      <c r="A14" s="25" t="s">
        <v>1284</v>
      </c>
      <c r="B14" s="25">
        <v>0</v>
      </c>
      <c r="C14" s="25">
        <v>12150.5</v>
      </c>
      <c r="D14" s="25">
        <f>VLOOKUP(A14,Sheet7!$A$2:$B$602,2,FALSE)</f>
        <v>75</v>
      </c>
      <c r="E14" s="29">
        <v>26549</v>
      </c>
      <c r="F14" s="25" t="s">
        <v>2540</v>
      </c>
      <c r="G14" s="25" t="s">
        <v>473</v>
      </c>
      <c r="H14" s="25">
        <v>820</v>
      </c>
      <c r="I14" s="25" t="s">
        <v>27</v>
      </c>
      <c r="J14" s="25" t="s">
        <v>1093</v>
      </c>
      <c r="K14" s="25" t="s">
        <v>1285</v>
      </c>
      <c r="L14" s="25" t="s">
        <v>60</v>
      </c>
      <c r="M14" s="25" t="s">
        <v>32</v>
      </c>
      <c r="N14" s="25">
        <v>2500</v>
      </c>
      <c r="O14" s="25">
        <v>1000</v>
      </c>
      <c r="P14" s="25">
        <v>1500</v>
      </c>
      <c r="Q14" s="25">
        <v>2500</v>
      </c>
      <c r="R14" s="25">
        <v>1500</v>
      </c>
      <c r="S14" s="25">
        <v>2500</v>
      </c>
      <c r="T14" s="27">
        <v>1000</v>
      </c>
      <c r="U14" s="25" t="s">
        <v>1266</v>
      </c>
      <c r="V14" s="25">
        <v>0</v>
      </c>
      <c r="W14" s="25">
        <v>0</v>
      </c>
      <c r="X14" s="25">
        <v>9</v>
      </c>
      <c r="Y14" s="25">
        <v>0</v>
      </c>
      <c r="Z14" s="25">
        <v>0</v>
      </c>
      <c r="AA14" s="25">
        <v>0</v>
      </c>
      <c r="AB14" s="25">
        <v>0</v>
      </c>
      <c r="AC14" s="25" t="s">
        <v>33</v>
      </c>
      <c r="AD14" s="25">
        <v>0</v>
      </c>
      <c r="AE14" s="25">
        <v>0</v>
      </c>
      <c r="AF14" s="25">
        <v>0</v>
      </c>
    </row>
    <row r="15" spans="1:34" s="25" customFormat="1" x14ac:dyDescent="0.25">
      <c r="A15" s="25" t="s">
        <v>1284</v>
      </c>
      <c r="B15" s="25">
        <v>0</v>
      </c>
      <c r="C15" s="25">
        <v>12150.5</v>
      </c>
      <c r="D15" s="25">
        <f>VLOOKUP(A15,Sheet7!$A$2:$B$602,2,FALSE)</f>
        <v>75</v>
      </c>
      <c r="E15" s="29">
        <v>26552</v>
      </c>
      <c r="F15" s="25" t="s">
        <v>2540</v>
      </c>
      <c r="G15" s="25" t="s">
        <v>473</v>
      </c>
      <c r="H15" s="25">
        <v>820</v>
      </c>
      <c r="I15" s="25" t="s">
        <v>27</v>
      </c>
      <c r="J15" s="25" t="s">
        <v>1093</v>
      </c>
      <c r="K15" s="25" t="s">
        <v>1286</v>
      </c>
      <c r="L15" s="25" t="s">
        <v>50</v>
      </c>
      <c r="M15" s="25" t="s">
        <v>32</v>
      </c>
      <c r="N15" s="25">
        <v>3000</v>
      </c>
      <c r="O15" s="25">
        <v>1000</v>
      </c>
      <c r="P15" s="25">
        <v>2000</v>
      </c>
      <c r="Q15" s="25">
        <v>3000</v>
      </c>
      <c r="R15" s="25">
        <v>2000</v>
      </c>
      <c r="S15" s="25">
        <v>3000</v>
      </c>
      <c r="T15" s="27">
        <v>1000</v>
      </c>
      <c r="U15" s="25" t="s">
        <v>1266</v>
      </c>
      <c r="V15" s="25">
        <v>0</v>
      </c>
      <c r="W15" s="25">
        <v>0</v>
      </c>
      <c r="X15" s="25">
        <v>9</v>
      </c>
      <c r="Y15" s="25">
        <v>0</v>
      </c>
      <c r="Z15" s="25">
        <v>0</v>
      </c>
      <c r="AA15" s="25">
        <v>0</v>
      </c>
      <c r="AB15" s="25">
        <v>0</v>
      </c>
      <c r="AC15" s="25" t="s">
        <v>33</v>
      </c>
      <c r="AD15" s="25">
        <v>0</v>
      </c>
      <c r="AE15" s="25">
        <v>0</v>
      </c>
      <c r="AF15" s="25">
        <v>0</v>
      </c>
    </row>
    <row r="16" spans="1:34" hidden="1" x14ac:dyDescent="0.25">
      <c r="A16" t="s">
        <v>1284</v>
      </c>
      <c r="B16">
        <v>0</v>
      </c>
      <c r="C16">
        <v>12150.5</v>
      </c>
      <c r="D16" s="17">
        <f>VLOOKUP(A16,Sheet7!$A$2:$B$602,2,FALSE)</f>
        <v>75</v>
      </c>
      <c r="E16" s="11">
        <v>26554</v>
      </c>
      <c r="H16">
        <v>820</v>
      </c>
      <c r="I16" t="s">
        <v>27</v>
      </c>
      <c r="J16" t="s">
        <v>1093</v>
      </c>
      <c r="K16" t="s">
        <v>1287</v>
      </c>
      <c r="L16" t="s">
        <v>31</v>
      </c>
      <c r="M16" t="s">
        <v>32</v>
      </c>
      <c r="N16">
        <v>800</v>
      </c>
      <c r="O16">
        <v>0</v>
      </c>
      <c r="P16">
        <v>800</v>
      </c>
      <c r="Q16">
        <v>800</v>
      </c>
      <c r="R16">
        <v>800</v>
      </c>
      <c r="S16">
        <v>800</v>
      </c>
      <c r="T16" s="17">
        <v>800</v>
      </c>
      <c r="U16" t="s">
        <v>1266</v>
      </c>
      <c r="V16">
        <v>0</v>
      </c>
      <c r="W16">
        <v>0</v>
      </c>
      <c r="X16">
        <v>9</v>
      </c>
      <c r="Y16">
        <v>0</v>
      </c>
      <c r="Z16">
        <v>0</v>
      </c>
      <c r="AA16">
        <v>0</v>
      </c>
      <c r="AB16">
        <v>0</v>
      </c>
      <c r="AC16" t="s">
        <v>33</v>
      </c>
      <c r="AD16">
        <v>0</v>
      </c>
      <c r="AE16">
        <v>0</v>
      </c>
      <c r="AF16">
        <v>0</v>
      </c>
    </row>
    <row r="17" spans="1:34" s="25" customFormat="1" x14ac:dyDescent="0.25">
      <c r="A17" s="25" t="s">
        <v>1284</v>
      </c>
      <c r="B17" s="25">
        <v>0</v>
      </c>
      <c r="C17" s="25">
        <v>12150.5</v>
      </c>
      <c r="D17" s="25">
        <f>VLOOKUP(A17,Sheet7!$A$2:$B$602,2,FALSE)</f>
        <v>75</v>
      </c>
      <c r="E17" s="29">
        <v>26555</v>
      </c>
      <c r="F17" s="25" t="s">
        <v>2540</v>
      </c>
      <c r="G17" s="25" t="s">
        <v>473</v>
      </c>
      <c r="H17" s="25">
        <v>820</v>
      </c>
      <c r="I17" s="25" t="s">
        <v>27</v>
      </c>
      <c r="J17" s="25" t="s">
        <v>1093</v>
      </c>
      <c r="K17" s="25" t="s">
        <v>1288</v>
      </c>
      <c r="L17" s="25" t="s">
        <v>50</v>
      </c>
      <c r="M17" s="25" t="s">
        <v>77</v>
      </c>
      <c r="N17" s="25">
        <v>1300</v>
      </c>
      <c r="O17" s="25">
        <v>300</v>
      </c>
      <c r="P17" s="25">
        <v>1000</v>
      </c>
      <c r="Q17" s="25">
        <v>1000</v>
      </c>
      <c r="R17" s="25">
        <v>1000</v>
      </c>
      <c r="S17" s="25">
        <v>1000</v>
      </c>
      <c r="T17" s="27">
        <v>300</v>
      </c>
      <c r="U17" s="25" t="s">
        <v>1289</v>
      </c>
      <c r="V17" s="25">
        <v>0</v>
      </c>
      <c r="W17" s="25">
        <v>0</v>
      </c>
      <c r="X17" s="25" t="s">
        <v>1290</v>
      </c>
      <c r="Y17" s="25">
        <v>7</v>
      </c>
      <c r="Z17" s="25" t="s">
        <v>132</v>
      </c>
      <c r="AA17" s="25">
        <v>0</v>
      </c>
      <c r="AB17" s="25">
        <v>0</v>
      </c>
      <c r="AC17" s="25" t="s">
        <v>63</v>
      </c>
      <c r="AD17" s="25" t="s">
        <v>1291</v>
      </c>
      <c r="AE17" s="25" t="s">
        <v>1292</v>
      </c>
      <c r="AF17" s="25">
        <v>0</v>
      </c>
    </row>
    <row r="18" spans="1:34" s="25" customFormat="1" x14ac:dyDescent="0.25">
      <c r="A18" s="25" t="s">
        <v>1284</v>
      </c>
      <c r="B18" s="25">
        <v>0</v>
      </c>
      <c r="C18" s="25">
        <v>12150.5</v>
      </c>
      <c r="D18" s="25">
        <f>VLOOKUP(A18,Sheet7!$A$2:$B$602,2,FALSE)</f>
        <v>75</v>
      </c>
      <c r="E18" s="29">
        <v>26564</v>
      </c>
      <c r="F18" s="25" t="s">
        <v>2540</v>
      </c>
      <c r="G18" s="25" t="s">
        <v>473</v>
      </c>
      <c r="H18" s="25">
        <v>820</v>
      </c>
      <c r="I18" s="25" t="s">
        <v>27</v>
      </c>
      <c r="J18" s="25" t="s">
        <v>1093</v>
      </c>
      <c r="K18" s="25" t="s">
        <v>1293</v>
      </c>
      <c r="L18" s="25" t="s">
        <v>45</v>
      </c>
      <c r="M18" s="25" t="s">
        <v>32</v>
      </c>
      <c r="N18" s="25">
        <v>400</v>
      </c>
      <c r="O18" s="25">
        <v>100</v>
      </c>
      <c r="P18" s="25">
        <v>300</v>
      </c>
      <c r="Q18" s="25">
        <v>400</v>
      </c>
      <c r="R18" s="25">
        <v>300</v>
      </c>
      <c r="S18" s="25">
        <v>0</v>
      </c>
      <c r="T18" s="27">
        <v>100</v>
      </c>
      <c r="U18" s="25" t="s">
        <v>1294</v>
      </c>
      <c r="V18" s="25">
        <v>0</v>
      </c>
      <c r="W18" s="25">
        <v>0</v>
      </c>
      <c r="X18" s="25" t="s">
        <v>1295</v>
      </c>
      <c r="Y18" s="25">
        <v>7</v>
      </c>
      <c r="Z18" s="25" t="s">
        <v>132</v>
      </c>
      <c r="AA18" s="25">
        <v>0</v>
      </c>
      <c r="AB18" s="25">
        <v>0</v>
      </c>
      <c r="AC18" s="25" t="s">
        <v>63</v>
      </c>
      <c r="AD18" s="25" t="s">
        <v>1291</v>
      </c>
      <c r="AE18" s="25" t="s">
        <v>1296</v>
      </c>
      <c r="AF18" s="25">
        <v>0</v>
      </c>
    </row>
    <row r="19" spans="1:34" s="25" customFormat="1" x14ac:dyDescent="0.25">
      <c r="A19" s="25" t="s">
        <v>1284</v>
      </c>
      <c r="B19" s="25">
        <v>0</v>
      </c>
      <c r="C19" s="25">
        <v>12150.5</v>
      </c>
      <c r="D19" s="25">
        <f>VLOOKUP(A19,Sheet7!$A$2:$B$602,2,FALSE)</f>
        <v>75</v>
      </c>
      <c r="E19" s="29">
        <v>26566</v>
      </c>
      <c r="F19" s="25" t="s">
        <v>2540</v>
      </c>
      <c r="H19" s="25">
        <v>820</v>
      </c>
      <c r="I19" s="25" t="s">
        <v>27</v>
      </c>
      <c r="J19" s="25" t="s">
        <v>1093</v>
      </c>
      <c r="K19" s="25" t="s">
        <v>1297</v>
      </c>
      <c r="L19" s="25" t="s">
        <v>98</v>
      </c>
      <c r="M19" s="25" t="s">
        <v>32</v>
      </c>
      <c r="N19" s="25">
        <v>500</v>
      </c>
      <c r="O19" s="25">
        <v>100</v>
      </c>
      <c r="P19" s="25">
        <v>400</v>
      </c>
      <c r="Q19" s="25">
        <v>500</v>
      </c>
      <c r="R19" s="25">
        <v>400</v>
      </c>
      <c r="S19" s="25">
        <v>0</v>
      </c>
      <c r="T19" s="27">
        <v>100</v>
      </c>
      <c r="U19" s="25" t="s">
        <v>1298</v>
      </c>
      <c r="V19" s="25">
        <v>0</v>
      </c>
      <c r="W19" s="25">
        <v>0</v>
      </c>
      <c r="X19" s="25" t="s">
        <v>1290</v>
      </c>
      <c r="Y19" s="25">
        <v>7</v>
      </c>
      <c r="Z19" s="25" t="s">
        <v>132</v>
      </c>
      <c r="AA19" s="25">
        <v>0</v>
      </c>
      <c r="AB19" s="25">
        <v>0</v>
      </c>
      <c r="AC19" s="25" t="s">
        <v>63</v>
      </c>
      <c r="AD19" s="25" t="s">
        <v>1291</v>
      </c>
      <c r="AE19" s="25" t="s">
        <v>1299</v>
      </c>
      <c r="AF19" s="25">
        <v>0</v>
      </c>
    </row>
    <row r="20" spans="1:34" s="25" customFormat="1" x14ac:dyDescent="0.25">
      <c r="A20" s="25" t="s">
        <v>1366</v>
      </c>
      <c r="B20" s="25">
        <v>0</v>
      </c>
      <c r="C20" s="25">
        <v>772.83</v>
      </c>
      <c r="D20" s="25">
        <f>VLOOKUP(A20,Sheet7!$A$2:$B$602,2,FALSE)</f>
        <v>20</v>
      </c>
      <c r="E20" s="25">
        <v>23617</v>
      </c>
      <c r="F20" s="25" t="s">
        <v>2540</v>
      </c>
      <c r="H20" s="25">
        <v>820</v>
      </c>
      <c r="I20" s="25" t="s">
        <v>27</v>
      </c>
      <c r="J20" s="25" t="s">
        <v>1093</v>
      </c>
      <c r="K20" s="25" t="s">
        <v>1367</v>
      </c>
      <c r="L20" s="25" t="s">
        <v>35</v>
      </c>
      <c r="M20" s="25" t="s">
        <v>77</v>
      </c>
      <c r="N20" s="25">
        <v>30</v>
      </c>
      <c r="O20" s="25">
        <v>0</v>
      </c>
      <c r="P20" s="25">
        <v>30</v>
      </c>
      <c r="Q20" s="25">
        <v>30</v>
      </c>
      <c r="R20" s="25">
        <v>30</v>
      </c>
      <c r="S20" s="25">
        <v>0</v>
      </c>
      <c r="T20" s="27">
        <v>30</v>
      </c>
      <c r="U20" s="25" t="s">
        <v>1343</v>
      </c>
      <c r="V20" s="25">
        <v>0</v>
      </c>
      <c r="W20" s="25">
        <v>0</v>
      </c>
      <c r="X20" s="25" t="s">
        <v>1290</v>
      </c>
      <c r="Y20" s="25">
        <v>7</v>
      </c>
      <c r="Z20" s="25" t="s">
        <v>132</v>
      </c>
      <c r="AA20" s="25">
        <v>0</v>
      </c>
      <c r="AB20" s="25">
        <v>0</v>
      </c>
      <c r="AC20" s="25">
        <v>0</v>
      </c>
      <c r="AD20" s="25" t="s">
        <v>1291</v>
      </c>
      <c r="AE20" s="25">
        <v>0</v>
      </c>
      <c r="AF20" s="25">
        <v>0</v>
      </c>
    </row>
    <row r="21" spans="1:34" s="25" customFormat="1" x14ac:dyDescent="0.25">
      <c r="A21" s="25" t="s">
        <v>1366</v>
      </c>
      <c r="B21" s="25">
        <v>0</v>
      </c>
      <c r="C21" s="25">
        <v>772.83</v>
      </c>
      <c r="D21" s="25">
        <f>VLOOKUP(A21,Sheet7!$A$2:$B$602,2,FALSE)</f>
        <v>20</v>
      </c>
      <c r="E21" s="25">
        <v>23620</v>
      </c>
      <c r="F21" s="25" t="s">
        <v>2540</v>
      </c>
      <c r="H21" s="25">
        <v>820</v>
      </c>
      <c r="I21" s="25" t="s">
        <v>27</v>
      </c>
      <c r="J21" s="25" t="s">
        <v>1093</v>
      </c>
      <c r="K21" s="25" t="s">
        <v>1369</v>
      </c>
      <c r="L21" s="25" t="s">
        <v>35</v>
      </c>
      <c r="M21" s="25" t="s">
        <v>51</v>
      </c>
      <c r="N21" s="25">
        <v>60</v>
      </c>
      <c r="O21" s="25">
        <v>0</v>
      </c>
      <c r="P21" s="25">
        <v>60</v>
      </c>
      <c r="Q21" s="25">
        <v>60</v>
      </c>
      <c r="R21" s="25">
        <v>60</v>
      </c>
      <c r="S21" s="25">
        <v>0</v>
      </c>
      <c r="T21" s="27">
        <v>60</v>
      </c>
      <c r="U21" s="25" t="s">
        <v>1343</v>
      </c>
      <c r="V21" s="25">
        <v>0</v>
      </c>
      <c r="W21" s="25">
        <v>0</v>
      </c>
      <c r="X21" s="25" t="s">
        <v>1290</v>
      </c>
      <c r="Y21" s="25">
        <v>7</v>
      </c>
      <c r="Z21" s="25" t="s">
        <v>132</v>
      </c>
      <c r="AA21" s="25">
        <v>0</v>
      </c>
      <c r="AB21" s="25">
        <v>0</v>
      </c>
      <c r="AC21" s="25">
        <v>0</v>
      </c>
      <c r="AD21" s="25" t="s">
        <v>1291</v>
      </c>
      <c r="AE21" s="25">
        <v>0</v>
      </c>
      <c r="AF21" s="25">
        <v>0</v>
      </c>
    </row>
    <row r="22" spans="1:34" s="25" customFormat="1" x14ac:dyDescent="0.25">
      <c r="A22" s="25" t="s">
        <v>1366</v>
      </c>
      <c r="B22" s="25">
        <v>0</v>
      </c>
      <c r="C22" s="25">
        <v>772.83</v>
      </c>
      <c r="D22" s="25">
        <f>VLOOKUP(A22,Sheet7!$A$2:$B$602,2,FALSE)</f>
        <v>20</v>
      </c>
      <c r="E22" s="25">
        <v>23630</v>
      </c>
      <c r="F22" s="25" t="s">
        <v>2540</v>
      </c>
      <c r="H22" s="25">
        <v>820</v>
      </c>
      <c r="I22" s="25" t="s">
        <v>27</v>
      </c>
      <c r="J22" s="25" t="s">
        <v>1093</v>
      </c>
      <c r="K22" s="25" t="s">
        <v>1374</v>
      </c>
      <c r="L22" s="25" t="s">
        <v>35</v>
      </c>
      <c r="M22" s="25" t="s">
        <v>403</v>
      </c>
      <c r="N22" s="25">
        <v>30</v>
      </c>
      <c r="O22" s="25">
        <v>0</v>
      </c>
      <c r="P22" s="25">
        <v>30</v>
      </c>
      <c r="Q22" s="25">
        <v>30</v>
      </c>
      <c r="R22" s="25">
        <v>30</v>
      </c>
      <c r="S22" s="25">
        <v>0</v>
      </c>
      <c r="T22" s="27">
        <v>30</v>
      </c>
      <c r="U22" s="25" t="s">
        <v>1266</v>
      </c>
      <c r="V22" s="25">
        <v>0</v>
      </c>
      <c r="W22" s="25">
        <v>0</v>
      </c>
      <c r="X22" s="25" t="s">
        <v>1375</v>
      </c>
      <c r="Y22" s="25">
        <v>2</v>
      </c>
      <c r="Z22" s="25" t="s">
        <v>1376</v>
      </c>
      <c r="AA22" s="25">
        <v>0</v>
      </c>
      <c r="AB22" s="25">
        <v>0</v>
      </c>
      <c r="AC22" s="25" t="s">
        <v>63</v>
      </c>
      <c r="AD22" s="25" t="s">
        <v>1109</v>
      </c>
      <c r="AE22" s="25" t="s">
        <v>1377</v>
      </c>
      <c r="AF22" s="25">
        <v>0</v>
      </c>
    </row>
    <row r="23" spans="1:34" s="26" customFormat="1" x14ac:dyDescent="0.25">
      <c r="A23" s="26" t="s">
        <v>1366</v>
      </c>
      <c r="B23" s="26">
        <v>0</v>
      </c>
      <c r="C23" s="26">
        <v>772.83</v>
      </c>
      <c r="D23" s="26">
        <f>VLOOKUP(A23,Sheet7!$A$2:$B$602,2,FALSE)</f>
        <v>20</v>
      </c>
      <c r="E23" s="26">
        <v>23625</v>
      </c>
      <c r="F23" s="26" t="s">
        <v>2540</v>
      </c>
      <c r="H23" s="26">
        <v>820</v>
      </c>
      <c r="I23" s="26" t="s">
        <v>27</v>
      </c>
      <c r="J23" s="26" t="s">
        <v>1093</v>
      </c>
      <c r="K23" s="26">
        <v>0</v>
      </c>
      <c r="L23" s="26" t="s">
        <v>288</v>
      </c>
      <c r="M23" s="26" t="s">
        <v>32</v>
      </c>
      <c r="N23" s="26">
        <v>0</v>
      </c>
      <c r="O23" s="26">
        <v>40</v>
      </c>
      <c r="P23" s="26">
        <v>0</v>
      </c>
      <c r="Q23" s="26">
        <v>0</v>
      </c>
      <c r="R23" s="26">
        <v>0</v>
      </c>
      <c r="S23" s="26">
        <v>0</v>
      </c>
      <c r="T23" s="28">
        <v>0</v>
      </c>
      <c r="U23" s="26" t="s">
        <v>1371</v>
      </c>
      <c r="V23" s="26">
        <v>0</v>
      </c>
      <c r="W23" s="26">
        <v>0</v>
      </c>
      <c r="X23" s="26" t="s">
        <v>1372</v>
      </c>
      <c r="Y23" s="26">
        <v>7</v>
      </c>
      <c r="Z23" s="26">
        <v>0</v>
      </c>
      <c r="AA23" s="26">
        <v>0</v>
      </c>
      <c r="AB23" s="26">
        <v>0</v>
      </c>
      <c r="AC23" s="26">
        <v>0</v>
      </c>
      <c r="AD23" s="26" t="s">
        <v>1291</v>
      </c>
      <c r="AE23" s="26">
        <v>0</v>
      </c>
      <c r="AF23" s="26">
        <v>0</v>
      </c>
    </row>
    <row r="24" spans="1:34" hidden="1" x14ac:dyDescent="0.25">
      <c r="A24" t="s">
        <v>1378</v>
      </c>
      <c r="B24">
        <v>0</v>
      </c>
      <c r="C24">
        <v>129.97999999999999</v>
      </c>
      <c r="D24" s="17">
        <f>VLOOKUP(A24,Sheet7!$A$2:$B$602,2,FALSE)</f>
        <v>70</v>
      </c>
      <c r="E24">
        <v>26787</v>
      </c>
      <c r="H24">
        <v>820</v>
      </c>
      <c r="I24" t="s">
        <v>27</v>
      </c>
      <c r="J24" t="s">
        <v>1093</v>
      </c>
      <c r="K24" t="s">
        <v>1381</v>
      </c>
      <c r="L24" t="s">
        <v>35</v>
      </c>
      <c r="M24" t="s">
        <v>32</v>
      </c>
      <c r="N24">
        <v>15</v>
      </c>
      <c r="O24">
        <v>5</v>
      </c>
      <c r="P24">
        <v>10</v>
      </c>
      <c r="Q24">
        <v>15</v>
      </c>
      <c r="R24">
        <v>10</v>
      </c>
      <c r="S24" s="17">
        <v>15</v>
      </c>
      <c r="T24">
        <v>0</v>
      </c>
      <c r="U24" t="s">
        <v>1266</v>
      </c>
      <c r="V24">
        <v>0</v>
      </c>
      <c r="W24">
        <v>0</v>
      </c>
      <c r="X24" t="s">
        <v>1382</v>
      </c>
      <c r="Y24" t="s">
        <v>891</v>
      </c>
      <c r="Z24" t="s">
        <v>1383</v>
      </c>
      <c r="AA24">
        <v>0</v>
      </c>
      <c r="AB24">
        <v>0</v>
      </c>
      <c r="AC24" t="s">
        <v>63</v>
      </c>
      <c r="AD24" t="s">
        <v>332</v>
      </c>
      <c r="AE24">
        <v>0</v>
      </c>
      <c r="AF24">
        <v>0</v>
      </c>
    </row>
    <row r="25" spans="1:34" s="26" customFormat="1" x14ac:dyDescent="0.25">
      <c r="A25" s="26" t="s">
        <v>1435</v>
      </c>
      <c r="B25" s="26">
        <v>62.6</v>
      </c>
      <c r="C25" s="26">
        <v>4156.93</v>
      </c>
      <c r="D25" s="26">
        <f>VLOOKUP(A25,Sheet7!$A$2:$B$602,2,FALSE)</f>
        <v>85</v>
      </c>
      <c r="E25" s="26">
        <v>27775</v>
      </c>
      <c r="F25" s="26" t="s">
        <v>2540</v>
      </c>
      <c r="G25" s="26" t="s">
        <v>2552</v>
      </c>
      <c r="H25" s="26">
        <v>820</v>
      </c>
      <c r="I25" s="26" t="s">
        <v>27</v>
      </c>
      <c r="J25" s="26" t="s">
        <v>1093</v>
      </c>
      <c r="K25" s="26" t="s">
        <v>1436</v>
      </c>
      <c r="L25" s="26" t="s">
        <v>272</v>
      </c>
      <c r="M25" s="26" t="s">
        <v>77</v>
      </c>
      <c r="N25" s="26">
        <v>160</v>
      </c>
      <c r="O25" s="26">
        <v>0</v>
      </c>
      <c r="P25" s="26">
        <v>160</v>
      </c>
      <c r="Q25" s="26">
        <v>160</v>
      </c>
      <c r="R25" s="26">
        <v>160</v>
      </c>
      <c r="S25" s="26">
        <v>0</v>
      </c>
      <c r="T25" s="28">
        <v>0</v>
      </c>
      <c r="U25" s="26" t="s">
        <v>1437</v>
      </c>
      <c r="V25" s="26">
        <v>0</v>
      </c>
      <c r="W25" s="26">
        <v>0</v>
      </c>
      <c r="X25" s="26" t="s">
        <v>1375</v>
      </c>
      <c r="Y25" s="26">
        <v>2</v>
      </c>
      <c r="Z25" s="26">
        <v>1</v>
      </c>
      <c r="AA25" s="26" t="s">
        <v>1438</v>
      </c>
      <c r="AB25" s="26">
        <v>0</v>
      </c>
      <c r="AC25" s="26">
        <v>0</v>
      </c>
      <c r="AD25" s="26">
        <v>0</v>
      </c>
      <c r="AE25" s="26">
        <v>0</v>
      </c>
      <c r="AF25" s="26">
        <v>0</v>
      </c>
    </row>
    <row r="26" spans="1:34" s="26" customFormat="1" x14ac:dyDescent="0.25">
      <c r="A26" s="26" t="s">
        <v>1486</v>
      </c>
      <c r="B26" s="26">
        <v>868.59000000000015</v>
      </c>
      <c r="C26" s="26">
        <v>13501.74</v>
      </c>
      <c r="D26" s="26">
        <f>VLOOKUP(A26,Sheet7!$A$2:$B$602,2,FALSE)</f>
        <v>90</v>
      </c>
      <c r="E26" s="26">
        <v>24724</v>
      </c>
      <c r="F26" s="26" t="s">
        <v>2540</v>
      </c>
      <c r="G26" s="26" t="s">
        <v>473</v>
      </c>
      <c r="H26" s="26">
        <v>820</v>
      </c>
      <c r="I26" s="26" t="s">
        <v>27</v>
      </c>
      <c r="J26" s="26" t="s">
        <v>1093</v>
      </c>
      <c r="K26" s="26" t="s">
        <v>1487</v>
      </c>
      <c r="L26" s="26" t="s">
        <v>50</v>
      </c>
      <c r="M26" s="26" t="s">
        <v>32</v>
      </c>
      <c r="N26" s="26">
        <v>598.79999999999995</v>
      </c>
      <c r="O26" s="26">
        <v>298.8</v>
      </c>
      <c r="P26" s="26">
        <v>300</v>
      </c>
      <c r="Q26" s="26">
        <v>598.79999999999995</v>
      </c>
      <c r="R26" s="26">
        <v>300</v>
      </c>
      <c r="S26" s="26">
        <v>0</v>
      </c>
      <c r="T26" s="28">
        <v>0</v>
      </c>
      <c r="U26" s="26">
        <v>9</v>
      </c>
      <c r="V26" s="26">
        <v>0</v>
      </c>
      <c r="W26" s="26">
        <v>0</v>
      </c>
      <c r="X26" s="26" t="s">
        <v>1488</v>
      </c>
      <c r="Y26" s="26">
        <v>7</v>
      </c>
      <c r="Z26" s="26">
        <v>6</v>
      </c>
      <c r="AA26" s="26">
        <v>0</v>
      </c>
      <c r="AB26" s="26">
        <v>0</v>
      </c>
      <c r="AC26" s="26" t="s">
        <v>63</v>
      </c>
      <c r="AD26" s="26" t="s">
        <v>1489</v>
      </c>
      <c r="AE26" s="26" t="s">
        <v>1490</v>
      </c>
      <c r="AF26" s="26">
        <v>0</v>
      </c>
    </row>
    <row r="27" spans="1:34" s="25" customFormat="1" x14ac:dyDescent="0.25">
      <c r="A27" s="25" t="s">
        <v>1492</v>
      </c>
      <c r="B27" s="25">
        <v>6423.65</v>
      </c>
      <c r="C27" s="25">
        <v>2780.34</v>
      </c>
      <c r="D27" s="25">
        <f>VLOOKUP(A27,Sheet7!$A$2:$B$602,2,FALSE)</f>
        <v>45</v>
      </c>
      <c r="E27" s="25">
        <v>26108</v>
      </c>
      <c r="F27" s="25" t="s">
        <v>2540</v>
      </c>
      <c r="H27" s="25">
        <v>820</v>
      </c>
      <c r="I27" s="25" t="s">
        <v>27</v>
      </c>
      <c r="J27" s="25" t="s">
        <v>1093</v>
      </c>
      <c r="K27" s="25" t="s">
        <v>1497</v>
      </c>
      <c r="L27" s="25" t="s">
        <v>60</v>
      </c>
      <c r="M27" s="25" t="s">
        <v>32</v>
      </c>
      <c r="N27" s="25">
        <v>5655</v>
      </c>
      <c r="O27" s="25">
        <v>500</v>
      </c>
      <c r="P27" s="25">
        <v>5155</v>
      </c>
      <c r="Q27" s="25">
        <v>5655</v>
      </c>
      <c r="R27" s="25">
        <v>5155</v>
      </c>
      <c r="S27" s="25">
        <v>0</v>
      </c>
      <c r="T27" s="27">
        <v>5655</v>
      </c>
      <c r="U27" s="25" t="s">
        <v>1498</v>
      </c>
      <c r="V27" s="25">
        <v>0</v>
      </c>
      <c r="W27" s="25">
        <v>0</v>
      </c>
      <c r="X27" s="25">
        <v>9</v>
      </c>
      <c r="Y27" s="25">
        <v>0</v>
      </c>
      <c r="Z27" s="25">
        <v>0</v>
      </c>
      <c r="AA27" s="25">
        <v>0</v>
      </c>
      <c r="AB27" s="25">
        <v>0</v>
      </c>
      <c r="AC27" s="25" t="s">
        <v>33</v>
      </c>
      <c r="AD27" s="25">
        <v>0</v>
      </c>
      <c r="AE27" s="25">
        <v>0</v>
      </c>
      <c r="AF27" s="25">
        <v>0</v>
      </c>
    </row>
    <row r="28" spans="1:34" s="26" customFormat="1" x14ac:dyDescent="0.25">
      <c r="A28" s="26" t="s">
        <v>1492</v>
      </c>
      <c r="B28" s="26">
        <v>6423.65</v>
      </c>
      <c r="C28" s="26">
        <v>2780.34</v>
      </c>
      <c r="D28" s="26">
        <f>VLOOKUP(A28,Sheet7!$A$2:$B$602,2,FALSE)</f>
        <v>45</v>
      </c>
      <c r="E28" s="26">
        <v>26113</v>
      </c>
      <c r="F28" s="26" t="s">
        <v>2540</v>
      </c>
      <c r="G28" s="26" t="s">
        <v>2553</v>
      </c>
      <c r="H28" s="26">
        <v>820</v>
      </c>
      <c r="I28" s="26" t="s">
        <v>27</v>
      </c>
      <c r="J28" s="26" t="s">
        <v>1093</v>
      </c>
      <c r="K28" s="26" t="s">
        <v>1500</v>
      </c>
      <c r="L28" s="26" t="s">
        <v>408</v>
      </c>
      <c r="M28" s="26" t="s">
        <v>32</v>
      </c>
      <c r="N28" s="26">
        <v>300</v>
      </c>
      <c r="O28" s="26">
        <v>120</v>
      </c>
      <c r="P28" s="26">
        <v>180</v>
      </c>
      <c r="Q28" s="26">
        <v>300</v>
      </c>
      <c r="R28" s="26">
        <v>180</v>
      </c>
      <c r="S28" s="26">
        <v>0</v>
      </c>
      <c r="T28" s="28">
        <v>0</v>
      </c>
      <c r="U28" s="26" t="s">
        <v>1501</v>
      </c>
      <c r="V28" s="26">
        <v>0</v>
      </c>
      <c r="W28" s="26">
        <v>0</v>
      </c>
      <c r="X28" s="26" t="s">
        <v>1502</v>
      </c>
      <c r="Y28" s="26">
        <v>0</v>
      </c>
      <c r="Z28" s="26">
        <v>0</v>
      </c>
      <c r="AA28" s="26">
        <v>0</v>
      </c>
      <c r="AB28" s="26">
        <v>0</v>
      </c>
      <c r="AC28" s="26" t="s">
        <v>33</v>
      </c>
      <c r="AD28" s="26">
        <v>0</v>
      </c>
      <c r="AE28" s="26">
        <v>0</v>
      </c>
      <c r="AF28" s="26">
        <v>0</v>
      </c>
    </row>
    <row r="29" spans="1:34" s="26" customFormat="1" x14ac:dyDescent="0.25">
      <c r="A29" s="26" t="s">
        <v>296</v>
      </c>
      <c r="B29" s="26">
        <v>730.04000000000008</v>
      </c>
      <c r="C29" s="26">
        <v>2458.66</v>
      </c>
      <c r="D29" s="26">
        <f>VLOOKUP(A29,Sheet7!$A$2:$B$602,2,FALSE)</f>
        <v>40</v>
      </c>
      <c r="E29" s="26">
        <v>25048</v>
      </c>
      <c r="F29" s="26" t="s">
        <v>2540</v>
      </c>
      <c r="H29" s="26">
        <v>814</v>
      </c>
      <c r="I29" s="26" t="s">
        <v>27</v>
      </c>
      <c r="J29" s="26" t="s">
        <v>261</v>
      </c>
      <c r="K29" s="26" t="s">
        <v>301</v>
      </c>
      <c r="L29" s="26" t="s">
        <v>50</v>
      </c>
      <c r="M29" s="26" t="s">
        <v>32</v>
      </c>
      <c r="N29" s="26">
        <v>900</v>
      </c>
      <c r="O29" s="26">
        <v>600</v>
      </c>
      <c r="P29" s="26">
        <v>300</v>
      </c>
      <c r="Q29" s="26">
        <v>900</v>
      </c>
      <c r="R29" s="26">
        <v>300</v>
      </c>
      <c r="S29" s="26">
        <v>0</v>
      </c>
      <c r="T29" s="28">
        <v>0</v>
      </c>
      <c r="U29" s="26" t="s">
        <v>302</v>
      </c>
      <c r="V29" s="26">
        <v>0</v>
      </c>
      <c r="W29" s="26" t="s">
        <v>303</v>
      </c>
      <c r="X29" s="26" t="s">
        <v>304</v>
      </c>
      <c r="Y29" s="26">
        <v>1</v>
      </c>
      <c r="Z29" s="26">
        <v>3</v>
      </c>
      <c r="AA29" s="26" t="s">
        <v>305</v>
      </c>
      <c r="AB29" s="26">
        <v>0</v>
      </c>
      <c r="AC29" s="26" t="s">
        <v>63</v>
      </c>
      <c r="AD29" s="26" t="s">
        <v>306</v>
      </c>
      <c r="AE29" s="26">
        <v>0</v>
      </c>
      <c r="AF29" s="26" t="s">
        <v>33</v>
      </c>
    </row>
    <row r="30" spans="1:34" s="25" customFormat="1" x14ac:dyDescent="0.25">
      <c r="A30" s="25" t="s">
        <v>296</v>
      </c>
      <c r="B30" s="25">
        <v>730.04000000000008</v>
      </c>
      <c r="C30" s="25">
        <v>2458.66</v>
      </c>
      <c r="D30" s="25">
        <f>VLOOKUP(A30,Sheet7!$A$2:$B$602,2,FALSE)</f>
        <v>40</v>
      </c>
      <c r="E30" s="25">
        <v>25053</v>
      </c>
      <c r="F30" s="25" t="s">
        <v>2540</v>
      </c>
      <c r="H30" s="25">
        <v>814</v>
      </c>
      <c r="I30" s="25" t="s">
        <v>27</v>
      </c>
      <c r="J30" s="25" t="s">
        <v>261</v>
      </c>
      <c r="K30" s="25" t="s">
        <v>307</v>
      </c>
      <c r="L30" s="25" t="s">
        <v>45</v>
      </c>
      <c r="M30" s="25" t="s">
        <v>32</v>
      </c>
      <c r="N30" s="25">
        <v>600</v>
      </c>
      <c r="O30" s="25">
        <v>0</v>
      </c>
      <c r="P30" s="25">
        <v>300</v>
      </c>
      <c r="Q30" s="25">
        <v>600</v>
      </c>
      <c r="R30" s="25">
        <v>300</v>
      </c>
      <c r="S30" s="25">
        <v>0</v>
      </c>
      <c r="T30" s="27">
        <v>504</v>
      </c>
      <c r="U30" s="25" t="s">
        <v>308</v>
      </c>
      <c r="V30" s="25">
        <v>0</v>
      </c>
      <c r="W30" s="25">
        <v>4</v>
      </c>
      <c r="X30" s="25" t="s">
        <v>309</v>
      </c>
      <c r="Y30" s="25">
        <v>1</v>
      </c>
      <c r="Z30" s="25">
        <v>3</v>
      </c>
      <c r="AA30" s="25" t="s">
        <v>310</v>
      </c>
      <c r="AB30" s="25">
        <v>0</v>
      </c>
      <c r="AC30" s="25" t="s">
        <v>63</v>
      </c>
      <c r="AD30" s="25" t="s">
        <v>311</v>
      </c>
      <c r="AE30" s="25">
        <v>0</v>
      </c>
      <c r="AF30" s="25" t="s">
        <v>33</v>
      </c>
    </row>
    <row r="31" spans="1:34" s="30" customFormat="1" x14ac:dyDescent="0.25">
      <c r="A31" s="30" t="s">
        <v>312</v>
      </c>
      <c r="B31" s="30">
        <v>557.9</v>
      </c>
      <c r="C31" s="30">
        <v>4712.97</v>
      </c>
      <c r="D31" s="30">
        <f>VLOOKUP(A31,Sheet7!$A$2:$B$602,2,FALSE)</f>
        <v>110</v>
      </c>
      <c r="E31" s="30">
        <v>24878</v>
      </c>
      <c r="F31" s="30" t="s">
        <v>2540</v>
      </c>
      <c r="H31" s="30">
        <v>814</v>
      </c>
      <c r="I31" s="30" t="s">
        <v>27</v>
      </c>
      <c r="J31" s="30" t="s">
        <v>261</v>
      </c>
      <c r="K31" s="30" t="s">
        <v>318</v>
      </c>
      <c r="L31" s="30" t="s">
        <v>98</v>
      </c>
      <c r="M31" s="30" t="s">
        <v>32</v>
      </c>
      <c r="N31" s="30">
        <v>500</v>
      </c>
      <c r="O31" s="30">
        <v>300</v>
      </c>
      <c r="P31" s="30">
        <v>200</v>
      </c>
      <c r="Q31" s="30">
        <v>500</v>
      </c>
      <c r="R31" s="30">
        <v>200</v>
      </c>
      <c r="S31" s="30">
        <v>0</v>
      </c>
      <c r="T31" s="31">
        <v>0</v>
      </c>
      <c r="U31" s="30" t="s">
        <v>319</v>
      </c>
      <c r="V31" s="30">
        <v>2</v>
      </c>
      <c r="W31" s="30">
        <v>1</v>
      </c>
      <c r="X31" s="30" t="s">
        <v>320</v>
      </c>
      <c r="Y31" s="30">
        <v>2</v>
      </c>
      <c r="Z31" s="30">
        <v>1</v>
      </c>
      <c r="AA31" s="30">
        <v>0</v>
      </c>
      <c r="AB31" s="30" t="s">
        <v>33</v>
      </c>
      <c r="AC31" s="30" t="s">
        <v>33</v>
      </c>
      <c r="AD31" s="30">
        <v>0</v>
      </c>
      <c r="AE31" s="30">
        <v>0</v>
      </c>
      <c r="AF31" s="30">
        <v>0</v>
      </c>
      <c r="AH31" s="30" t="s">
        <v>2567</v>
      </c>
    </row>
    <row r="32" spans="1:34" hidden="1" x14ac:dyDescent="0.25">
      <c r="A32" t="s">
        <v>1605</v>
      </c>
      <c r="B32">
        <v>50</v>
      </c>
      <c r="C32" t="e">
        <v>#N/A</v>
      </c>
      <c r="D32" s="17" t="e">
        <f>VLOOKUP(A32,Sheet7!$A$2:$B$602,2,FALSE)</f>
        <v>#N/A</v>
      </c>
      <c r="E32">
        <v>25363</v>
      </c>
      <c r="H32">
        <v>813</v>
      </c>
      <c r="I32" t="s">
        <v>27</v>
      </c>
      <c r="J32" t="s">
        <v>1508</v>
      </c>
      <c r="K32" t="s">
        <v>1608</v>
      </c>
      <c r="L32" t="s">
        <v>60</v>
      </c>
      <c r="M32" t="s">
        <v>32</v>
      </c>
      <c r="N32">
        <v>450</v>
      </c>
      <c r="O32">
        <v>250</v>
      </c>
      <c r="P32">
        <v>200</v>
      </c>
      <c r="Q32">
        <v>0</v>
      </c>
      <c r="R32">
        <v>0</v>
      </c>
      <c r="S32">
        <v>0</v>
      </c>
      <c r="T32">
        <v>0</v>
      </c>
      <c r="U32" t="s">
        <v>1609</v>
      </c>
      <c r="V32">
        <v>7</v>
      </c>
      <c r="W32" t="s">
        <v>898</v>
      </c>
      <c r="X32" t="s">
        <v>1610</v>
      </c>
      <c r="Y32">
        <v>0</v>
      </c>
      <c r="Z32">
        <v>3</v>
      </c>
      <c r="AA32">
        <v>0</v>
      </c>
      <c r="AB32">
        <v>0</v>
      </c>
      <c r="AC32" t="s">
        <v>33</v>
      </c>
      <c r="AD32">
        <v>0</v>
      </c>
      <c r="AE32">
        <v>0</v>
      </c>
      <c r="AF32">
        <v>0</v>
      </c>
    </row>
    <row r="33" spans="1:32" hidden="1" x14ac:dyDescent="0.25">
      <c r="A33" t="s">
        <v>1611</v>
      </c>
      <c r="B33">
        <v>1317.12</v>
      </c>
      <c r="C33" t="e">
        <v>#N/A</v>
      </c>
      <c r="D33" s="17" t="e">
        <f>VLOOKUP(A33,Sheet7!$A$2:$B$602,2,FALSE)</f>
        <v>#N/A</v>
      </c>
      <c r="E33">
        <v>23596</v>
      </c>
      <c r="H33">
        <v>813</v>
      </c>
      <c r="I33" t="s">
        <v>27</v>
      </c>
      <c r="J33" t="s">
        <v>1508</v>
      </c>
      <c r="K33" t="s">
        <v>1612</v>
      </c>
      <c r="L33" t="s">
        <v>119</v>
      </c>
      <c r="M33" t="s">
        <v>32</v>
      </c>
      <c r="N33">
        <v>760</v>
      </c>
      <c r="O33">
        <v>200</v>
      </c>
      <c r="P33">
        <v>560</v>
      </c>
      <c r="Q33">
        <v>0</v>
      </c>
      <c r="R33">
        <v>0</v>
      </c>
      <c r="S33">
        <v>0</v>
      </c>
      <c r="T33">
        <v>0</v>
      </c>
      <c r="U33" t="s">
        <v>1613</v>
      </c>
      <c r="V33">
        <v>1</v>
      </c>
      <c r="W33" t="s">
        <v>1604</v>
      </c>
      <c r="X33" t="s">
        <v>1614</v>
      </c>
      <c r="Y33">
        <v>1</v>
      </c>
      <c r="Z33">
        <v>3</v>
      </c>
      <c r="AA33">
        <v>0</v>
      </c>
      <c r="AB33">
        <v>0</v>
      </c>
      <c r="AC33" t="s">
        <v>33</v>
      </c>
      <c r="AD33">
        <v>0</v>
      </c>
      <c r="AE33">
        <v>0</v>
      </c>
      <c r="AF33">
        <v>0</v>
      </c>
    </row>
    <row r="34" spans="1:32" hidden="1" x14ac:dyDescent="0.25">
      <c r="A34" t="s">
        <v>1611</v>
      </c>
      <c r="B34">
        <v>1317.12</v>
      </c>
      <c r="C34" t="e">
        <v>#N/A</v>
      </c>
      <c r="D34" s="17" t="e">
        <f>VLOOKUP(A34,Sheet7!$A$2:$B$602,2,FALSE)</f>
        <v>#N/A</v>
      </c>
      <c r="E34">
        <v>23597</v>
      </c>
      <c r="H34">
        <v>813</v>
      </c>
      <c r="I34" t="s">
        <v>27</v>
      </c>
      <c r="J34" t="s">
        <v>1508</v>
      </c>
      <c r="K34" t="s">
        <v>1615</v>
      </c>
      <c r="L34" t="s">
        <v>408</v>
      </c>
      <c r="M34" t="s">
        <v>51</v>
      </c>
      <c r="N34">
        <v>190</v>
      </c>
      <c r="O34">
        <v>0</v>
      </c>
      <c r="P34">
        <v>190</v>
      </c>
      <c r="Q34">
        <v>0</v>
      </c>
      <c r="R34">
        <v>0</v>
      </c>
      <c r="S34">
        <v>0</v>
      </c>
      <c r="T34">
        <v>0</v>
      </c>
      <c r="U34" t="s">
        <v>1616</v>
      </c>
      <c r="V34">
        <v>7</v>
      </c>
      <c r="W34" t="s">
        <v>1617</v>
      </c>
      <c r="X34" t="s">
        <v>1618</v>
      </c>
      <c r="Y34" t="s">
        <v>1527</v>
      </c>
      <c r="Z34" t="s">
        <v>132</v>
      </c>
      <c r="AA34">
        <v>0</v>
      </c>
      <c r="AB34">
        <v>0</v>
      </c>
      <c r="AC34" t="s">
        <v>33</v>
      </c>
      <c r="AD34">
        <v>0</v>
      </c>
      <c r="AE34">
        <v>0</v>
      </c>
      <c r="AF34">
        <v>0</v>
      </c>
    </row>
    <row r="35" spans="1:32" hidden="1" x14ac:dyDescent="0.25">
      <c r="A35" t="s">
        <v>1611</v>
      </c>
      <c r="B35">
        <v>1317.12</v>
      </c>
      <c r="C35" t="e">
        <v>#N/A</v>
      </c>
      <c r="D35" s="17" t="e">
        <f>VLOOKUP(A35,Sheet7!$A$2:$B$602,2,FALSE)</f>
        <v>#N/A</v>
      </c>
      <c r="E35">
        <v>23601</v>
      </c>
      <c r="H35">
        <v>813</v>
      </c>
      <c r="I35" t="s">
        <v>27</v>
      </c>
      <c r="J35" t="s">
        <v>1508</v>
      </c>
      <c r="K35" t="s">
        <v>1619</v>
      </c>
      <c r="L35" t="s">
        <v>60</v>
      </c>
      <c r="M35" t="s">
        <v>51</v>
      </c>
      <c r="N35">
        <v>1795</v>
      </c>
      <c r="O35">
        <v>1512</v>
      </c>
      <c r="P35">
        <v>283</v>
      </c>
      <c r="Q35">
        <v>0</v>
      </c>
      <c r="R35">
        <v>0</v>
      </c>
      <c r="S35">
        <v>0</v>
      </c>
      <c r="T35">
        <v>0</v>
      </c>
      <c r="U35" t="s">
        <v>1620</v>
      </c>
      <c r="V35">
        <v>7</v>
      </c>
      <c r="W35" t="s">
        <v>132</v>
      </c>
      <c r="X35" t="s">
        <v>1621</v>
      </c>
      <c r="Y35" t="s">
        <v>1622</v>
      </c>
      <c r="Z35" t="s">
        <v>132</v>
      </c>
      <c r="AA35">
        <v>0</v>
      </c>
      <c r="AB35">
        <v>0</v>
      </c>
      <c r="AC35" t="s">
        <v>33</v>
      </c>
      <c r="AD35">
        <v>0</v>
      </c>
      <c r="AE35">
        <v>0</v>
      </c>
      <c r="AF35">
        <v>0</v>
      </c>
    </row>
    <row r="36" spans="1:32" hidden="1" x14ac:dyDescent="0.25">
      <c r="A36" t="s">
        <v>1611</v>
      </c>
      <c r="B36">
        <v>1317.12</v>
      </c>
      <c r="C36" t="e">
        <v>#N/A</v>
      </c>
      <c r="D36" s="17" t="e">
        <f>VLOOKUP(A36,Sheet7!$A$2:$B$602,2,FALSE)</f>
        <v>#N/A</v>
      </c>
      <c r="E36">
        <v>23603</v>
      </c>
      <c r="H36">
        <v>813</v>
      </c>
      <c r="I36" t="s">
        <v>27</v>
      </c>
      <c r="J36" t="s">
        <v>1508</v>
      </c>
      <c r="K36" t="s">
        <v>1623</v>
      </c>
      <c r="L36" t="s">
        <v>408</v>
      </c>
      <c r="M36" t="s">
        <v>77</v>
      </c>
      <c r="N36">
        <v>840</v>
      </c>
      <c r="O36">
        <v>160</v>
      </c>
      <c r="P36">
        <v>680</v>
      </c>
      <c r="Q36">
        <v>0</v>
      </c>
      <c r="R36">
        <v>0</v>
      </c>
      <c r="S36">
        <v>0</v>
      </c>
      <c r="T36">
        <v>0</v>
      </c>
      <c r="U36" t="s">
        <v>1624</v>
      </c>
      <c r="V36">
        <v>1</v>
      </c>
      <c r="W36">
        <v>3</v>
      </c>
      <c r="X36" t="s">
        <v>1625</v>
      </c>
      <c r="Y36">
        <v>1</v>
      </c>
      <c r="Z36">
        <v>3</v>
      </c>
      <c r="AA36">
        <v>0</v>
      </c>
      <c r="AB36">
        <v>0</v>
      </c>
      <c r="AC36" t="s">
        <v>33</v>
      </c>
      <c r="AD36">
        <v>0</v>
      </c>
      <c r="AE36">
        <v>0</v>
      </c>
      <c r="AF36">
        <v>0</v>
      </c>
    </row>
    <row r="37" spans="1:32" hidden="1" x14ac:dyDescent="0.25">
      <c r="A37" t="s">
        <v>1611</v>
      </c>
      <c r="B37">
        <v>1317.12</v>
      </c>
      <c r="C37" t="e">
        <v>#N/A</v>
      </c>
      <c r="D37" s="17" t="e">
        <f>VLOOKUP(A37,Sheet7!$A$2:$B$602,2,FALSE)</f>
        <v>#N/A</v>
      </c>
      <c r="E37">
        <v>23606</v>
      </c>
      <c r="H37">
        <v>813</v>
      </c>
      <c r="I37" t="s">
        <v>27</v>
      </c>
      <c r="J37" t="s">
        <v>1508</v>
      </c>
      <c r="K37" t="s">
        <v>1626</v>
      </c>
      <c r="L37" t="s">
        <v>408</v>
      </c>
      <c r="M37" t="s">
        <v>32</v>
      </c>
      <c r="N37">
        <v>2660</v>
      </c>
      <c r="O37">
        <v>2292</v>
      </c>
      <c r="P37">
        <v>368</v>
      </c>
      <c r="Q37">
        <v>0</v>
      </c>
      <c r="R37">
        <v>0</v>
      </c>
      <c r="S37">
        <v>0</v>
      </c>
      <c r="T37">
        <v>0</v>
      </c>
      <c r="U37" t="s">
        <v>1561</v>
      </c>
      <c r="V37">
        <v>1</v>
      </c>
      <c r="W37">
        <v>3</v>
      </c>
      <c r="X37" t="s">
        <v>1627</v>
      </c>
      <c r="Y37">
        <v>1</v>
      </c>
      <c r="Z37">
        <v>3</v>
      </c>
      <c r="AA37">
        <v>0</v>
      </c>
      <c r="AB37">
        <v>0</v>
      </c>
      <c r="AC37" t="s">
        <v>33</v>
      </c>
      <c r="AD37">
        <v>0</v>
      </c>
      <c r="AE37">
        <v>0</v>
      </c>
      <c r="AF37">
        <v>0</v>
      </c>
    </row>
    <row r="38" spans="1:32" hidden="1" x14ac:dyDescent="0.25">
      <c r="A38" t="s">
        <v>1611</v>
      </c>
      <c r="B38">
        <v>1317.12</v>
      </c>
      <c r="C38" t="e">
        <v>#N/A</v>
      </c>
      <c r="D38" s="17" t="e">
        <f>VLOOKUP(A38,Sheet7!$A$2:$B$602,2,FALSE)</f>
        <v>#N/A</v>
      </c>
      <c r="E38">
        <v>23609</v>
      </c>
      <c r="H38">
        <v>813</v>
      </c>
      <c r="I38" t="s">
        <v>27</v>
      </c>
      <c r="J38" t="s">
        <v>1508</v>
      </c>
      <c r="K38" t="s">
        <v>1628</v>
      </c>
      <c r="L38" t="s">
        <v>98</v>
      </c>
      <c r="M38" t="s">
        <v>32</v>
      </c>
      <c r="N38">
        <v>3000</v>
      </c>
      <c r="O38">
        <v>2000</v>
      </c>
      <c r="P38">
        <v>1000</v>
      </c>
      <c r="Q38">
        <v>0</v>
      </c>
      <c r="R38">
        <v>0</v>
      </c>
      <c r="S38">
        <v>0</v>
      </c>
      <c r="T38">
        <v>0</v>
      </c>
      <c r="U38" t="s">
        <v>1629</v>
      </c>
      <c r="V38">
        <v>1</v>
      </c>
      <c r="W38">
        <v>3</v>
      </c>
      <c r="X38" t="s">
        <v>1630</v>
      </c>
      <c r="Y38">
        <v>1</v>
      </c>
      <c r="Z38">
        <v>3</v>
      </c>
      <c r="AA38">
        <v>0</v>
      </c>
      <c r="AB38">
        <v>0</v>
      </c>
      <c r="AC38" t="s">
        <v>33</v>
      </c>
      <c r="AD38">
        <v>0</v>
      </c>
      <c r="AE38">
        <v>0</v>
      </c>
      <c r="AF38">
        <v>0</v>
      </c>
    </row>
    <row r="39" spans="1:32" hidden="1" x14ac:dyDescent="0.25">
      <c r="A39" t="s">
        <v>1611</v>
      </c>
      <c r="B39">
        <v>1317.12</v>
      </c>
      <c r="C39" t="e">
        <v>#N/A</v>
      </c>
      <c r="D39" s="17" t="e">
        <f>VLOOKUP(A39,Sheet7!$A$2:$B$602,2,FALSE)</f>
        <v>#N/A</v>
      </c>
      <c r="E39">
        <v>23610</v>
      </c>
      <c r="H39">
        <v>813</v>
      </c>
      <c r="I39" t="s">
        <v>27</v>
      </c>
      <c r="J39" t="s">
        <v>1508</v>
      </c>
      <c r="K39" t="s">
        <v>1631</v>
      </c>
      <c r="L39" t="s">
        <v>98</v>
      </c>
      <c r="M39" t="s">
        <v>51</v>
      </c>
      <c r="N39">
        <v>756</v>
      </c>
      <c r="O39">
        <v>528</v>
      </c>
      <c r="P39">
        <v>228</v>
      </c>
      <c r="Q39">
        <v>0</v>
      </c>
      <c r="R39">
        <v>0</v>
      </c>
      <c r="S39">
        <v>0</v>
      </c>
      <c r="T39">
        <v>0</v>
      </c>
      <c r="U39" t="s">
        <v>1629</v>
      </c>
      <c r="V39">
        <v>1</v>
      </c>
      <c r="W39">
        <v>3</v>
      </c>
      <c r="X39" t="s">
        <v>1630</v>
      </c>
      <c r="Y39">
        <v>1</v>
      </c>
      <c r="Z39">
        <v>3</v>
      </c>
      <c r="AA39">
        <v>0</v>
      </c>
      <c r="AB39">
        <v>0</v>
      </c>
      <c r="AC39" t="s">
        <v>33</v>
      </c>
      <c r="AD39">
        <v>0</v>
      </c>
      <c r="AE39">
        <v>0</v>
      </c>
      <c r="AF39">
        <v>0</v>
      </c>
    </row>
    <row r="40" spans="1:32" s="26" customFormat="1" x14ac:dyDescent="0.25">
      <c r="A40" s="26" t="s">
        <v>1611</v>
      </c>
      <c r="B40" s="26">
        <v>1317.12</v>
      </c>
      <c r="C40" s="26" t="e">
        <v>#N/A</v>
      </c>
      <c r="D40" s="26" t="e">
        <f>VLOOKUP(A40,Sheet7!$A$2:$B$602,2,FALSE)</f>
        <v>#N/A</v>
      </c>
      <c r="E40" s="26">
        <v>23611</v>
      </c>
      <c r="F40" s="26" t="s">
        <v>2540</v>
      </c>
      <c r="H40" s="26">
        <v>813</v>
      </c>
      <c r="I40" s="26" t="s">
        <v>27</v>
      </c>
      <c r="J40" s="26" t="s">
        <v>1508</v>
      </c>
      <c r="K40" s="26" t="s">
        <v>1632</v>
      </c>
      <c r="L40" s="26" t="s">
        <v>45</v>
      </c>
      <c r="M40" s="26" t="s">
        <v>32</v>
      </c>
      <c r="N40" s="26">
        <v>850</v>
      </c>
      <c r="O40" s="26">
        <v>653.79999999999995</v>
      </c>
      <c r="P40" s="26">
        <v>196.1</v>
      </c>
      <c r="Q40" s="26">
        <v>0</v>
      </c>
      <c r="R40" s="26">
        <v>0</v>
      </c>
      <c r="S40" s="26">
        <v>0</v>
      </c>
      <c r="T40" s="28">
        <v>0</v>
      </c>
      <c r="U40" s="26" t="s">
        <v>1633</v>
      </c>
      <c r="V40" s="26">
        <v>7</v>
      </c>
      <c r="W40" s="26" t="s">
        <v>898</v>
      </c>
      <c r="X40" s="26" t="s">
        <v>1634</v>
      </c>
      <c r="Y40" s="26">
        <v>0</v>
      </c>
      <c r="Z40" s="26">
        <v>5</v>
      </c>
      <c r="AA40" s="26">
        <v>0</v>
      </c>
      <c r="AB40" s="26">
        <v>0</v>
      </c>
      <c r="AC40" s="26" t="s">
        <v>63</v>
      </c>
      <c r="AD40" s="26" t="s">
        <v>1635</v>
      </c>
      <c r="AE40" s="26">
        <v>0</v>
      </c>
      <c r="AF40" s="26">
        <v>0</v>
      </c>
    </row>
    <row r="41" spans="1:32" s="26" customFormat="1" x14ac:dyDescent="0.25">
      <c r="A41" s="26" t="s">
        <v>1611</v>
      </c>
      <c r="B41" s="26">
        <v>1317.12</v>
      </c>
      <c r="C41" s="26" t="e">
        <v>#N/A</v>
      </c>
      <c r="D41" s="26" t="e">
        <f>VLOOKUP(A41,Sheet7!$A$2:$B$602,2,FALSE)</f>
        <v>#N/A</v>
      </c>
      <c r="E41" s="26">
        <v>23612</v>
      </c>
      <c r="F41" s="26" t="s">
        <v>2540</v>
      </c>
      <c r="H41" s="26">
        <v>813</v>
      </c>
      <c r="I41" s="26" t="s">
        <v>27</v>
      </c>
      <c r="J41" s="26" t="s">
        <v>1508</v>
      </c>
      <c r="K41" s="26" t="s">
        <v>1636</v>
      </c>
      <c r="L41" s="26" t="s">
        <v>42</v>
      </c>
      <c r="M41" s="26" t="s">
        <v>32</v>
      </c>
      <c r="N41" s="26">
        <v>434</v>
      </c>
      <c r="O41" s="26">
        <v>67.8</v>
      </c>
      <c r="P41" s="26">
        <v>366.2</v>
      </c>
      <c r="Q41" s="26">
        <v>0</v>
      </c>
      <c r="R41" s="26">
        <v>0</v>
      </c>
      <c r="S41" s="26">
        <v>0</v>
      </c>
      <c r="T41" s="28">
        <v>0</v>
      </c>
      <c r="U41" s="26" t="s">
        <v>1637</v>
      </c>
      <c r="V41" s="26">
        <v>7</v>
      </c>
      <c r="W41" s="26" t="s">
        <v>898</v>
      </c>
      <c r="X41" s="26" t="s">
        <v>1638</v>
      </c>
      <c r="Y41" s="26">
        <v>0</v>
      </c>
      <c r="Z41" s="26">
        <v>5</v>
      </c>
      <c r="AA41" s="26">
        <v>0</v>
      </c>
      <c r="AB41" s="26">
        <v>0</v>
      </c>
      <c r="AC41" s="26" t="s">
        <v>63</v>
      </c>
      <c r="AD41" s="26" t="s">
        <v>1635</v>
      </c>
      <c r="AE41" s="26">
        <v>0</v>
      </c>
      <c r="AF41" s="26">
        <v>0</v>
      </c>
    </row>
    <row r="42" spans="1:32" s="25" customFormat="1" x14ac:dyDescent="0.25">
      <c r="A42" s="25" t="s">
        <v>1726</v>
      </c>
      <c r="B42" s="25">
        <v>3054.89</v>
      </c>
      <c r="C42" s="25">
        <v>-636.48</v>
      </c>
      <c r="D42" s="25">
        <f>VLOOKUP(A42,Sheet7!$A$2:$B$602,2,FALSE)</f>
        <v>35</v>
      </c>
      <c r="E42" s="25">
        <v>25582</v>
      </c>
      <c r="F42" s="25" t="s">
        <v>2540</v>
      </c>
      <c r="G42" s="25" t="s">
        <v>2554</v>
      </c>
      <c r="H42" s="25">
        <v>811</v>
      </c>
      <c r="I42" s="25" t="s">
        <v>27</v>
      </c>
      <c r="J42" s="25" t="s">
        <v>1694</v>
      </c>
      <c r="K42" s="25" t="s">
        <v>1738</v>
      </c>
      <c r="L42" s="25" t="s">
        <v>50</v>
      </c>
      <c r="M42" s="25" t="s">
        <v>51</v>
      </c>
      <c r="N42" s="25">
        <v>300</v>
      </c>
      <c r="O42" s="25">
        <v>150</v>
      </c>
      <c r="P42" s="25">
        <v>150</v>
      </c>
      <c r="Q42" s="25">
        <v>0</v>
      </c>
      <c r="R42" s="25">
        <v>0</v>
      </c>
      <c r="S42" s="25">
        <v>0</v>
      </c>
      <c r="T42" s="27">
        <v>0</v>
      </c>
      <c r="U42" s="25" t="s">
        <v>1697</v>
      </c>
      <c r="V42" s="25">
        <v>0</v>
      </c>
      <c r="W42" s="25">
        <v>0</v>
      </c>
      <c r="X42" s="25">
        <v>0</v>
      </c>
      <c r="Y42" s="25" t="s">
        <v>1739</v>
      </c>
      <c r="Z42" s="25" t="s">
        <v>1740</v>
      </c>
      <c r="AA42" s="25">
        <v>0</v>
      </c>
      <c r="AB42" s="25">
        <v>0</v>
      </c>
      <c r="AC42" s="25" t="s">
        <v>33</v>
      </c>
      <c r="AD42" s="25">
        <v>0</v>
      </c>
      <c r="AE42" s="25">
        <v>0</v>
      </c>
      <c r="AF42" s="25">
        <v>0</v>
      </c>
    </row>
    <row r="43" spans="1:32" s="25" customFormat="1" x14ac:dyDescent="0.25">
      <c r="A43" s="25" t="s">
        <v>1726</v>
      </c>
      <c r="B43" s="25">
        <v>3054.89</v>
      </c>
      <c r="C43" s="25">
        <v>-636.48</v>
      </c>
      <c r="D43" s="25">
        <f>VLOOKUP(A43,Sheet7!$A$2:$B$602,2,FALSE)</f>
        <v>35</v>
      </c>
      <c r="E43" s="25">
        <v>25584</v>
      </c>
      <c r="F43" s="25" t="s">
        <v>2540</v>
      </c>
      <c r="G43" s="25" t="s">
        <v>2554</v>
      </c>
      <c r="H43" s="25">
        <v>811</v>
      </c>
      <c r="I43" s="25" t="s">
        <v>27</v>
      </c>
      <c r="J43" s="25" t="s">
        <v>1694</v>
      </c>
      <c r="K43" s="25" t="s">
        <v>1741</v>
      </c>
      <c r="L43" s="25" t="s">
        <v>50</v>
      </c>
      <c r="M43" s="25" t="s">
        <v>32</v>
      </c>
      <c r="N43" s="25">
        <v>1950</v>
      </c>
      <c r="O43" s="25">
        <v>1000</v>
      </c>
      <c r="P43" s="25">
        <v>950</v>
      </c>
      <c r="Q43" s="25">
        <v>0</v>
      </c>
      <c r="R43" s="25">
        <v>0</v>
      </c>
      <c r="S43" s="25">
        <v>0</v>
      </c>
      <c r="T43" s="27">
        <v>0</v>
      </c>
      <c r="U43" s="25" t="s">
        <v>1697</v>
      </c>
      <c r="V43" s="25">
        <v>0</v>
      </c>
      <c r="W43" s="25">
        <v>0</v>
      </c>
      <c r="X43" s="25" t="s">
        <v>1742</v>
      </c>
      <c r="Y43" s="25">
        <v>0</v>
      </c>
      <c r="Z43" s="25">
        <v>0</v>
      </c>
      <c r="AA43" s="25">
        <v>0</v>
      </c>
      <c r="AB43" s="25">
        <v>0</v>
      </c>
      <c r="AC43" s="25" t="s">
        <v>33</v>
      </c>
      <c r="AD43" s="25">
        <v>0</v>
      </c>
      <c r="AE43" s="25">
        <v>0</v>
      </c>
      <c r="AF43" s="25">
        <v>0</v>
      </c>
    </row>
    <row r="44" spans="1:32" s="26" customFormat="1" x14ac:dyDescent="0.25">
      <c r="A44" s="26" t="s">
        <v>1770</v>
      </c>
      <c r="B44" s="26">
        <v>500.29</v>
      </c>
      <c r="C44" s="26">
        <v>401.96</v>
      </c>
      <c r="D44" s="26">
        <f>VLOOKUP(A44,Sheet7!$A$2:$B$602,2,FALSE)</f>
        <v>90</v>
      </c>
      <c r="E44" s="26">
        <v>24814</v>
      </c>
      <c r="F44" s="26" t="s">
        <v>2540</v>
      </c>
      <c r="H44" s="26">
        <v>811</v>
      </c>
      <c r="I44" s="26" t="s">
        <v>27</v>
      </c>
      <c r="J44" s="26" t="s">
        <v>1694</v>
      </c>
      <c r="K44" s="26" t="s">
        <v>1771</v>
      </c>
      <c r="L44" s="26" t="s">
        <v>408</v>
      </c>
      <c r="M44" s="26" t="s">
        <v>32</v>
      </c>
      <c r="N44" s="26">
        <v>3000</v>
      </c>
      <c r="O44" s="26">
        <v>1500</v>
      </c>
      <c r="P44" s="26">
        <v>1200</v>
      </c>
      <c r="Q44" s="26">
        <v>0</v>
      </c>
      <c r="R44" s="26">
        <v>0</v>
      </c>
      <c r="S44" s="26">
        <v>0</v>
      </c>
      <c r="T44" s="28">
        <v>0</v>
      </c>
      <c r="U44" s="26" t="s">
        <v>1772</v>
      </c>
      <c r="V44" s="26">
        <v>4</v>
      </c>
      <c r="W44" s="26">
        <v>5</v>
      </c>
      <c r="X44" s="26" t="s">
        <v>1773</v>
      </c>
      <c r="Y44" s="26">
        <v>3</v>
      </c>
      <c r="Z44" s="26">
        <v>4</v>
      </c>
      <c r="AA44" s="26">
        <v>0</v>
      </c>
      <c r="AB44" s="26">
        <v>0</v>
      </c>
      <c r="AC44" s="26" t="s">
        <v>1774</v>
      </c>
      <c r="AD44" s="26">
        <v>0</v>
      </c>
      <c r="AE44" s="26">
        <v>0</v>
      </c>
      <c r="AF44" s="26">
        <v>0</v>
      </c>
    </row>
    <row r="45" spans="1:32" s="26" customFormat="1" x14ac:dyDescent="0.25">
      <c r="A45" s="26" t="s">
        <v>1770</v>
      </c>
      <c r="B45" s="26">
        <v>500.29</v>
      </c>
      <c r="C45" s="26">
        <v>401.96</v>
      </c>
      <c r="D45" s="26">
        <f>VLOOKUP(A45,Sheet7!$A$2:$B$602,2,FALSE)</f>
        <v>90</v>
      </c>
      <c r="E45" s="26">
        <v>24816</v>
      </c>
      <c r="F45" s="26" t="s">
        <v>2540</v>
      </c>
      <c r="H45" s="26">
        <v>811</v>
      </c>
      <c r="I45" s="26" t="s">
        <v>27</v>
      </c>
      <c r="J45" s="26" t="s">
        <v>1694</v>
      </c>
      <c r="K45" s="26" t="s">
        <v>1775</v>
      </c>
      <c r="L45" s="26" t="s">
        <v>60</v>
      </c>
      <c r="M45" s="26" t="s">
        <v>32</v>
      </c>
      <c r="N45" s="26">
        <v>3600</v>
      </c>
      <c r="O45" s="26">
        <v>2250</v>
      </c>
      <c r="P45" s="26">
        <v>1300</v>
      </c>
      <c r="Q45" s="26">
        <v>0</v>
      </c>
      <c r="R45" s="26">
        <v>0</v>
      </c>
      <c r="S45" s="26">
        <v>0</v>
      </c>
      <c r="T45" s="28">
        <v>0</v>
      </c>
      <c r="U45" s="26" t="s">
        <v>1776</v>
      </c>
      <c r="V45" s="26">
        <v>0</v>
      </c>
      <c r="W45" s="26">
        <v>0</v>
      </c>
      <c r="X45" s="26" t="s">
        <v>1777</v>
      </c>
      <c r="Y45" s="26">
        <v>0</v>
      </c>
      <c r="Z45" s="26">
        <v>0</v>
      </c>
      <c r="AA45" s="26">
        <v>0</v>
      </c>
      <c r="AB45" s="26">
        <v>0</v>
      </c>
      <c r="AC45" s="26" t="s">
        <v>1778</v>
      </c>
      <c r="AD45" s="26">
        <v>0</v>
      </c>
      <c r="AE45" s="26">
        <v>0</v>
      </c>
      <c r="AF45" s="26">
        <v>0</v>
      </c>
    </row>
    <row r="46" spans="1:32" s="26" customFormat="1" x14ac:dyDescent="0.25">
      <c r="A46" s="26" t="s">
        <v>1770</v>
      </c>
      <c r="B46" s="26">
        <v>500.29</v>
      </c>
      <c r="C46" s="26">
        <v>401.96</v>
      </c>
      <c r="D46" s="26">
        <f>VLOOKUP(A46,Sheet7!$A$2:$B$602,2,FALSE)</f>
        <v>90</v>
      </c>
      <c r="E46" s="26">
        <v>24817</v>
      </c>
      <c r="F46" s="26" t="s">
        <v>2540</v>
      </c>
      <c r="H46" s="26">
        <v>811</v>
      </c>
      <c r="I46" s="26" t="s">
        <v>27</v>
      </c>
      <c r="J46" s="26" t="s">
        <v>1694</v>
      </c>
      <c r="K46" s="26" t="s">
        <v>1779</v>
      </c>
      <c r="L46" s="26" t="s">
        <v>50</v>
      </c>
      <c r="M46" s="26" t="s">
        <v>32</v>
      </c>
      <c r="N46" s="26">
        <v>261.61</v>
      </c>
      <c r="O46" s="26">
        <v>0</v>
      </c>
      <c r="P46" s="26">
        <v>70</v>
      </c>
      <c r="Q46" s="26">
        <v>0</v>
      </c>
      <c r="R46" s="26">
        <v>0</v>
      </c>
      <c r="S46" s="26">
        <v>0</v>
      </c>
      <c r="T46" s="28">
        <v>0</v>
      </c>
      <c r="U46" s="26" t="s">
        <v>1780</v>
      </c>
      <c r="V46" s="26">
        <v>1</v>
      </c>
      <c r="W46" s="26">
        <v>3</v>
      </c>
      <c r="X46" s="26" t="s">
        <v>1781</v>
      </c>
      <c r="Y46" s="26">
        <v>4</v>
      </c>
      <c r="Z46" s="26">
        <v>4</v>
      </c>
      <c r="AA46" s="26">
        <v>0</v>
      </c>
      <c r="AB46" s="26">
        <v>0</v>
      </c>
      <c r="AC46" s="26" t="s">
        <v>1782</v>
      </c>
      <c r="AD46" s="26">
        <v>0</v>
      </c>
      <c r="AE46" s="26">
        <v>0</v>
      </c>
      <c r="AF46" s="26">
        <v>0</v>
      </c>
    </row>
    <row r="47" spans="1:32" s="26" customFormat="1" x14ac:dyDescent="0.25">
      <c r="A47" s="26" t="s">
        <v>1770</v>
      </c>
      <c r="B47" s="26">
        <v>500.29</v>
      </c>
      <c r="C47" s="26">
        <v>401.96</v>
      </c>
      <c r="D47" s="26">
        <f>VLOOKUP(A47,Sheet7!$A$2:$B$602,2,FALSE)</f>
        <v>90</v>
      </c>
      <c r="E47" s="26">
        <v>24825</v>
      </c>
      <c r="F47" s="26" t="s">
        <v>2540</v>
      </c>
      <c r="H47" s="26">
        <v>811</v>
      </c>
      <c r="I47" s="26" t="s">
        <v>27</v>
      </c>
      <c r="J47" s="26" t="s">
        <v>1694</v>
      </c>
      <c r="K47" s="26" t="s">
        <v>1783</v>
      </c>
      <c r="L47" s="26" t="s">
        <v>37</v>
      </c>
      <c r="M47" s="26" t="s">
        <v>32</v>
      </c>
      <c r="N47" s="26">
        <v>1050</v>
      </c>
      <c r="O47" s="26">
        <v>750</v>
      </c>
      <c r="P47" s="26">
        <v>300</v>
      </c>
      <c r="Q47" s="26">
        <v>0</v>
      </c>
      <c r="R47" s="26">
        <v>0</v>
      </c>
      <c r="S47" s="26">
        <v>0</v>
      </c>
      <c r="T47" s="28">
        <v>0</v>
      </c>
      <c r="U47" s="26" t="s">
        <v>1697</v>
      </c>
      <c r="V47" s="26">
        <v>0</v>
      </c>
      <c r="W47" s="26">
        <v>0</v>
      </c>
      <c r="X47" s="26">
        <v>0</v>
      </c>
      <c r="Y47" s="26">
        <v>0</v>
      </c>
      <c r="Z47" s="26">
        <v>0</v>
      </c>
      <c r="AA47" s="26">
        <v>0</v>
      </c>
      <c r="AB47" s="26">
        <v>0</v>
      </c>
      <c r="AC47" s="26" t="s">
        <v>33</v>
      </c>
      <c r="AD47" s="26">
        <v>0</v>
      </c>
      <c r="AE47" s="26">
        <v>0</v>
      </c>
      <c r="AF47" s="26">
        <v>0</v>
      </c>
    </row>
    <row r="48" spans="1:32" s="26" customFormat="1" x14ac:dyDescent="0.25">
      <c r="A48" s="26" t="s">
        <v>1770</v>
      </c>
      <c r="B48" s="26">
        <v>500.29</v>
      </c>
      <c r="C48" s="26">
        <v>401.96</v>
      </c>
      <c r="D48" s="26">
        <f>VLOOKUP(A48,Sheet7!$A$2:$B$602,2,FALSE)</f>
        <v>90</v>
      </c>
      <c r="E48" s="26">
        <v>24827</v>
      </c>
      <c r="F48" s="26" t="s">
        <v>2540</v>
      </c>
      <c r="H48" s="26">
        <v>811</v>
      </c>
      <c r="I48" s="26" t="s">
        <v>27</v>
      </c>
      <c r="J48" s="26" t="s">
        <v>1694</v>
      </c>
      <c r="K48" s="26" t="s">
        <v>1784</v>
      </c>
      <c r="L48" s="26" t="s">
        <v>45</v>
      </c>
      <c r="M48" s="26" t="s">
        <v>32</v>
      </c>
      <c r="N48" s="26">
        <v>75</v>
      </c>
      <c r="O48" s="26">
        <v>0</v>
      </c>
      <c r="P48" s="26">
        <v>75</v>
      </c>
      <c r="Q48" s="26">
        <v>0</v>
      </c>
      <c r="R48" s="26">
        <v>0</v>
      </c>
      <c r="S48" s="26">
        <v>0</v>
      </c>
      <c r="T48" s="28">
        <v>0</v>
      </c>
      <c r="U48" s="26" t="s">
        <v>1785</v>
      </c>
      <c r="V48" s="26">
        <v>4</v>
      </c>
      <c r="W48" s="26">
        <v>5</v>
      </c>
      <c r="X48" s="26" t="s">
        <v>1786</v>
      </c>
      <c r="Y48" s="26">
        <v>3</v>
      </c>
      <c r="Z48" s="26">
        <v>4</v>
      </c>
      <c r="AA48" s="26">
        <v>0</v>
      </c>
      <c r="AB48" s="26">
        <v>0</v>
      </c>
      <c r="AC48" s="26" t="s">
        <v>63</v>
      </c>
      <c r="AD48" s="26" t="s">
        <v>1787</v>
      </c>
      <c r="AE48" s="26">
        <v>0</v>
      </c>
      <c r="AF48" s="26">
        <v>0</v>
      </c>
    </row>
    <row r="49" spans="1:32" s="26" customFormat="1" x14ac:dyDescent="0.25">
      <c r="A49" s="26" t="s">
        <v>1770</v>
      </c>
      <c r="B49" s="26">
        <v>500.29</v>
      </c>
      <c r="C49" s="26">
        <v>401.96</v>
      </c>
      <c r="D49" s="26">
        <f>VLOOKUP(A49,Sheet7!$A$2:$B$602,2,FALSE)</f>
        <v>90</v>
      </c>
      <c r="E49" s="26">
        <v>24828</v>
      </c>
      <c r="F49" s="26" t="s">
        <v>2540</v>
      </c>
      <c r="H49" s="26">
        <v>811</v>
      </c>
      <c r="I49" s="26" t="s">
        <v>27</v>
      </c>
      <c r="J49" s="26" t="s">
        <v>1694</v>
      </c>
      <c r="K49" s="26" t="s">
        <v>1788</v>
      </c>
      <c r="L49" s="26" t="s">
        <v>35</v>
      </c>
      <c r="M49" s="26" t="s">
        <v>32</v>
      </c>
      <c r="N49" s="26">
        <v>72.900000000000006</v>
      </c>
      <c r="O49" s="26">
        <v>0</v>
      </c>
      <c r="P49" s="26">
        <v>72.900000000000006</v>
      </c>
      <c r="Q49" s="26">
        <v>0</v>
      </c>
      <c r="R49" s="26">
        <v>0</v>
      </c>
      <c r="S49" s="26">
        <v>0</v>
      </c>
      <c r="T49" s="28">
        <v>0</v>
      </c>
      <c r="U49" s="26" t="s">
        <v>1697</v>
      </c>
      <c r="V49" s="26">
        <v>0</v>
      </c>
      <c r="W49" s="26">
        <v>0</v>
      </c>
      <c r="X49" s="26">
        <v>0</v>
      </c>
      <c r="Y49" s="26">
        <v>0</v>
      </c>
      <c r="Z49" s="26">
        <v>0</v>
      </c>
      <c r="AA49" s="26">
        <v>0</v>
      </c>
      <c r="AB49" s="26">
        <v>0</v>
      </c>
      <c r="AC49" s="26" t="s">
        <v>33</v>
      </c>
      <c r="AD49" s="26">
        <v>0</v>
      </c>
      <c r="AE49" s="26">
        <v>0</v>
      </c>
      <c r="AF49" s="26">
        <v>0</v>
      </c>
    </row>
    <row r="50" spans="1:32" s="26" customFormat="1" x14ac:dyDescent="0.25">
      <c r="A50" s="26" t="s">
        <v>1770</v>
      </c>
      <c r="B50" s="26">
        <v>500.29</v>
      </c>
      <c r="C50" s="26">
        <v>401.96</v>
      </c>
      <c r="D50" s="26">
        <f>VLOOKUP(A50,Sheet7!$A$2:$B$602,2,FALSE)</f>
        <v>90</v>
      </c>
      <c r="E50" s="26">
        <v>24833</v>
      </c>
      <c r="F50" s="26" t="s">
        <v>2540</v>
      </c>
      <c r="H50" s="26">
        <v>811</v>
      </c>
      <c r="I50" s="26" t="s">
        <v>27</v>
      </c>
      <c r="J50" s="26" t="s">
        <v>1694</v>
      </c>
      <c r="K50" s="26" t="s">
        <v>1789</v>
      </c>
      <c r="L50" s="26" t="s">
        <v>272</v>
      </c>
      <c r="M50" s="26" t="s">
        <v>32</v>
      </c>
      <c r="N50" s="26">
        <v>2170</v>
      </c>
      <c r="O50" s="26">
        <v>1350</v>
      </c>
      <c r="P50" s="26">
        <v>820</v>
      </c>
      <c r="Q50" s="26">
        <v>0</v>
      </c>
      <c r="R50" s="26">
        <v>0</v>
      </c>
      <c r="S50" s="26">
        <v>0</v>
      </c>
      <c r="T50" s="28">
        <v>0</v>
      </c>
      <c r="U50" s="26" t="s">
        <v>1790</v>
      </c>
      <c r="V50" s="26">
        <v>1</v>
      </c>
      <c r="W50" s="26">
        <v>2</v>
      </c>
      <c r="X50" s="26" t="s">
        <v>1791</v>
      </c>
      <c r="Y50" s="26">
        <v>1</v>
      </c>
      <c r="Z50" s="26" t="s">
        <v>127</v>
      </c>
      <c r="AA50" s="26">
        <v>0</v>
      </c>
      <c r="AB50" s="26">
        <v>0</v>
      </c>
      <c r="AC50" s="26" t="s">
        <v>33</v>
      </c>
      <c r="AD50" s="26">
        <v>0</v>
      </c>
      <c r="AE50" s="26">
        <v>0</v>
      </c>
      <c r="AF50" s="26">
        <v>0</v>
      </c>
    </row>
    <row r="51" spans="1:32" s="26" customFormat="1" x14ac:dyDescent="0.25">
      <c r="A51" s="26" t="s">
        <v>1770</v>
      </c>
      <c r="B51" s="26">
        <v>500.29</v>
      </c>
      <c r="C51" s="26">
        <v>401.96</v>
      </c>
      <c r="D51" s="26">
        <f>VLOOKUP(A51,Sheet7!$A$2:$B$602,2,FALSE)</f>
        <v>90</v>
      </c>
      <c r="E51" s="26">
        <v>24834</v>
      </c>
      <c r="F51" s="26" t="s">
        <v>2540</v>
      </c>
      <c r="H51" s="26">
        <v>811</v>
      </c>
      <c r="I51" s="26" t="s">
        <v>27</v>
      </c>
      <c r="J51" s="26" t="s">
        <v>1694</v>
      </c>
      <c r="K51" s="26" t="s">
        <v>1792</v>
      </c>
      <c r="L51" s="26" t="s">
        <v>408</v>
      </c>
      <c r="M51" s="26" t="s">
        <v>77</v>
      </c>
      <c r="N51" s="26">
        <v>2160</v>
      </c>
      <c r="O51" s="26">
        <v>1656</v>
      </c>
      <c r="P51" s="26">
        <v>250</v>
      </c>
      <c r="Q51" s="26">
        <v>0</v>
      </c>
      <c r="R51" s="26">
        <v>0</v>
      </c>
      <c r="S51" s="26">
        <v>0</v>
      </c>
      <c r="T51" s="28">
        <v>0</v>
      </c>
      <c r="U51" s="26" t="s">
        <v>1793</v>
      </c>
      <c r="V51" s="26">
        <v>1</v>
      </c>
      <c r="W51" s="26">
        <v>2</v>
      </c>
      <c r="X51" s="26" t="s">
        <v>1794</v>
      </c>
      <c r="Y51" s="26">
        <v>1</v>
      </c>
      <c r="Z51" s="26" t="s">
        <v>127</v>
      </c>
      <c r="AA51" s="26">
        <v>0</v>
      </c>
      <c r="AB51" s="26">
        <v>0</v>
      </c>
      <c r="AC51" s="26" t="s">
        <v>33</v>
      </c>
      <c r="AD51" s="26">
        <v>0</v>
      </c>
      <c r="AE51" s="26">
        <v>0</v>
      </c>
      <c r="AF51" s="26">
        <v>0</v>
      </c>
    </row>
    <row r="52" spans="1:32" s="26" customFormat="1" x14ac:dyDescent="0.25">
      <c r="A52" s="26" t="s">
        <v>1770</v>
      </c>
      <c r="B52" s="26">
        <v>500.29</v>
      </c>
      <c r="C52" s="26">
        <v>401.96</v>
      </c>
      <c r="D52" s="26">
        <f>VLOOKUP(A52,Sheet7!$A$2:$B$602,2,FALSE)</f>
        <v>90</v>
      </c>
      <c r="E52" s="26">
        <v>24835</v>
      </c>
      <c r="F52" s="26" t="s">
        <v>2540</v>
      </c>
      <c r="H52" s="26">
        <v>811</v>
      </c>
      <c r="I52" s="26" t="s">
        <v>27</v>
      </c>
      <c r="J52" s="26" t="s">
        <v>1694</v>
      </c>
      <c r="K52" s="26" t="s">
        <v>1795</v>
      </c>
      <c r="L52" s="26" t="s">
        <v>31</v>
      </c>
      <c r="M52" s="26" t="s">
        <v>32</v>
      </c>
      <c r="N52" s="26">
        <v>121.33</v>
      </c>
      <c r="O52" s="26">
        <v>0</v>
      </c>
      <c r="P52" s="26">
        <v>60</v>
      </c>
      <c r="Q52" s="26">
        <v>0</v>
      </c>
      <c r="R52" s="26">
        <v>0</v>
      </c>
      <c r="S52" s="26">
        <v>0</v>
      </c>
      <c r="T52" s="28">
        <v>0</v>
      </c>
      <c r="U52" s="26" t="s">
        <v>1796</v>
      </c>
      <c r="V52" s="26">
        <v>4</v>
      </c>
      <c r="W52" s="26">
        <v>5</v>
      </c>
      <c r="X52" s="26" t="s">
        <v>1797</v>
      </c>
      <c r="Y52" s="26">
        <v>1</v>
      </c>
      <c r="Z52" s="26">
        <v>1</v>
      </c>
      <c r="AA52" s="26">
        <v>0</v>
      </c>
      <c r="AB52" s="26">
        <v>0</v>
      </c>
      <c r="AC52" s="26" t="s">
        <v>33</v>
      </c>
      <c r="AD52" s="26">
        <v>0</v>
      </c>
      <c r="AE52" s="26">
        <v>0</v>
      </c>
      <c r="AF52" s="26">
        <v>0</v>
      </c>
    </row>
    <row r="53" spans="1:32" s="26" customFormat="1" x14ac:dyDescent="0.25">
      <c r="A53" s="26" t="s">
        <v>1770</v>
      </c>
      <c r="B53" s="26">
        <v>500.29</v>
      </c>
      <c r="C53" s="26">
        <v>401.96</v>
      </c>
      <c r="D53" s="26">
        <f>VLOOKUP(A53,Sheet7!$A$2:$B$602,2,FALSE)</f>
        <v>90</v>
      </c>
      <c r="E53" s="26">
        <v>24836</v>
      </c>
      <c r="F53" s="26" t="s">
        <v>2540</v>
      </c>
      <c r="H53" s="26">
        <v>811</v>
      </c>
      <c r="I53" s="26" t="s">
        <v>27</v>
      </c>
      <c r="J53" s="26" t="s">
        <v>1694</v>
      </c>
      <c r="K53" s="26" t="s">
        <v>1798</v>
      </c>
      <c r="L53" s="26" t="s">
        <v>119</v>
      </c>
      <c r="M53" s="26" t="s">
        <v>32</v>
      </c>
      <c r="N53" s="26">
        <v>181.21</v>
      </c>
      <c r="O53" s="26">
        <v>0</v>
      </c>
      <c r="P53" s="26">
        <v>85</v>
      </c>
      <c r="Q53" s="26">
        <v>0</v>
      </c>
      <c r="R53" s="26">
        <v>0</v>
      </c>
      <c r="S53" s="26">
        <v>0</v>
      </c>
      <c r="T53" s="28">
        <v>0</v>
      </c>
      <c r="U53" s="26" t="s">
        <v>661</v>
      </c>
      <c r="V53" s="26">
        <v>1</v>
      </c>
      <c r="W53" s="26">
        <v>1</v>
      </c>
      <c r="X53" s="26" t="s">
        <v>1799</v>
      </c>
      <c r="Y53" s="26">
        <v>1</v>
      </c>
      <c r="Z53" s="26">
        <v>1</v>
      </c>
      <c r="AA53" s="26">
        <v>0</v>
      </c>
      <c r="AB53" s="26">
        <v>0</v>
      </c>
      <c r="AC53" s="26" t="s">
        <v>33</v>
      </c>
      <c r="AD53" s="26">
        <v>0</v>
      </c>
      <c r="AE53" s="26">
        <v>0</v>
      </c>
      <c r="AF53" s="26">
        <v>0</v>
      </c>
    </row>
    <row r="54" spans="1:32" s="25" customFormat="1" x14ac:dyDescent="0.25">
      <c r="A54" s="25" t="s">
        <v>1846</v>
      </c>
      <c r="B54" s="25">
        <v>32.770000000000003</v>
      </c>
      <c r="C54" s="25">
        <v>457.66</v>
      </c>
      <c r="D54" s="25">
        <f>VLOOKUP(A54,Sheet7!$A$2:$B$602,2,FALSE)</f>
        <v>50</v>
      </c>
      <c r="E54" s="25">
        <v>26344</v>
      </c>
      <c r="F54" s="25" t="s">
        <v>2540</v>
      </c>
      <c r="H54" s="25">
        <v>811</v>
      </c>
      <c r="I54" s="25" t="s">
        <v>27</v>
      </c>
      <c r="J54" s="25" t="s">
        <v>1694</v>
      </c>
      <c r="K54" s="25" t="s">
        <v>1847</v>
      </c>
      <c r="L54" s="25" t="s">
        <v>50</v>
      </c>
      <c r="M54" s="25" t="s">
        <v>77</v>
      </c>
      <c r="N54" s="25">
        <v>354.98</v>
      </c>
      <c r="O54" s="25">
        <v>0</v>
      </c>
      <c r="P54" s="25">
        <v>354.98</v>
      </c>
      <c r="Q54" s="25">
        <v>0</v>
      </c>
      <c r="R54" s="25">
        <v>0</v>
      </c>
      <c r="S54" s="25">
        <v>0</v>
      </c>
      <c r="T54" s="27">
        <v>0</v>
      </c>
      <c r="U54" s="25" t="s">
        <v>1848</v>
      </c>
      <c r="V54" s="25">
        <v>3</v>
      </c>
      <c r="W54" s="25">
        <v>4</v>
      </c>
      <c r="X54" s="25" t="s">
        <v>1849</v>
      </c>
      <c r="Y54" s="25">
        <v>0</v>
      </c>
      <c r="Z54" s="25">
        <v>0</v>
      </c>
      <c r="AA54" s="25">
        <v>0</v>
      </c>
      <c r="AB54" s="25">
        <v>0</v>
      </c>
      <c r="AC54" s="25" t="s">
        <v>1850</v>
      </c>
      <c r="AD54" s="25">
        <v>0</v>
      </c>
      <c r="AE54" s="25">
        <v>0</v>
      </c>
      <c r="AF54" s="25">
        <v>0</v>
      </c>
    </row>
    <row r="55" spans="1:32" s="25" customFormat="1" x14ac:dyDescent="0.25">
      <c r="A55" s="25" t="s">
        <v>1846</v>
      </c>
      <c r="B55" s="25">
        <v>32.770000000000003</v>
      </c>
      <c r="C55" s="25">
        <v>457.66</v>
      </c>
      <c r="D55" s="25">
        <f>VLOOKUP(A55,Sheet7!$A$2:$B$602,2,FALSE)</f>
        <v>50</v>
      </c>
      <c r="E55" s="25">
        <v>26345</v>
      </c>
      <c r="F55" s="25" t="s">
        <v>2540</v>
      </c>
      <c r="H55" s="25">
        <v>811</v>
      </c>
      <c r="I55" s="25" t="s">
        <v>27</v>
      </c>
      <c r="J55" s="25" t="s">
        <v>1694</v>
      </c>
      <c r="K55" s="25" t="s">
        <v>1851</v>
      </c>
      <c r="L55" s="25" t="s">
        <v>50</v>
      </c>
      <c r="M55" s="25" t="s">
        <v>32</v>
      </c>
      <c r="N55" s="25">
        <v>160.99</v>
      </c>
      <c r="O55" s="25">
        <v>0</v>
      </c>
      <c r="P55" s="25">
        <v>0</v>
      </c>
      <c r="Q55" s="25">
        <v>0</v>
      </c>
      <c r="R55" s="25">
        <v>0</v>
      </c>
      <c r="S55" s="25">
        <v>0</v>
      </c>
      <c r="T55" s="27">
        <v>0</v>
      </c>
      <c r="U55" s="25" t="s">
        <v>1852</v>
      </c>
      <c r="V55" s="25">
        <v>0</v>
      </c>
      <c r="W55" s="25">
        <v>0</v>
      </c>
      <c r="X55" s="25" t="s">
        <v>1853</v>
      </c>
      <c r="Y55" s="25">
        <v>0</v>
      </c>
      <c r="Z55" s="25">
        <v>0</v>
      </c>
      <c r="AA55" s="25">
        <v>0</v>
      </c>
      <c r="AB55" s="25">
        <v>0</v>
      </c>
      <c r="AC55" s="25" t="s">
        <v>1850</v>
      </c>
      <c r="AD55" s="25">
        <v>0</v>
      </c>
      <c r="AE55" s="25">
        <v>0</v>
      </c>
      <c r="AF55" s="25">
        <v>0</v>
      </c>
    </row>
    <row r="56" spans="1:32" s="25" customFormat="1" x14ac:dyDescent="0.25">
      <c r="A56" s="25" t="s">
        <v>1856</v>
      </c>
      <c r="B56" s="25">
        <v>11366.51</v>
      </c>
      <c r="C56" s="25" t="e">
        <v>#N/A</v>
      </c>
      <c r="D56" s="25" t="e">
        <f>VLOOKUP(A56,Sheet7!$A$2:$B$602,2,FALSE)</f>
        <v>#N/A</v>
      </c>
      <c r="E56" s="25">
        <v>26882</v>
      </c>
      <c r="F56" s="25" t="s">
        <v>2540</v>
      </c>
      <c r="H56" s="25">
        <v>811</v>
      </c>
      <c r="I56" s="25" t="s">
        <v>27</v>
      </c>
      <c r="J56" s="25" t="s">
        <v>1694</v>
      </c>
      <c r="K56" s="25" t="s">
        <v>1857</v>
      </c>
      <c r="L56" s="25" t="s">
        <v>288</v>
      </c>
      <c r="M56" s="25" t="s">
        <v>32</v>
      </c>
      <c r="N56" s="25">
        <v>4266</v>
      </c>
      <c r="O56" s="25">
        <v>2133</v>
      </c>
      <c r="P56" s="25">
        <v>2133</v>
      </c>
      <c r="Q56" s="25">
        <v>0</v>
      </c>
      <c r="R56" s="25">
        <v>0</v>
      </c>
      <c r="S56" s="25">
        <v>0</v>
      </c>
      <c r="T56" s="27">
        <v>0</v>
      </c>
      <c r="U56" s="25" t="s">
        <v>1858</v>
      </c>
      <c r="V56" s="25">
        <v>0</v>
      </c>
      <c r="W56" s="25">
        <v>0</v>
      </c>
      <c r="X56" s="25">
        <v>0</v>
      </c>
      <c r="Y56" s="25">
        <v>0</v>
      </c>
      <c r="Z56" s="25">
        <v>0</v>
      </c>
      <c r="AA56" s="25" t="s">
        <v>1859</v>
      </c>
      <c r="AB56" s="25">
        <v>0</v>
      </c>
      <c r="AC56" s="25" t="s">
        <v>33</v>
      </c>
      <c r="AD56" s="25">
        <v>0</v>
      </c>
      <c r="AE56" s="25">
        <v>0</v>
      </c>
      <c r="AF56" s="25">
        <v>0</v>
      </c>
    </row>
    <row r="57" spans="1:32" hidden="1" x14ac:dyDescent="0.25">
      <c r="A57" t="s">
        <v>1856</v>
      </c>
      <c r="B57">
        <v>11366.51</v>
      </c>
      <c r="C57" t="e">
        <v>#N/A</v>
      </c>
      <c r="D57" s="17" t="e">
        <f>VLOOKUP(A57,Sheet7!$A$2:$B$602,2,FALSE)</f>
        <v>#N/A</v>
      </c>
      <c r="E57">
        <v>26891</v>
      </c>
      <c r="H57">
        <v>811</v>
      </c>
      <c r="I57" t="s">
        <v>27</v>
      </c>
      <c r="J57" t="s">
        <v>1694</v>
      </c>
      <c r="K57" t="s">
        <v>1860</v>
      </c>
      <c r="L57" t="s">
        <v>60</v>
      </c>
      <c r="M57" t="s">
        <v>32</v>
      </c>
      <c r="N57">
        <v>2581.56</v>
      </c>
      <c r="O57">
        <v>1548.94</v>
      </c>
      <c r="P57">
        <v>1032.6199999999999</v>
      </c>
      <c r="Q57">
        <v>0</v>
      </c>
      <c r="R57">
        <v>0</v>
      </c>
      <c r="S57">
        <v>2581.56</v>
      </c>
      <c r="T57">
        <v>0</v>
      </c>
      <c r="U57" t="s">
        <v>1697</v>
      </c>
      <c r="V57">
        <v>0</v>
      </c>
      <c r="W57">
        <v>0</v>
      </c>
      <c r="X57">
        <v>0</v>
      </c>
      <c r="Y57">
        <v>0</v>
      </c>
      <c r="Z57">
        <v>0</v>
      </c>
      <c r="AA57">
        <v>0</v>
      </c>
      <c r="AB57">
        <v>0</v>
      </c>
      <c r="AC57" t="s">
        <v>33</v>
      </c>
      <c r="AD57">
        <v>0</v>
      </c>
      <c r="AE57">
        <v>0</v>
      </c>
      <c r="AF57">
        <v>0</v>
      </c>
    </row>
    <row r="58" spans="1:32" s="25" customFormat="1" x14ac:dyDescent="0.25">
      <c r="A58" s="25" t="s">
        <v>1856</v>
      </c>
      <c r="B58" s="25">
        <v>11366.51</v>
      </c>
      <c r="C58" s="25" t="e">
        <v>#N/A</v>
      </c>
      <c r="D58" s="25" t="e">
        <f>VLOOKUP(A58,Sheet7!$A$2:$B$602,2,FALSE)</f>
        <v>#N/A</v>
      </c>
      <c r="E58" s="25">
        <v>26921</v>
      </c>
      <c r="F58" s="25" t="s">
        <v>2540</v>
      </c>
      <c r="H58" s="25">
        <v>811</v>
      </c>
      <c r="I58" s="25" t="s">
        <v>27</v>
      </c>
      <c r="J58" s="25" t="s">
        <v>1694</v>
      </c>
      <c r="K58" s="25" t="s">
        <v>1861</v>
      </c>
      <c r="L58" s="25" t="s">
        <v>50</v>
      </c>
      <c r="M58" s="25" t="s">
        <v>32</v>
      </c>
      <c r="N58" s="25">
        <v>4356</v>
      </c>
      <c r="O58" s="25">
        <v>1089</v>
      </c>
      <c r="P58" s="25">
        <v>3267</v>
      </c>
      <c r="Q58" s="25">
        <v>0</v>
      </c>
      <c r="R58" s="25">
        <v>0</v>
      </c>
      <c r="S58" s="25">
        <v>0</v>
      </c>
      <c r="T58" s="27">
        <v>0</v>
      </c>
      <c r="U58" s="25" t="s">
        <v>1858</v>
      </c>
      <c r="V58" s="25">
        <v>0</v>
      </c>
      <c r="W58" s="25">
        <v>0</v>
      </c>
      <c r="X58" s="25">
        <v>0</v>
      </c>
      <c r="Y58" s="25">
        <v>0</v>
      </c>
      <c r="Z58" s="25">
        <v>0</v>
      </c>
      <c r="AA58" s="25" t="s">
        <v>1862</v>
      </c>
      <c r="AB58" s="25">
        <v>0</v>
      </c>
      <c r="AC58" s="25" t="s">
        <v>33</v>
      </c>
      <c r="AD58" s="25">
        <v>0</v>
      </c>
      <c r="AE58" s="25">
        <v>0</v>
      </c>
      <c r="AF58" s="25">
        <v>0</v>
      </c>
    </row>
    <row r="59" spans="1:32" s="26" customFormat="1" x14ac:dyDescent="0.25">
      <c r="A59" s="26" t="s">
        <v>1856</v>
      </c>
      <c r="B59" s="26">
        <v>11366.51</v>
      </c>
      <c r="C59" s="26" t="e">
        <v>#N/A</v>
      </c>
      <c r="D59" s="26" t="e">
        <f>VLOOKUP(A59,Sheet7!$A$2:$B$602,2,FALSE)</f>
        <v>#N/A</v>
      </c>
      <c r="E59" s="26">
        <v>27161</v>
      </c>
      <c r="F59" s="26" t="s">
        <v>2540</v>
      </c>
      <c r="G59" s="26" t="s">
        <v>2554</v>
      </c>
      <c r="H59" s="26">
        <v>811</v>
      </c>
      <c r="I59" s="26" t="s">
        <v>27</v>
      </c>
      <c r="J59" s="26" t="s">
        <v>1694</v>
      </c>
      <c r="K59" s="26" t="s">
        <v>1879</v>
      </c>
      <c r="L59" s="26" t="s">
        <v>50</v>
      </c>
      <c r="M59" s="26" t="s">
        <v>374</v>
      </c>
      <c r="N59" s="26">
        <v>10000</v>
      </c>
      <c r="O59" s="26">
        <v>0</v>
      </c>
      <c r="P59" s="26">
        <v>1500</v>
      </c>
      <c r="Q59" s="26">
        <v>0</v>
      </c>
      <c r="R59" s="26">
        <v>0</v>
      </c>
      <c r="S59" s="26">
        <v>0</v>
      </c>
      <c r="T59" s="28">
        <v>0</v>
      </c>
      <c r="U59" s="26" t="s">
        <v>1858</v>
      </c>
      <c r="V59" s="26">
        <v>0</v>
      </c>
      <c r="W59" s="26">
        <v>0</v>
      </c>
      <c r="X59" s="26" t="s">
        <v>1880</v>
      </c>
      <c r="Y59" s="26">
        <v>0</v>
      </c>
      <c r="Z59" s="26">
        <v>0</v>
      </c>
      <c r="AA59" s="26" t="s">
        <v>1881</v>
      </c>
      <c r="AB59" s="26">
        <v>0</v>
      </c>
      <c r="AC59" s="26" t="s">
        <v>63</v>
      </c>
      <c r="AD59" s="26" t="s">
        <v>1850</v>
      </c>
      <c r="AE59" s="26">
        <v>0</v>
      </c>
      <c r="AF59" s="26">
        <v>0</v>
      </c>
    </row>
    <row r="60" spans="1:32" hidden="1" x14ac:dyDescent="0.25">
      <c r="A60" t="s">
        <v>1856</v>
      </c>
      <c r="B60">
        <v>11366.51</v>
      </c>
      <c r="C60" t="e">
        <v>#N/A</v>
      </c>
      <c r="D60" s="17" t="e">
        <f>VLOOKUP(A60,Sheet7!$A$2:$B$602,2,FALSE)</f>
        <v>#N/A</v>
      </c>
      <c r="E60">
        <v>27171</v>
      </c>
      <c r="H60">
        <v>811</v>
      </c>
      <c r="I60" t="s">
        <v>27</v>
      </c>
      <c r="J60" t="s">
        <v>1694</v>
      </c>
      <c r="K60" t="s">
        <v>1882</v>
      </c>
      <c r="L60" t="s">
        <v>528</v>
      </c>
      <c r="M60" t="s">
        <v>32</v>
      </c>
      <c r="N60">
        <v>8428.33</v>
      </c>
      <c r="O60">
        <v>2107.08</v>
      </c>
      <c r="P60">
        <v>6321.25</v>
      </c>
      <c r="Q60">
        <v>0</v>
      </c>
      <c r="R60">
        <v>0</v>
      </c>
      <c r="S60">
        <v>8428.33</v>
      </c>
      <c r="T60">
        <v>0</v>
      </c>
      <c r="U60" t="s">
        <v>1883</v>
      </c>
      <c r="V60">
        <v>3</v>
      </c>
      <c r="W60">
        <v>4</v>
      </c>
      <c r="X60" t="s">
        <v>1884</v>
      </c>
      <c r="Y60">
        <v>0</v>
      </c>
      <c r="Z60" t="s">
        <v>1885</v>
      </c>
      <c r="AA60">
        <v>0</v>
      </c>
      <c r="AB60">
        <v>0</v>
      </c>
      <c r="AC60" t="s">
        <v>63</v>
      </c>
      <c r="AD60" t="s">
        <v>1850</v>
      </c>
      <c r="AE60">
        <v>0</v>
      </c>
      <c r="AF60">
        <v>0</v>
      </c>
    </row>
    <row r="61" spans="1:32" s="25" customFormat="1" x14ac:dyDescent="0.25">
      <c r="A61" s="25" t="s">
        <v>1920</v>
      </c>
      <c r="B61" s="25">
        <v>2268.6899999999996</v>
      </c>
      <c r="C61" s="25">
        <v>2246.6799999999998</v>
      </c>
      <c r="D61" s="25">
        <f>VLOOKUP(A61,Sheet7!$A$2:$B$602,2,FALSE)</f>
        <v>80</v>
      </c>
      <c r="E61" s="25">
        <v>25774</v>
      </c>
      <c r="F61" s="25" t="s">
        <v>2540</v>
      </c>
      <c r="G61" s="25" t="s">
        <v>2554</v>
      </c>
      <c r="H61" s="25">
        <v>811</v>
      </c>
      <c r="I61" s="25" t="s">
        <v>27</v>
      </c>
      <c r="J61" s="25" t="s">
        <v>1694</v>
      </c>
      <c r="K61" s="25" t="s">
        <v>1929</v>
      </c>
      <c r="L61" s="25" t="s">
        <v>50</v>
      </c>
      <c r="M61" s="25" t="s">
        <v>32</v>
      </c>
      <c r="N61" s="25">
        <v>1387.5</v>
      </c>
      <c r="O61" s="25">
        <v>832.5</v>
      </c>
      <c r="P61" s="25">
        <v>555</v>
      </c>
      <c r="Q61" s="25">
        <v>0</v>
      </c>
      <c r="R61" s="25">
        <v>0</v>
      </c>
      <c r="S61" s="25">
        <v>0</v>
      </c>
      <c r="T61" s="27">
        <v>0</v>
      </c>
      <c r="U61" s="25" t="s">
        <v>1930</v>
      </c>
      <c r="V61" s="25">
        <v>0</v>
      </c>
      <c r="W61" s="25">
        <v>0</v>
      </c>
      <c r="X61" s="25" t="s">
        <v>74</v>
      </c>
      <c r="Y61" s="25">
        <v>0</v>
      </c>
      <c r="Z61" s="25">
        <v>0</v>
      </c>
      <c r="AA61" s="25">
        <v>0</v>
      </c>
      <c r="AB61" s="25">
        <v>0</v>
      </c>
      <c r="AC61" s="25" t="s">
        <v>33</v>
      </c>
      <c r="AD61" s="25">
        <v>0</v>
      </c>
      <c r="AE61" s="25">
        <v>0</v>
      </c>
      <c r="AF61" s="25">
        <v>0</v>
      </c>
    </row>
    <row r="62" spans="1:32" s="25" customFormat="1" x14ac:dyDescent="0.25">
      <c r="A62" s="25" t="s">
        <v>1931</v>
      </c>
      <c r="B62" s="25">
        <v>2495.37</v>
      </c>
      <c r="C62" s="25">
        <v>6090.6</v>
      </c>
      <c r="D62" s="25">
        <f>VLOOKUP(A62,Sheet7!$A$2:$B$602,2,FALSE)</f>
        <v>65</v>
      </c>
      <c r="E62" s="25">
        <v>27332</v>
      </c>
      <c r="F62" s="25" t="s">
        <v>2540</v>
      </c>
      <c r="G62" s="25" t="s">
        <v>2554</v>
      </c>
      <c r="H62" s="25">
        <v>811</v>
      </c>
      <c r="I62" s="25" t="s">
        <v>27</v>
      </c>
      <c r="J62" s="25" t="s">
        <v>1694</v>
      </c>
      <c r="K62" s="25" t="s">
        <v>1939</v>
      </c>
      <c r="L62" s="25" t="s">
        <v>50</v>
      </c>
      <c r="M62" s="25" t="s">
        <v>32</v>
      </c>
      <c r="N62" s="25">
        <v>1074.47</v>
      </c>
      <c r="O62" s="25">
        <v>644.67999999999995</v>
      </c>
      <c r="P62" s="25">
        <v>429.78</v>
      </c>
      <c r="Q62" s="25">
        <v>0</v>
      </c>
      <c r="R62" s="25">
        <v>0</v>
      </c>
      <c r="S62" s="25">
        <v>0</v>
      </c>
      <c r="T62" s="27">
        <v>0</v>
      </c>
      <c r="U62" s="25" t="s">
        <v>1940</v>
      </c>
      <c r="V62" s="25">
        <v>0</v>
      </c>
      <c r="W62" s="25">
        <v>0</v>
      </c>
      <c r="X62" s="25" t="s">
        <v>74</v>
      </c>
      <c r="Y62" s="25">
        <v>0</v>
      </c>
      <c r="Z62" s="25">
        <v>0</v>
      </c>
      <c r="AA62" s="25">
        <v>0</v>
      </c>
      <c r="AB62" s="25">
        <v>0</v>
      </c>
      <c r="AC62" s="25" t="s">
        <v>33</v>
      </c>
      <c r="AD62" s="25">
        <v>0</v>
      </c>
      <c r="AE62" s="25">
        <v>0</v>
      </c>
      <c r="AF62" s="25">
        <v>0</v>
      </c>
    </row>
    <row r="63" spans="1:32" hidden="1" x14ac:dyDescent="0.25">
      <c r="A63" t="s">
        <v>1970</v>
      </c>
      <c r="B63">
        <v>924</v>
      </c>
      <c r="C63">
        <v>472.25</v>
      </c>
      <c r="D63" s="17">
        <f>VLOOKUP(A63,Sheet7!$A$2:$B$602,2,FALSE)</f>
        <v>10</v>
      </c>
      <c r="E63">
        <v>25904</v>
      </c>
      <c r="H63">
        <v>811</v>
      </c>
      <c r="I63" t="s">
        <v>27</v>
      </c>
      <c r="J63" t="s">
        <v>1694</v>
      </c>
      <c r="K63" t="s">
        <v>1971</v>
      </c>
      <c r="L63" t="s">
        <v>288</v>
      </c>
      <c r="M63" t="s">
        <v>32</v>
      </c>
      <c r="N63">
        <v>50</v>
      </c>
      <c r="O63">
        <v>0</v>
      </c>
      <c r="P63">
        <v>50</v>
      </c>
      <c r="Q63">
        <v>0</v>
      </c>
      <c r="R63">
        <v>0</v>
      </c>
      <c r="S63" s="17">
        <v>50</v>
      </c>
      <c r="T63">
        <v>0</v>
      </c>
      <c r="U63" t="s">
        <v>1972</v>
      </c>
      <c r="V63">
        <v>0</v>
      </c>
      <c r="W63">
        <v>0</v>
      </c>
      <c r="X63" t="s">
        <v>1697</v>
      </c>
      <c r="Y63">
        <v>0</v>
      </c>
      <c r="Z63">
        <v>0</v>
      </c>
      <c r="AA63">
        <v>0</v>
      </c>
      <c r="AB63">
        <v>0</v>
      </c>
      <c r="AC63" t="s">
        <v>33</v>
      </c>
      <c r="AD63">
        <v>0</v>
      </c>
      <c r="AE63">
        <v>0</v>
      </c>
      <c r="AF63">
        <v>0</v>
      </c>
    </row>
    <row r="64" spans="1:32" hidden="1" x14ac:dyDescent="0.25">
      <c r="A64" t="s">
        <v>1970</v>
      </c>
      <c r="B64">
        <v>924</v>
      </c>
      <c r="C64">
        <v>472.25</v>
      </c>
      <c r="D64" s="17">
        <f>VLOOKUP(A64,Sheet7!$A$2:$B$602,2,FALSE)</f>
        <v>10</v>
      </c>
      <c r="E64">
        <v>25905</v>
      </c>
      <c r="H64">
        <v>811</v>
      </c>
      <c r="I64" t="s">
        <v>27</v>
      </c>
      <c r="J64" t="s">
        <v>1694</v>
      </c>
      <c r="K64" t="s">
        <v>1973</v>
      </c>
      <c r="L64" t="s">
        <v>288</v>
      </c>
      <c r="M64" t="s">
        <v>77</v>
      </c>
      <c r="N64">
        <v>25</v>
      </c>
      <c r="O64">
        <v>0</v>
      </c>
      <c r="P64">
        <v>25</v>
      </c>
      <c r="Q64">
        <v>0</v>
      </c>
      <c r="R64">
        <v>0</v>
      </c>
      <c r="S64" s="17">
        <v>25</v>
      </c>
      <c r="T64">
        <v>0</v>
      </c>
      <c r="U64" t="s">
        <v>1972</v>
      </c>
      <c r="V64">
        <v>0</v>
      </c>
      <c r="W64">
        <v>0</v>
      </c>
      <c r="X64" t="s">
        <v>1697</v>
      </c>
      <c r="Y64">
        <v>0</v>
      </c>
      <c r="Z64">
        <v>0</v>
      </c>
      <c r="AA64">
        <v>0</v>
      </c>
      <c r="AB64">
        <v>0</v>
      </c>
      <c r="AC64" t="s">
        <v>33</v>
      </c>
      <c r="AD64">
        <v>0</v>
      </c>
      <c r="AE64">
        <v>0</v>
      </c>
      <c r="AF64">
        <v>0</v>
      </c>
    </row>
    <row r="65" spans="1:34" hidden="1" x14ac:dyDescent="0.25">
      <c r="A65" t="s">
        <v>1970</v>
      </c>
      <c r="B65">
        <v>924</v>
      </c>
      <c r="C65">
        <v>472.25</v>
      </c>
      <c r="D65" s="17">
        <f>VLOOKUP(A65,Sheet7!$A$2:$B$602,2,FALSE)</f>
        <v>10</v>
      </c>
      <c r="E65">
        <v>25912</v>
      </c>
      <c r="H65">
        <v>811</v>
      </c>
      <c r="I65" t="s">
        <v>27</v>
      </c>
      <c r="J65" t="s">
        <v>1694</v>
      </c>
      <c r="K65" t="s">
        <v>1974</v>
      </c>
      <c r="L65" t="s">
        <v>119</v>
      </c>
      <c r="M65" t="s">
        <v>32</v>
      </c>
      <c r="N65">
        <v>188.1</v>
      </c>
      <c r="O65">
        <v>0</v>
      </c>
      <c r="P65">
        <v>188.1</v>
      </c>
      <c r="Q65">
        <v>0</v>
      </c>
      <c r="R65">
        <v>0</v>
      </c>
      <c r="S65" s="17">
        <v>188.1</v>
      </c>
      <c r="T65">
        <v>0</v>
      </c>
      <c r="U65" t="s">
        <v>1972</v>
      </c>
      <c r="V65">
        <v>0</v>
      </c>
      <c r="W65">
        <v>0</v>
      </c>
      <c r="X65" t="s">
        <v>1697</v>
      </c>
      <c r="Y65">
        <v>0</v>
      </c>
      <c r="Z65">
        <v>0</v>
      </c>
      <c r="AA65">
        <v>0</v>
      </c>
      <c r="AB65">
        <v>0</v>
      </c>
      <c r="AC65" t="s">
        <v>33</v>
      </c>
      <c r="AD65">
        <v>0</v>
      </c>
      <c r="AE65">
        <v>0</v>
      </c>
      <c r="AF65">
        <v>0</v>
      </c>
    </row>
    <row r="66" spans="1:34" hidden="1" x14ac:dyDescent="0.25">
      <c r="A66" t="s">
        <v>1970</v>
      </c>
      <c r="B66">
        <v>924</v>
      </c>
      <c r="C66">
        <v>472.25</v>
      </c>
      <c r="D66" s="17">
        <f>VLOOKUP(A66,Sheet7!$A$2:$B$602,2,FALSE)</f>
        <v>10</v>
      </c>
      <c r="E66">
        <v>25913</v>
      </c>
      <c r="H66">
        <v>811</v>
      </c>
      <c r="I66" t="s">
        <v>27</v>
      </c>
      <c r="J66" t="s">
        <v>1694</v>
      </c>
      <c r="K66" t="s">
        <v>1975</v>
      </c>
      <c r="L66" t="s">
        <v>119</v>
      </c>
      <c r="M66" t="s">
        <v>77</v>
      </c>
      <c r="N66">
        <v>138.57</v>
      </c>
      <c r="O66">
        <v>0</v>
      </c>
      <c r="P66">
        <v>138.57</v>
      </c>
      <c r="Q66">
        <v>0</v>
      </c>
      <c r="R66">
        <v>0</v>
      </c>
      <c r="S66" s="17">
        <v>138.57</v>
      </c>
      <c r="T66">
        <v>0</v>
      </c>
      <c r="U66" t="s">
        <v>1972</v>
      </c>
      <c r="V66">
        <v>0</v>
      </c>
      <c r="W66">
        <v>0</v>
      </c>
      <c r="X66" t="s">
        <v>1697</v>
      </c>
      <c r="Y66">
        <v>0</v>
      </c>
      <c r="Z66">
        <v>0</v>
      </c>
      <c r="AA66">
        <v>0</v>
      </c>
      <c r="AB66">
        <v>0</v>
      </c>
      <c r="AC66" t="s">
        <v>33</v>
      </c>
      <c r="AD66">
        <v>0</v>
      </c>
      <c r="AE66">
        <v>0</v>
      </c>
      <c r="AF66">
        <v>0</v>
      </c>
    </row>
    <row r="67" spans="1:34" hidden="1" x14ac:dyDescent="0.25">
      <c r="A67" t="s">
        <v>1970</v>
      </c>
      <c r="B67">
        <v>924</v>
      </c>
      <c r="C67">
        <v>472.25</v>
      </c>
      <c r="D67" s="17">
        <f>VLOOKUP(A67,Sheet7!$A$2:$B$602,2,FALSE)</f>
        <v>10</v>
      </c>
      <c r="E67">
        <v>25914</v>
      </c>
      <c r="H67">
        <v>811</v>
      </c>
      <c r="I67" t="s">
        <v>27</v>
      </c>
      <c r="J67" t="s">
        <v>1694</v>
      </c>
      <c r="K67" t="s">
        <v>1976</v>
      </c>
      <c r="L67" t="s">
        <v>119</v>
      </c>
      <c r="M67" t="s">
        <v>51</v>
      </c>
      <c r="N67">
        <v>50</v>
      </c>
      <c r="O67">
        <v>0</v>
      </c>
      <c r="P67">
        <v>20</v>
      </c>
      <c r="Q67">
        <v>0</v>
      </c>
      <c r="R67">
        <v>0</v>
      </c>
      <c r="S67" s="17">
        <v>50</v>
      </c>
      <c r="T67">
        <v>0</v>
      </c>
      <c r="U67" t="s">
        <v>1972</v>
      </c>
      <c r="V67">
        <v>0</v>
      </c>
      <c r="W67">
        <v>0</v>
      </c>
      <c r="X67" t="s">
        <v>1697</v>
      </c>
      <c r="Y67">
        <v>0</v>
      </c>
      <c r="Z67">
        <v>0</v>
      </c>
      <c r="AA67">
        <v>0</v>
      </c>
      <c r="AB67">
        <v>0</v>
      </c>
      <c r="AC67" t="s">
        <v>33</v>
      </c>
      <c r="AD67">
        <v>0</v>
      </c>
      <c r="AE67">
        <v>0</v>
      </c>
      <c r="AF67">
        <v>0</v>
      </c>
    </row>
    <row r="68" spans="1:34" hidden="1" x14ac:dyDescent="0.25">
      <c r="A68" t="s">
        <v>1970</v>
      </c>
      <c r="B68">
        <v>924</v>
      </c>
      <c r="C68">
        <v>472.25</v>
      </c>
      <c r="D68" s="17">
        <f>VLOOKUP(A68,Sheet7!$A$2:$B$602,2,FALSE)</f>
        <v>10</v>
      </c>
      <c r="E68">
        <v>25915</v>
      </c>
      <c r="H68">
        <v>811</v>
      </c>
      <c r="I68" t="s">
        <v>27</v>
      </c>
      <c r="J68" t="s">
        <v>1694</v>
      </c>
      <c r="K68" t="s">
        <v>1977</v>
      </c>
      <c r="L68" t="s">
        <v>50</v>
      </c>
      <c r="M68" t="s">
        <v>32</v>
      </c>
      <c r="N68">
        <v>150</v>
      </c>
      <c r="O68">
        <v>0</v>
      </c>
      <c r="P68">
        <v>150</v>
      </c>
      <c r="Q68">
        <v>0</v>
      </c>
      <c r="R68">
        <v>0</v>
      </c>
      <c r="S68" s="17">
        <v>150</v>
      </c>
      <c r="T68">
        <v>0</v>
      </c>
      <c r="U68" t="s">
        <v>1972</v>
      </c>
      <c r="V68">
        <v>0</v>
      </c>
      <c r="W68">
        <v>0</v>
      </c>
      <c r="X68" t="s">
        <v>1697</v>
      </c>
      <c r="Y68">
        <v>0</v>
      </c>
      <c r="Z68">
        <v>0</v>
      </c>
      <c r="AA68" t="s">
        <v>1978</v>
      </c>
      <c r="AB68">
        <v>0</v>
      </c>
      <c r="AC68" t="s">
        <v>33</v>
      </c>
      <c r="AD68">
        <v>0</v>
      </c>
      <c r="AE68">
        <v>0</v>
      </c>
      <c r="AF68">
        <v>0</v>
      </c>
    </row>
    <row r="69" spans="1:34" hidden="1" x14ac:dyDescent="0.25">
      <c r="A69" t="s">
        <v>1970</v>
      </c>
      <c r="B69">
        <v>924</v>
      </c>
      <c r="C69">
        <v>472.25</v>
      </c>
      <c r="D69" s="17">
        <f>VLOOKUP(A69,Sheet7!$A$2:$B$602,2,FALSE)</f>
        <v>10</v>
      </c>
      <c r="E69">
        <v>25916</v>
      </c>
      <c r="H69">
        <v>811</v>
      </c>
      <c r="I69" t="s">
        <v>27</v>
      </c>
      <c r="J69" t="s">
        <v>1694</v>
      </c>
      <c r="K69" t="s">
        <v>1979</v>
      </c>
      <c r="L69" t="s">
        <v>50</v>
      </c>
      <c r="M69" t="s">
        <v>77</v>
      </c>
      <c r="N69">
        <v>60</v>
      </c>
      <c r="O69">
        <v>0</v>
      </c>
      <c r="P69">
        <v>60</v>
      </c>
      <c r="Q69">
        <v>0</v>
      </c>
      <c r="R69">
        <v>0</v>
      </c>
      <c r="S69" s="17">
        <v>60</v>
      </c>
      <c r="T69">
        <v>0</v>
      </c>
      <c r="U69" t="s">
        <v>1972</v>
      </c>
      <c r="V69">
        <v>0</v>
      </c>
      <c r="W69">
        <v>0</v>
      </c>
      <c r="X69" t="s">
        <v>1697</v>
      </c>
      <c r="Y69">
        <v>0</v>
      </c>
      <c r="Z69">
        <v>0</v>
      </c>
      <c r="AA69">
        <v>0</v>
      </c>
      <c r="AB69">
        <v>0</v>
      </c>
      <c r="AC69" t="s">
        <v>33</v>
      </c>
      <c r="AD69">
        <v>0</v>
      </c>
      <c r="AE69">
        <v>0</v>
      </c>
      <c r="AF69">
        <v>0</v>
      </c>
    </row>
    <row r="70" spans="1:34" hidden="1" x14ac:dyDescent="0.25">
      <c r="A70" t="s">
        <v>1970</v>
      </c>
      <c r="B70">
        <v>924</v>
      </c>
      <c r="C70">
        <v>472.25</v>
      </c>
      <c r="D70" s="17">
        <f>VLOOKUP(A70,Sheet7!$A$2:$B$602,2,FALSE)</f>
        <v>10</v>
      </c>
      <c r="E70">
        <v>25917</v>
      </c>
      <c r="H70">
        <v>811</v>
      </c>
      <c r="I70" t="s">
        <v>27</v>
      </c>
      <c r="J70" t="s">
        <v>1694</v>
      </c>
      <c r="K70" t="s">
        <v>1980</v>
      </c>
      <c r="L70" t="s">
        <v>528</v>
      </c>
      <c r="M70" t="s">
        <v>32</v>
      </c>
      <c r="N70">
        <v>159</v>
      </c>
      <c r="O70">
        <v>0</v>
      </c>
      <c r="P70">
        <v>159</v>
      </c>
      <c r="Q70">
        <v>0</v>
      </c>
      <c r="R70">
        <v>0</v>
      </c>
      <c r="S70" s="17">
        <v>159</v>
      </c>
      <c r="T70">
        <v>0</v>
      </c>
      <c r="U70" t="s">
        <v>1972</v>
      </c>
      <c r="V70">
        <v>0</v>
      </c>
      <c r="W70">
        <v>0</v>
      </c>
      <c r="X70" t="s">
        <v>1697</v>
      </c>
      <c r="Y70">
        <v>0</v>
      </c>
      <c r="Z70">
        <v>0</v>
      </c>
      <c r="AA70">
        <v>0</v>
      </c>
      <c r="AB70">
        <v>0</v>
      </c>
      <c r="AC70" t="s">
        <v>33</v>
      </c>
      <c r="AD70">
        <v>0</v>
      </c>
      <c r="AE70">
        <v>0</v>
      </c>
      <c r="AF70">
        <v>0</v>
      </c>
    </row>
    <row r="71" spans="1:34" hidden="1" x14ac:dyDescent="0.25">
      <c r="A71" t="s">
        <v>1970</v>
      </c>
      <c r="B71">
        <v>924</v>
      </c>
      <c r="C71">
        <v>472.25</v>
      </c>
      <c r="D71" s="17">
        <f>VLOOKUP(A71,Sheet7!$A$2:$B$602,2,FALSE)</f>
        <v>10</v>
      </c>
      <c r="E71">
        <v>25918</v>
      </c>
      <c r="H71">
        <v>811</v>
      </c>
      <c r="I71" t="s">
        <v>27</v>
      </c>
      <c r="J71" t="s">
        <v>1694</v>
      </c>
      <c r="K71" t="s">
        <v>1981</v>
      </c>
      <c r="L71" t="s">
        <v>1982</v>
      </c>
      <c r="M71" t="s">
        <v>32</v>
      </c>
      <c r="N71">
        <v>100</v>
      </c>
      <c r="O71">
        <v>0</v>
      </c>
      <c r="P71">
        <v>100</v>
      </c>
      <c r="Q71">
        <v>0</v>
      </c>
      <c r="R71">
        <v>0</v>
      </c>
      <c r="S71" s="17">
        <v>100</v>
      </c>
      <c r="T71">
        <v>0</v>
      </c>
      <c r="U71" t="s">
        <v>1972</v>
      </c>
      <c r="V71">
        <v>0</v>
      </c>
      <c r="W71">
        <v>0</v>
      </c>
      <c r="X71" t="s">
        <v>1697</v>
      </c>
      <c r="Y71">
        <v>0</v>
      </c>
      <c r="Z71">
        <v>0</v>
      </c>
      <c r="AA71">
        <v>0</v>
      </c>
      <c r="AB71">
        <v>0</v>
      </c>
      <c r="AC71" t="s">
        <v>33</v>
      </c>
      <c r="AD71">
        <v>0</v>
      </c>
      <c r="AE71">
        <v>0</v>
      </c>
      <c r="AF71">
        <v>0</v>
      </c>
    </row>
    <row r="72" spans="1:34" hidden="1" x14ac:dyDescent="0.25">
      <c r="A72" t="s">
        <v>1970</v>
      </c>
      <c r="B72">
        <v>924</v>
      </c>
      <c r="C72">
        <v>472.25</v>
      </c>
      <c r="D72" s="17">
        <f>VLOOKUP(A72,Sheet7!$A$2:$B$602,2,FALSE)</f>
        <v>10</v>
      </c>
      <c r="E72">
        <v>25922</v>
      </c>
      <c r="H72">
        <v>811</v>
      </c>
      <c r="I72" t="s">
        <v>27</v>
      </c>
      <c r="J72" t="s">
        <v>1694</v>
      </c>
      <c r="K72" t="s">
        <v>1983</v>
      </c>
      <c r="L72" t="s">
        <v>45</v>
      </c>
      <c r="M72" t="s">
        <v>32</v>
      </c>
      <c r="N72">
        <v>800</v>
      </c>
      <c r="O72">
        <v>0</v>
      </c>
      <c r="P72">
        <v>250</v>
      </c>
      <c r="Q72">
        <v>0</v>
      </c>
      <c r="R72">
        <v>0</v>
      </c>
      <c r="S72" s="17">
        <v>800</v>
      </c>
      <c r="T72">
        <v>0</v>
      </c>
      <c r="U72" t="s">
        <v>1972</v>
      </c>
      <c r="V72">
        <v>0</v>
      </c>
      <c r="W72">
        <v>0</v>
      </c>
      <c r="X72" t="s">
        <v>1697</v>
      </c>
      <c r="Y72">
        <v>0</v>
      </c>
      <c r="Z72">
        <v>0</v>
      </c>
      <c r="AA72">
        <v>0</v>
      </c>
      <c r="AB72">
        <v>0</v>
      </c>
      <c r="AC72" t="s">
        <v>33</v>
      </c>
      <c r="AD72">
        <v>0</v>
      </c>
      <c r="AE72">
        <v>0</v>
      </c>
      <c r="AF72">
        <v>0</v>
      </c>
    </row>
    <row r="73" spans="1:34" hidden="1" x14ac:dyDescent="0.25">
      <c r="A73" t="s">
        <v>1970</v>
      </c>
      <c r="B73">
        <v>924</v>
      </c>
      <c r="C73">
        <v>472.25</v>
      </c>
      <c r="D73" s="17">
        <f>VLOOKUP(A73,Sheet7!$A$2:$B$602,2,FALSE)</f>
        <v>10</v>
      </c>
      <c r="E73">
        <v>25923</v>
      </c>
      <c r="H73">
        <v>811</v>
      </c>
      <c r="I73" t="s">
        <v>27</v>
      </c>
      <c r="J73" t="s">
        <v>1694</v>
      </c>
      <c r="K73" t="s">
        <v>1984</v>
      </c>
      <c r="L73" t="s">
        <v>56</v>
      </c>
      <c r="M73" t="s">
        <v>32</v>
      </c>
      <c r="N73">
        <v>30</v>
      </c>
      <c r="O73">
        <v>0</v>
      </c>
      <c r="P73">
        <v>30</v>
      </c>
      <c r="Q73">
        <v>0</v>
      </c>
      <c r="R73">
        <v>0</v>
      </c>
      <c r="S73" s="17">
        <v>30</v>
      </c>
      <c r="T73">
        <v>0</v>
      </c>
      <c r="U73" t="s">
        <v>1972</v>
      </c>
      <c r="V73">
        <v>0</v>
      </c>
      <c r="W73">
        <v>0</v>
      </c>
      <c r="X73" t="s">
        <v>1697</v>
      </c>
      <c r="Y73">
        <v>0</v>
      </c>
      <c r="Z73">
        <v>0</v>
      </c>
      <c r="AA73">
        <v>0</v>
      </c>
      <c r="AB73">
        <v>0</v>
      </c>
      <c r="AC73" t="s">
        <v>33</v>
      </c>
      <c r="AD73">
        <v>0</v>
      </c>
      <c r="AE73">
        <v>0</v>
      </c>
      <c r="AF73">
        <v>0</v>
      </c>
    </row>
    <row r="74" spans="1:34" s="26" customFormat="1" x14ac:dyDescent="0.25">
      <c r="A74" s="26" t="s">
        <v>2079</v>
      </c>
      <c r="B74" s="26">
        <v>1226</v>
      </c>
      <c r="C74" s="26">
        <v>334.66</v>
      </c>
      <c r="D74" s="26">
        <f>VLOOKUP(A74,Sheet7!$A$2:$B$602,2,FALSE)</f>
        <v>20</v>
      </c>
      <c r="E74" s="26">
        <v>23546</v>
      </c>
      <c r="F74" s="26" t="s">
        <v>2540</v>
      </c>
      <c r="H74" s="26">
        <v>811</v>
      </c>
      <c r="I74" s="26" t="s">
        <v>27</v>
      </c>
      <c r="J74" s="26" t="s">
        <v>1694</v>
      </c>
      <c r="K74" s="26" t="s">
        <v>2080</v>
      </c>
      <c r="L74" s="26" t="s">
        <v>50</v>
      </c>
      <c r="M74" s="26" t="s">
        <v>77</v>
      </c>
      <c r="N74" s="26">
        <v>1000</v>
      </c>
      <c r="O74" s="26">
        <v>0</v>
      </c>
      <c r="P74" s="26">
        <v>200</v>
      </c>
      <c r="Q74" s="26">
        <v>0</v>
      </c>
      <c r="R74" s="26">
        <v>0</v>
      </c>
      <c r="S74" s="26">
        <v>0</v>
      </c>
      <c r="T74" s="28">
        <v>0</v>
      </c>
      <c r="U74" s="26" t="s">
        <v>2081</v>
      </c>
      <c r="V74" s="26">
        <v>3</v>
      </c>
      <c r="W74" s="26">
        <v>0</v>
      </c>
      <c r="X74" s="26" t="s">
        <v>2082</v>
      </c>
      <c r="Y74" s="26">
        <v>0</v>
      </c>
      <c r="Z74" s="26">
        <v>0</v>
      </c>
      <c r="AA74" s="26">
        <v>0</v>
      </c>
      <c r="AB74" s="26">
        <v>0</v>
      </c>
      <c r="AC74" s="26" t="s">
        <v>63</v>
      </c>
      <c r="AD74" s="26" t="s">
        <v>2083</v>
      </c>
      <c r="AE74" s="26">
        <v>0</v>
      </c>
      <c r="AF74" s="26">
        <v>0</v>
      </c>
    </row>
    <row r="75" spans="1:34" s="26" customFormat="1" x14ac:dyDescent="0.25">
      <c r="A75" s="26" t="s">
        <v>2120</v>
      </c>
      <c r="B75" s="26">
        <v>414.91</v>
      </c>
      <c r="C75" s="26">
        <v>1426.78</v>
      </c>
      <c r="D75" s="26">
        <f>VLOOKUP(A75,Sheet7!$A$2:$B$602,2,FALSE)</f>
        <v>400</v>
      </c>
      <c r="E75" s="26">
        <v>25690</v>
      </c>
      <c r="F75" s="26" t="s">
        <v>2540</v>
      </c>
      <c r="H75" s="26">
        <v>822</v>
      </c>
      <c r="I75" s="26" t="s">
        <v>27</v>
      </c>
      <c r="J75" s="26" t="s">
        <v>2119</v>
      </c>
      <c r="K75" s="26" t="s">
        <v>2126</v>
      </c>
      <c r="L75" s="26" t="s">
        <v>408</v>
      </c>
      <c r="M75" s="26" t="s">
        <v>77</v>
      </c>
      <c r="N75" s="26">
        <v>1000</v>
      </c>
      <c r="O75" s="26">
        <v>500</v>
      </c>
      <c r="P75" s="26">
        <v>300</v>
      </c>
      <c r="Q75" s="26">
        <v>1000</v>
      </c>
      <c r="R75" s="26">
        <v>300</v>
      </c>
      <c r="S75" s="26">
        <v>0</v>
      </c>
      <c r="T75" s="28">
        <v>0</v>
      </c>
      <c r="U75" s="26">
        <v>0</v>
      </c>
      <c r="V75" s="26">
        <v>0</v>
      </c>
      <c r="W75" s="26">
        <v>0</v>
      </c>
      <c r="X75" s="26">
        <v>0</v>
      </c>
      <c r="Y75" s="26" t="s">
        <v>2124</v>
      </c>
      <c r="Z75" s="26" t="s">
        <v>824</v>
      </c>
      <c r="AA75" s="26">
        <v>0</v>
      </c>
      <c r="AB75" s="26">
        <v>0</v>
      </c>
      <c r="AC75" s="26" t="s">
        <v>33</v>
      </c>
      <c r="AD75" s="26">
        <v>0</v>
      </c>
      <c r="AE75" s="26">
        <v>0</v>
      </c>
      <c r="AF75" s="26">
        <v>0</v>
      </c>
    </row>
    <row r="76" spans="1:34" s="26" customFormat="1" x14ac:dyDescent="0.25">
      <c r="A76" s="26" t="s">
        <v>2120</v>
      </c>
      <c r="B76" s="26">
        <v>414.91</v>
      </c>
      <c r="C76" s="26">
        <v>1426.78</v>
      </c>
      <c r="D76" s="26">
        <f>VLOOKUP(A76,Sheet7!$A$2:$B$602,2,FALSE)</f>
        <v>400</v>
      </c>
      <c r="E76" s="26">
        <v>25693</v>
      </c>
      <c r="F76" s="26" t="s">
        <v>2540</v>
      </c>
      <c r="H76" s="26">
        <v>822</v>
      </c>
      <c r="I76" s="26" t="s">
        <v>27</v>
      </c>
      <c r="J76" s="26" t="s">
        <v>2119</v>
      </c>
      <c r="K76" s="26" t="s">
        <v>2127</v>
      </c>
      <c r="L76" s="26" t="s">
        <v>408</v>
      </c>
      <c r="M76" s="26" t="s">
        <v>32</v>
      </c>
      <c r="N76" s="26">
        <v>1350</v>
      </c>
      <c r="O76" s="26">
        <v>500</v>
      </c>
      <c r="P76" s="26">
        <v>400</v>
      </c>
      <c r="Q76" s="26">
        <v>1350</v>
      </c>
      <c r="R76" s="26">
        <v>400</v>
      </c>
      <c r="S76" s="26">
        <v>0</v>
      </c>
      <c r="T76" s="28">
        <v>0</v>
      </c>
      <c r="U76" s="26">
        <v>0</v>
      </c>
      <c r="V76" s="26">
        <v>0</v>
      </c>
      <c r="W76" s="26">
        <v>0</v>
      </c>
      <c r="X76" s="26">
        <v>0</v>
      </c>
      <c r="Y76" s="26" t="s">
        <v>2124</v>
      </c>
      <c r="Z76" s="26" t="s">
        <v>824</v>
      </c>
      <c r="AA76" s="26">
        <v>0</v>
      </c>
      <c r="AB76" s="26">
        <v>0</v>
      </c>
      <c r="AC76" s="26" t="s">
        <v>33</v>
      </c>
      <c r="AD76" s="26">
        <v>0</v>
      </c>
      <c r="AE76" s="26">
        <v>0</v>
      </c>
      <c r="AF76" s="26">
        <v>0</v>
      </c>
    </row>
    <row r="77" spans="1:34" s="26" customFormat="1" x14ac:dyDescent="0.25">
      <c r="A77" s="26" t="s">
        <v>2129</v>
      </c>
      <c r="B77" s="26">
        <v>87.56</v>
      </c>
      <c r="C77" s="26">
        <v>1139.44</v>
      </c>
      <c r="D77" s="26">
        <f>VLOOKUP(A77,Sheet7!$A$2:$B$602,2,FALSE)</f>
        <v>350</v>
      </c>
      <c r="E77" s="26">
        <v>27609</v>
      </c>
      <c r="F77" s="26" t="s">
        <v>2540</v>
      </c>
      <c r="H77" s="26">
        <v>822</v>
      </c>
      <c r="I77" s="26" t="s">
        <v>27</v>
      </c>
      <c r="J77" s="26" t="s">
        <v>2119</v>
      </c>
      <c r="K77" s="26" t="s">
        <v>2131</v>
      </c>
      <c r="L77" s="26" t="s">
        <v>98</v>
      </c>
      <c r="M77" s="26" t="s">
        <v>77</v>
      </c>
      <c r="N77" s="26">
        <v>3999.2</v>
      </c>
      <c r="O77" s="26">
        <v>1600</v>
      </c>
      <c r="P77" s="26">
        <v>1999.65</v>
      </c>
      <c r="Q77" s="26">
        <v>3999.2</v>
      </c>
      <c r="R77" s="26">
        <v>499.9</v>
      </c>
      <c r="S77" s="26">
        <v>0</v>
      </c>
      <c r="T77" s="28">
        <v>0</v>
      </c>
      <c r="U77" s="26" t="s">
        <v>2132</v>
      </c>
      <c r="V77" s="26">
        <v>3</v>
      </c>
      <c r="W77" s="26">
        <v>4</v>
      </c>
      <c r="X77" s="26">
        <v>0</v>
      </c>
      <c r="Y77" s="26" t="s">
        <v>74</v>
      </c>
      <c r="Z77" s="26" t="s">
        <v>2133</v>
      </c>
      <c r="AA77" s="26">
        <v>0</v>
      </c>
      <c r="AB77" s="26">
        <v>0</v>
      </c>
      <c r="AC77" s="26" t="s">
        <v>33</v>
      </c>
      <c r="AD77" s="26">
        <v>0</v>
      </c>
      <c r="AE77" s="26">
        <v>0</v>
      </c>
      <c r="AF77" s="26">
        <v>0</v>
      </c>
    </row>
    <row r="78" spans="1:34" s="26" customFormat="1" x14ac:dyDescent="0.25">
      <c r="A78" s="26" t="s">
        <v>2129</v>
      </c>
      <c r="B78" s="26">
        <v>87.56</v>
      </c>
      <c r="C78" s="26">
        <v>1139.44</v>
      </c>
      <c r="D78" s="26">
        <f>VLOOKUP(A78,Sheet7!$A$2:$B$602,2,FALSE)</f>
        <v>350</v>
      </c>
      <c r="E78" s="26">
        <v>27671</v>
      </c>
      <c r="F78" s="26" t="s">
        <v>2540</v>
      </c>
      <c r="H78" s="26">
        <v>822</v>
      </c>
      <c r="I78" s="26" t="s">
        <v>27</v>
      </c>
      <c r="J78" s="26" t="s">
        <v>2119</v>
      </c>
      <c r="K78" s="26" t="s">
        <v>2138</v>
      </c>
      <c r="L78" s="26" t="s">
        <v>98</v>
      </c>
      <c r="M78" s="26" t="s">
        <v>32</v>
      </c>
      <c r="N78" s="26">
        <v>12845</v>
      </c>
      <c r="O78" s="26">
        <v>6300</v>
      </c>
      <c r="P78" s="26">
        <v>3853.5</v>
      </c>
      <c r="Q78" s="26">
        <v>12854</v>
      </c>
      <c r="R78" s="26">
        <v>858</v>
      </c>
      <c r="S78" s="26">
        <v>0</v>
      </c>
      <c r="T78" s="28">
        <v>0</v>
      </c>
      <c r="U78" s="26" t="s">
        <v>2139</v>
      </c>
      <c r="V78" s="26">
        <v>3</v>
      </c>
      <c r="W78" s="26">
        <v>4</v>
      </c>
      <c r="X78" s="26">
        <v>0</v>
      </c>
      <c r="Y78" s="26" t="s">
        <v>74</v>
      </c>
      <c r="Z78" s="26" t="s">
        <v>2133</v>
      </c>
      <c r="AA78" s="26">
        <v>0</v>
      </c>
      <c r="AB78" s="26">
        <v>0</v>
      </c>
      <c r="AC78" s="26" t="s">
        <v>33</v>
      </c>
      <c r="AD78" s="26">
        <v>0</v>
      </c>
      <c r="AE78" s="26">
        <v>0</v>
      </c>
      <c r="AF78" s="26">
        <v>0</v>
      </c>
    </row>
    <row r="79" spans="1:34" s="26" customFormat="1" x14ac:dyDescent="0.25">
      <c r="A79" s="26" t="s">
        <v>2129</v>
      </c>
      <c r="B79" s="26">
        <v>87.56</v>
      </c>
      <c r="C79" s="26">
        <v>1139.44</v>
      </c>
      <c r="D79" s="26">
        <f>VLOOKUP(A79,Sheet7!$A$2:$B$602,2,FALSE)</f>
        <v>350</v>
      </c>
      <c r="E79" s="26">
        <v>27675</v>
      </c>
      <c r="F79" s="26" t="s">
        <v>2540</v>
      </c>
      <c r="H79" s="26">
        <v>822</v>
      </c>
      <c r="I79" s="26" t="s">
        <v>27</v>
      </c>
      <c r="J79" s="26" t="s">
        <v>2119</v>
      </c>
      <c r="K79" s="26" t="s">
        <v>2140</v>
      </c>
      <c r="L79" s="26" t="s">
        <v>272</v>
      </c>
      <c r="M79" s="26" t="s">
        <v>51</v>
      </c>
      <c r="N79" s="26">
        <v>2040.65</v>
      </c>
      <c r="O79" s="26">
        <v>0</v>
      </c>
      <c r="P79" s="26">
        <v>816.26</v>
      </c>
      <c r="Q79" s="26">
        <v>500</v>
      </c>
      <c r="R79" s="26">
        <v>225</v>
      </c>
      <c r="S79" s="26">
        <v>0</v>
      </c>
      <c r="T79" s="28">
        <v>0</v>
      </c>
      <c r="U79" s="26" t="s">
        <v>2141</v>
      </c>
      <c r="V79" s="26">
        <v>3</v>
      </c>
      <c r="W79" s="26">
        <v>4</v>
      </c>
      <c r="X79" s="26">
        <v>0</v>
      </c>
      <c r="Y79" s="26" t="s">
        <v>74</v>
      </c>
      <c r="Z79" s="26" t="s">
        <v>2142</v>
      </c>
      <c r="AA79" s="26">
        <v>0</v>
      </c>
      <c r="AB79" s="26">
        <v>0</v>
      </c>
      <c r="AC79" s="26" t="s">
        <v>33</v>
      </c>
      <c r="AD79" s="26">
        <v>0</v>
      </c>
      <c r="AE79" s="26">
        <v>0</v>
      </c>
      <c r="AF79" s="26">
        <v>0</v>
      </c>
      <c r="AH79" s="26" t="s">
        <v>2569</v>
      </c>
    </row>
    <row r="80" spans="1:34" s="26" customFormat="1" x14ac:dyDescent="0.25">
      <c r="A80" s="26" t="s">
        <v>2143</v>
      </c>
      <c r="B80" s="26">
        <v>756.1400000000001</v>
      </c>
      <c r="C80" s="26">
        <v>2371.2199999999998</v>
      </c>
      <c r="D80" s="26">
        <f>VLOOKUP(A80,Sheet7!$A$2:$B$602,2,FALSE)</f>
        <v>500</v>
      </c>
      <c r="E80" s="26">
        <v>27735</v>
      </c>
      <c r="F80" s="26" t="s">
        <v>2540</v>
      </c>
      <c r="H80" s="26">
        <v>822</v>
      </c>
      <c r="I80" s="26" t="s">
        <v>27</v>
      </c>
      <c r="J80" s="26" t="s">
        <v>2119</v>
      </c>
      <c r="K80" s="26" t="s">
        <v>2147</v>
      </c>
      <c r="L80" s="26" t="s">
        <v>60</v>
      </c>
      <c r="M80" s="26" t="s">
        <v>32</v>
      </c>
      <c r="N80" s="26">
        <v>9750</v>
      </c>
      <c r="O80" s="26">
        <v>5150</v>
      </c>
      <c r="P80" s="26">
        <v>431.4</v>
      </c>
      <c r="Q80" s="26">
        <v>9750</v>
      </c>
      <c r="R80" s="26">
        <v>431.1</v>
      </c>
      <c r="S80" s="26">
        <v>0</v>
      </c>
      <c r="T80" s="28">
        <v>0</v>
      </c>
      <c r="U80" s="26">
        <v>0</v>
      </c>
      <c r="V80" s="26">
        <v>0</v>
      </c>
      <c r="W80" s="26">
        <v>0</v>
      </c>
      <c r="X80" s="26">
        <v>0</v>
      </c>
      <c r="Y80" s="26">
        <v>0</v>
      </c>
      <c r="Z80" s="26">
        <v>0</v>
      </c>
      <c r="AA80" s="26">
        <v>0</v>
      </c>
      <c r="AB80" s="26">
        <v>0</v>
      </c>
      <c r="AC80" s="26" t="s">
        <v>33</v>
      </c>
      <c r="AD80" s="26">
        <v>0</v>
      </c>
      <c r="AE80" s="26">
        <v>0</v>
      </c>
      <c r="AF80" s="26">
        <v>0</v>
      </c>
    </row>
    <row r="81" spans="1:32" s="26" customFormat="1" x14ac:dyDescent="0.25">
      <c r="A81" s="26" t="s">
        <v>2160</v>
      </c>
      <c r="B81" s="26">
        <v>122.04</v>
      </c>
      <c r="C81" s="26">
        <v>2740.86</v>
      </c>
      <c r="D81" s="26">
        <f>VLOOKUP(A81,Sheet7!$A$2:$B$602,2,FALSE)</f>
        <v>1400</v>
      </c>
      <c r="E81" s="26">
        <v>25592</v>
      </c>
      <c r="F81" s="26" t="s">
        <v>2540</v>
      </c>
      <c r="H81" s="26">
        <v>822</v>
      </c>
      <c r="I81" s="26" t="s">
        <v>27</v>
      </c>
      <c r="J81" s="26" t="s">
        <v>2119</v>
      </c>
      <c r="K81" s="26" t="s">
        <v>2161</v>
      </c>
      <c r="L81" s="26" t="s">
        <v>408</v>
      </c>
      <c r="M81" s="26" t="s">
        <v>32</v>
      </c>
      <c r="N81" s="26">
        <v>6000</v>
      </c>
      <c r="O81" s="26">
        <v>3750</v>
      </c>
      <c r="P81" s="26">
        <v>1200</v>
      </c>
      <c r="Q81" s="26">
        <v>6000</v>
      </c>
      <c r="R81" s="26">
        <v>750</v>
      </c>
      <c r="S81" s="26">
        <v>0</v>
      </c>
      <c r="T81" s="28">
        <v>0</v>
      </c>
      <c r="U81" s="26" t="s">
        <v>2162</v>
      </c>
      <c r="V81" s="26">
        <v>3</v>
      </c>
      <c r="W81" s="26">
        <v>4</v>
      </c>
      <c r="X81" s="26" t="s">
        <v>2163</v>
      </c>
      <c r="Y81" s="26">
        <v>0</v>
      </c>
      <c r="Z81" s="26" t="s">
        <v>2164</v>
      </c>
      <c r="AA81" s="26">
        <v>0</v>
      </c>
      <c r="AB81" s="26">
        <v>0</v>
      </c>
      <c r="AC81" s="26" t="s">
        <v>33</v>
      </c>
      <c r="AD81" s="26">
        <v>0</v>
      </c>
      <c r="AE81" s="26">
        <v>0</v>
      </c>
      <c r="AF81" s="26">
        <v>0</v>
      </c>
    </row>
    <row r="82" spans="1:32" s="26" customFormat="1" x14ac:dyDescent="0.25">
      <c r="A82" s="26" t="s">
        <v>2168</v>
      </c>
      <c r="B82" s="26" t="e">
        <v>#N/A</v>
      </c>
      <c r="C82" s="26">
        <v>140.63</v>
      </c>
      <c r="D82" s="26">
        <f>VLOOKUP(A82,Sheet7!$A$2:$B$602,2,FALSE)</f>
        <v>40</v>
      </c>
      <c r="E82" s="26">
        <v>26732</v>
      </c>
      <c r="F82" s="26" t="s">
        <v>2540</v>
      </c>
      <c r="H82" s="26">
        <v>822</v>
      </c>
      <c r="I82" s="26" t="s">
        <v>27</v>
      </c>
      <c r="J82" s="26" t="s">
        <v>2119</v>
      </c>
      <c r="K82" s="26" t="s">
        <v>2176</v>
      </c>
      <c r="L82" s="26" t="s">
        <v>119</v>
      </c>
      <c r="M82" s="26" t="s">
        <v>32</v>
      </c>
      <c r="N82" s="26">
        <v>25</v>
      </c>
      <c r="O82" s="26">
        <v>15</v>
      </c>
      <c r="P82" s="26">
        <v>10</v>
      </c>
      <c r="Q82" s="26">
        <v>25</v>
      </c>
      <c r="R82" s="26">
        <v>10</v>
      </c>
      <c r="S82" s="26">
        <v>0</v>
      </c>
      <c r="T82" s="28">
        <v>0</v>
      </c>
      <c r="U82" s="26">
        <v>0</v>
      </c>
      <c r="V82" s="26">
        <v>0</v>
      </c>
      <c r="W82" s="26">
        <v>0</v>
      </c>
      <c r="X82" s="26">
        <v>0</v>
      </c>
      <c r="Y82" s="26">
        <v>0</v>
      </c>
      <c r="Z82" s="26">
        <v>0</v>
      </c>
      <c r="AA82" s="26">
        <v>0</v>
      </c>
      <c r="AB82" s="26">
        <v>0</v>
      </c>
      <c r="AC82" s="26" t="s">
        <v>33</v>
      </c>
      <c r="AD82" s="26">
        <v>0</v>
      </c>
      <c r="AE82" s="26">
        <v>0</v>
      </c>
      <c r="AF82" s="26">
        <v>0</v>
      </c>
    </row>
    <row r="83" spans="1:32" s="26" customFormat="1" x14ac:dyDescent="0.25">
      <c r="A83" s="26" t="s">
        <v>2234</v>
      </c>
      <c r="B83" s="26">
        <v>335.03999999999996</v>
      </c>
      <c r="C83" s="26">
        <v>1623.24</v>
      </c>
      <c r="D83" s="26">
        <f>VLOOKUP(A83,Sheet7!$A$2:$B$602,2,FALSE)</f>
        <v>400</v>
      </c>
      <c r="E83" s="26">
        <v>26809</v>
      </c>
      <c r="F83" s="26" t="s">
        <v>2540</v>
      </c>
      <c r="H83" s="26">
        <v>819</v>
      </c>
      <c r="I83" s="26" t="s">
        <v>27</v>
      </c>
      <c r="J83" s="26" t="s">
        <v>2177</v>
      </c>
      <c r="K83" s="26" t="s">
        <v>2235</v>
      </c>
      <c r="L83" s="26" t="s">
        <v>71</v>
      </c>
      <c r="M83" s="26" t="s">
        <v>32</v>
      </c>
      <c r="N83" s="26">
        <v>600</v>
      </c>
      <c r="O83" s="26">
        <v>300</v>
      </c>
      <c r="P83" s="26">
        <v>300</v>
      </c>
      <c r="Q83" s="26">
        <v>600</v>
      </c>
      <c r="R83" s="26">
        <v>300</v>
      </c>
      <c r="S83" s="26">
        <v>0</v>
      </c>
      <c r="T83" s="28">
        <v>0</v>
      </c>
      <c r="U83" s="26" t="s">
        <v>2236</v>
      </c>
      <c r="V83" s="26">
        <v>0</v>
      </c>
      <c r="W83" s="26" t="s">
        <v>2183</v>
      </c>
      <c r="X83" s="26">
        <v>0</v>
      </c>
      <c r="Y83" s="26">
        <v>0</v>
      </c>
      <c r="Z83" s="26">
        <v>0</v>
      </c>
      <c r="AA83" s="26">
        <v>0</v>
      </c>
      <c r="AB83" s="26">
        <v>0</v>
      </c>
      <c r="AC83" s="26" t="s">
        <v>33</v>
      </c>
      <c r="AD83" s="26" t="s">
        <v>2237</v>
      </c>
      <c r="AE83" s="26">
        <v>0</v>
      </c>
      <c r="AF83" s="26">
        <v>0</v>
      </c>
    </row>
    <row r="84" spans="1:32" s="25" customFormat="1" x14ac:dyDescent="0.25">
      <c r="A84" s="25" t="s">
        <v>2287</v>
      </c>
      <c r="B84" s="25">
        <v>259.18</v>
      </c>
      <c r="C84" s="25">
        <v>869.18</v>
      </c>
      <c r="D84" s="25">
        <f>VLOOKUP(A84,Sheet7!$A$2:$B$602,2,FALSE)</f>
        <v>50</v>
      </c>
      <c r="E84" s="25">
        <v>25388</v>
      </c>
      <c r="F84" s="25" t="s">
        <v>2540</v>
      </c>
      <c r="H84" s="25">
        <v>812</v>
      </c>
      <c r="I84" s="25" t="s">
        <v>27</v>
      </c>
      <c r="J84" s="25" t="s">
        <v>2286</v>
      </c>
      <c r="K84" s="25" t="s">
        <v>2288</v>
      </c>
      <c r="L84" s="25" t="s">
        <v>98</v>
      </c>
      <c r="M84" s="25" t="s">
        <v>32</v>
      </c>
      <c r="N84" s="25">
        <v>950</v>
      </c>
      <c r="O84" s="25">
        <v>600</v>
      </c>
      <c r="P84" s="25">
        <v>350</v>
      </c>
      <c r="Q84" s="25">
        <v>950</v>
      </c>
      <c r="R84" s="25">
        <v>150</v>
      </c>
      <c r="S84" s="25">
        <v>0</v>
      </c>
      <c r="T84" s="27">
        <v>200</v>
      </c>
      <c r="U84" s="25" t="s">
        <v>2289</v>
      </c>
      <c r="V84" s="25">
        <v>0</v>
      </c>
      <c r="W84" s="25" t="s">
        <v>2290</v>
      </c>
      <c r="X84" s="25" t="s">
        <v>2291</v>
      </c>
      <c r="Y84" s="25">
        <v>0</v>
      </c>
      <c r="Z84" s="25" t="s">
        <v>2290</v>
      </c>
      <c r="AA84" s="25">
        <v>0</v>
      </c>
      <c r="AB84" s="25">
        <v>0</v>
      </c>
      <c r="AC84" s="25" t="s">
        <v>33</v>
      </c>
      <c r="AD84" s="25" t="s">
        <v>2042</v>
      </c>
      <c r="AE84" s="25">
        <v>0</v>
      </c>
      <c r="AF84" s="25" t="s">
        <v>33</v>
      </c>
    </row>
    <row r="85" spans="1:32" s="25" customFormat="1" x14ac:dyDescent="0.25">
      <c r="A85" s="25" t="s">
        <v>2287</v>
      </c>
      <c r="B85" s="25">
        <v>259.18</v>
      </c>
      <c r="C85" s="25">
        <v>869.18</v>
      </c>
      <c r="D85" s="25">
        <f>VLOOKUP(A85,Sheet7!$A$2:$B$602,2,FALSE)</f>
        <v>50</v>
      </c>
      <c r="E85" s="25">
        <v>25408</v>
      </c>
      <c r="F85" s="25" t="s">
        <v>2540</v>
      </c>
      <c r="H85" s="25">
        <v>812</v>
      </c>
      <c r="I85" s="25" t="s">
        <v>27</v>
      </c>
      <c r="J85" s="25" t="s">
        <v>2286</v>
      </c>
      <c r="K85" s="25" t="s">
        <v>2294</v>
      </c>
      <c r="L85" s="25" t="s">
        <v>42</v>
      </c>
      <c r="M85" s="25" t="s">
        <v>32</v>
      </c>
      <c r="N85" s="25">
        <v>150</v>
      </c>
      <c r="O85" s="25">
        <v>0</v>
      </c>
      <c r="P85" s="25">
        <v>150</v>
      </c>
      <c r="Q85" s="25">
        <v>150</v>
      </c>
      <c r="R85" s="25">
        <v>150</v>
      </c>
      <c r="S85" s="25">
        <v>0</v>
      </c>
      <c r="T85" s="27">
        <v>0</v>
      </c>
      <c r="U85" s="25" t="s">
        <v>2295</v>
      </c>
      <c r="V85" s="25">
        <v>3</v>
      </c>
      <c r="W85" s="25">
        <v>0</v>
      </c>
      <c r="X85" s="25" t="s">
        <v>1987</v>
      </c>
      <c r="Y85" s="25">
        <v>0</v>
      </c>
      <c r="Z85" s="25">
        <v>0</v>
      </c>
      <c r="AA85" s="25">
        <v>0</v>
      </c>
      <c r="AB85" s="25">
        <v>0</v>
      </c>
      <c r="AC85" s="25" t="s">
        <v>63</v>
      </c>
      <c r="AD85" s="25" t="s">
        <v>2296</v>
      </c>
      <c r="AE85" s="25">
        <v>0</v>
      </c>
      <c r="AF85" s="25" t="s">
        <v>923</v>
      </c>
    </row>
    <row r="86" spans="1:32" s="26" customFormat="1" x14ac:dyDescent="0.25">
      <c r="A86" s="26" t="s">
        <v>2328</v>
      </c>
      <c r="B86" s="26">
        <v>276.06</v>
      </c>
      <c r="C86" s="26">
        <v>6116.38</v>
      </c>
      <c r="D86" s="26">
        <f>VLOOKUP(A86,Sheet7!$A$2:$B$602,2,FALSE)</f>
        <v>40</v>
      </c>
      <c r="E86" s="26">
        <v>25509</v>
      </c>
      <c r="F86" s="26" t="s">
        <v>2540</v>
      </c>
      <c r="H86" s="26">
        <v>812</v>
      </c>
      <c r="I86" s="26" t="s">
        <v>27</v>
      </c>
      <c r="J86" s="26" t="s">
        <v>2286</v>
      </c>
      <c r="K86" s="26" t="s">
        <v>2331</v>
      </c>
      <c r="L86" s="26" t="s">
        <v>119</v>
      </c>
      <c r="M86" s="26" t="s">
        <v>32</v>
      </c>
      <c r="N86" s="26">
        <v>1250</v>
      </c>
      <c r="O86" s="26">
        <v>300</v>
      </c>
      <c r="P86" s="26">
        <v>950</v>
      </c>
      <c r="Q86" s="26">
        <v>1250</v>
      </c>
      <c r="R86" s="26">
        <v>950</v>
      </c>
      <c r="S86" s="26">
        <v>0</v>
      </c>
      <c r="T86" s="28">
        <v>0</v>
      </c>
      <c r="U86" s="26" t="s">
        <v>2332</v>
      </c>
      <c r="V86" s="26" t="s">
        <v>2333</v>
      </c>
      <c r="W86" s="26">
        <v>0</v>
      </c>
      <c r="X86" s="26" t="s">
        <v>408</v>
      </c>
      <c r="Y86" s="26">
        <v>1</v>
      </c>
      <c r="Z86" s="26">
        <v>3</v>
      </c>
      <c r="AA86" s="26">
        <v>0</v>
      </c>
      <c r="AB86" s="26">
        <v>0</v>
      </c>
      <c r="AC86" s="26" t="s">
        <v>33</v>
      </c>
      <c r="AD86" s="26" t="s">
        <v>2325</v>
      </c>
      <c r="AE86" s="26">
        <v>0</v>
      </c>
      <c r="AF86" s="26">
        <v>0</v>
      </c>
    </row>
    <row r="87" spans="1:32" s="26" customFormat="1" x14ac:dyDescent="0.25">
      <c r="A87" s="26" t="s">
        <v>2328</v>
      </c>
      <c r="B87" s="26">
        <v>276.06</v>
      </c>
      <c r="C87" s="26">
        <v>6116.38</v>
      </c>
      <c r="D87" s="26">
        <f>VLOOKUP(A87,Sheet7!$A$2:$B$602,2,FALSE)</f>
        <v>40</v>
      </c>
      <c r="E87" s="26">
        <v>25526</v>
      </c>
      <c r="F87" s="26" t="s">
        <v>2540</v>
      </c>
      <c r="H87" s="26">
        <v>812</v>
      </c>
      <c r="I87" s="26" t="s">
        <v>27</v>
      </c>
      <c r="J87" s="26" t="s">
        <v>2286</v>
      </c>
      <c r="K87" s="26" t="s">
        <v>2335</v>
      </c>
      <c r="L87" s="26" t="s">
        <v>98</v>
      </c>
      <c r="M87" s="26" t="s">
        <v>32</v>
      </c>
      <c r="N87" s="26">
        <v>120</v>
      </c>
      <c r="O87" s="26">
        <v>0</v>
      </c>
      <c r="P87" s="26">
        <v>120</v>
      </c>
      <c r="Q87" s="26">
        <v>120</v>
      </c>
      <c r="R87" s="26">
        <v>120</v>
      </c>
      <c r="S87" s="26">
        <v>0</v>
      </c>
      <c r="T87" s="28">
        <v>0</v>
      </c>
      <c r="U87" s="26" t="s">
        <v>2299</v>
      </c>
      <c r="V87" s="26">
        <v>0</v>
      </c>
      <c r="W87" s="26">
        <v>0</v>
      </c>
      <c r="X87" s="26" t="s">
        <v>2336</v>
      </c>
      <c r="Y87" s="26">
        <v>1</v>
      </c>
      <c r="Z87" s="26">
        <v>3</v>
      </c>
      <c r="AA87" s="26">
        <v>0</v>
      </c>
      <c r="AB87" s="26">
        <v>0</v>
      </c>
      <c r="AC87" s="26" t="s">
        <v>33</v>
      </c>
      <c r="AD87" s="26" t="s">
        <v>2337</v>
      </c>
      <c r="AE87" s="26">
        <v>0</v>
      </c>
      <c r="AF87" s="26">
        <v>0</v>
      </c>
    </row>
    <row r="88" spans="1:32" s="26" customFormat="1" x14ac:dyDescent="0.25">
      <c r="A88" s="26" t="s">
        <v>2328</v>
      </c>
      <c r="B88" s="26">
        <v>276.06</v>
      </c>
      <c r="C88" s="26">
        <v>6116.38</v>
      </c>
      <c r="D88" s="26">
        <f>VLOOKUP(A88,Sheet7!$A$2:$B$602,2,FALSE)</f>
        <v>40</v>
      </c>
      <c r="E88" s="26">
        <v>25529</v>
      </c>
      <c r="F88" s="26" t="s">
        <v>2540</v>
      </c>
      <c r="H88" s="26">
        <v>812</v>
      </c>
      <c r="I88" s="26" t="s">
        <v>27</v>
      </c>
      <c r="J88" s="26" t="s">
        <v>2286</v>
      </c>
      <c r="K88" s="26" t="s">
        <v>2338</v>
      </c>
      <c r="L88" s="26" t="s">
        <v>98</v>
      </c>
      <c r="M88" s="26" t="s">
        <v>77</v>
      </c>
      <c r="N88" s="26">
        <v>155</v>
      </c>
      <c r="O88" s="26">
        <v>0</v>
      </c>
      <c r="P88" s="26">
        <v>155</v>
      </c>
      <c r="Q88" s="26">
        <v>155</v>
      </c>
      <c r="R88" s="26">
        <v>155</v>
      </c>
      <c r="S88" s="26">
        <v>0</v>
      </c>
      <c r="T88" s="28">
        <v>0</v>
      </c>
      <c r="U88" s="26" t="s">
        <v>2299</v>
      </c>
      <c r="V88" s="26">
        <v>0</v>
      </c>
      <c r="W88" s="26">
        <v>0</v>
      </c>
      <c r="X88" s="26" t="s">
        <v>2339</v>
      </c>
      <c r="Y88" s="26">
        <v>1</v>
      </c>
      <c r="Z88" s="26">
        <v>3</v>
      </c>
      <c r="AA88" s="26">
        <v>0</v>
      </c>
      <c r="AB88" s="26">
        <v>0</v>
      </c>
      <c r="AC88" s="26" t="s">
        <v>33</v>
      </c>
      <c r="AD88" s="26" t="s">
        <v>2337</v>
      </c>
      <c r="AE88" s="26">
        <v>0</v>
      </c>
      <c r="AF88" s="26">
        <v>0</v>
      </c>
    </row>
    <row r="89" spans="1:32" s="25" customFormat="1" x14ac:dyDescent="0.25">
      <c r="A89" s="25" t="s">
        <v>2341</v>
      </c>
      <c r="B89" s="25">
        <v>758.3</v>
      </c>
      <c r="C89" s="25">
        <v>896.96999999999991</v>
      </c>
      <c r="D89" s="25">
        <f>VLOOKUP(A89,Sheet7!$A$2:$B$602,2,FALSE)</f>
        <v>40</v>
      </c>
      <c r="E89" s="25">
        <v>25755</v>
      </c>
      <c r="F89" s="25" t="s">
        <v>2540</v>
      </c>
      <c r="H89" s="25">
        <v>812</v>
      </c>
      <c r="I89" s="25" t="s">
        <v>27</v>
      </c>
      <c r="J89" s="25" t="s">
        <v>2286</v>
      </c>
      <c r="K89" s="25" t="s">
        <v>2346</v>
      </c>
      <c r="L89" s="25" t="s">
        <v>71</v>
      </c>
      <c r="M89" s="25" t="s">
        <v>32</v>
      </c>
      <c r="N89" s="25">
        <v>150</v>
      </c>
      <c r="O89" s="25">
        <v>100</v>
      </c>
      <c r="P89" s="25">
        <v>50</v>
      </c>
      <c r="Q89" s="25">
        <v>150</v>
      </c>
      <c r="R89" s="25">
        <v>50</v>
      </c>
      <c r="S89" s="25">
        <v>0</v>
      </c>
      <c r="T89" s="27">
        <v>0</v>
      </c>
      <c r="U89" s="25" t="s">
        <v>2299</v>
      </c>
      <c r="V89" s="25">
        <v>0</v>
      </c>
      <c r="W89" s="25">
        <v>0</v>
      </c>
      <c r="X89" s="25" t="s">
        <v>2347</v>
      </c>
      <c r="Y89" s="25">
        <v>3</v>
      </c>
      <c r="Z89" s="25">
        <v>0</v>
      </c>
      <c r="AA89" s="25">
        <v>0</v>
      </c>
      <c r="AB89" s="25">
        <v>0</v>
      </c>
      <c r="AC89" s="25" t="s">
        <v>63</v>
      </c>
      <c r="AD89" s="25" t="s">
        <v>2348</v>
      </c>
      <c r="AE89" s="25">
        <v>0</v>
      </c>
      <c r="AF89" s="25">
        <v>0</v>
      </c>
    </row>
    <row r="90" spans="1:32" s="30" customFormat="1" x14ac:dyDescent="0.25">
      <c r="A90" s="30" t="s">
        <v>2370</v>
      </c>
      <c r="B90" s="30">
        <v>50.8</v>
      </c>
      <c r="C90" s="30" t="e">
        <v>#N/A</v>
      </c>
      <c r="D90" s="30" t="e">
        <f>VLOOKUP(A90,Sheet7!$A$2:$B$602,2,FALSE)</f>
        <v>#N/A</v>
      </c>
      <c r="E90" s="30">
        <v>25506</v>
      </c>
      <c r="F90" s="30" t="s">
        <v>2540</v>
      </c>
      <c r="H90" s="30">
        <v>812</v>
      </c>
      <c r="I90" s="30" t="s">
        <v>27</v>
      </c>
      <c r="J90" s="30" t="s">
        <v>2286</v>
      </c>
      <c r="K90" s="30" t="s">
        <v>2377</v>
      </c>
      <c r="L90" s="30" t="s">
        <v>50</v>
      </c>
      <c r="M90" s="30" t="s">
        <v>32</v>
      </c>
      <c r="N90" s="30">
        <v>500</v>
      </c>
      <c r="O90" s="30">
        <v>0</v>
      </c>
      <c r="P90" s="30">
        <v>300</v>
      </c>
      <c r="Q90" s="30">
        <v>500</v>
      </c>
      <c r="R90" s="30">
        <v>300</v>
      </c>
      <c r="S90" s="30">
        <v>0</v>
      </c>
      <c r="T90" s="31">
        <v>0</v>
      </c>
      <c r="U90" s="30" t="s">
        <v>2299</v>
      </c>
      <c r="V90" s="30">
        <v>0</v>
      </c>
      <c r="W90" s="30">
        <v>0</v>
      </c>
      <c r="X90" s="30" t="s">
        <v>2378</v>
      </c>
      <c r="Y90" s="30">
        <v>0</v>
      </c>
      <c r="Z90" s="30">
        <v>5</v>
      </c>
      <c r="AA90" s="30">
        <v>0</v>
      </c>
      <c r="AB90" s="30">
        <v>0</v>
      </c>
      <c r="AC90" s="30" t="s">
        <v>33</v>
      </c>
      <c r="AD90" s="30" t="s">
        <v>2379</v>
      </c>
      <c r="AE90" s="30">
        <v>0</v>
      </c>
      <c r="AF90" s="30">
        <v>0</v>
      </c>
    </row>
    <row r="91" spans="1:32" s="30" customFormat="1" x14ac:dyDescent="0.25">
      <c r="A91" s="30" t="s">
        <v>2390</v>
      </c>
      <c r="B91" s="30">
        <v>505.08</v>
      </c>
      <c r="C91" s="30">
        <v>-8793.8799999999992</v>
      </c>
      <c r="D91" s="30">
        <f>VLOOKUP(A91,Sheet7!$A$2:$B$602,2,FALSE)</f>
        <v>70</v>
      </c>
      <c r="E91" s="30">
        <v>25017</v>
      </c>
      <c r="F91" s="30" t="s">
        <v>2540</v>
      </c>
      <c r="H91" s="30">
        <v>812</v>
      </c>
      <c r="I91" s="30" t="s">
        <v>27</v>
      </c>
      <c r="J91" s="30" t="s">
        <v>2286</v>
      </c>
      <c r="K91" s="30" t="s">
        <v>2391</v>
      </c>
      <c r="L91" s="30" t="s">
        <v>50</v>
      </c>
      <c r="M91" s="30" t="s">
        <v>32</v>
      </c>
      <c r="N91" s="30">
        <v>380</v>
      </c>
      <c r="O91" s="30">
        <v>0</v>
      </c>
      <c r="P91" s="30">
        <v>250</v>
      </c>
      <c r="Q91" s="30">
        <v>380</v>
      </c>
      <c r="R91" s="30">
        <v>250</v>
      </c>
      <c r="S91" s="30">
        <v>0</v>
      </c>
      <c r="T91" s="31">
        <v>0</v>
      </c>
      <c r="U91" s="30" t="s">
        <v>2299</v>
      </c>
      <c r="V91" s="30" t="s">
        <v>1604</v>
      </c>
      <c r="W91" s="30">
        <v>0</v>
      </c>
      <c r="X91" s="30" t="s">
        <v>2392</v>
      </c>
      <c r="Y91" s="30">
        <v>3</v>
      </c>
      <c r="Z91" s="30">
        <v>4</v>
      </c>
      <c r="AA91" s="30">
        <v>0</v>
      </c>
      <c r="AB91" s="30">
        <v>0</v>
      </c>
      <c r="AC91" s="30" t="s">
        <v>63</v>
      </c>
      <c r="AD91" s="30" t="s">
        <v>2393</v>
      </c>
      <c r="AE91" s="30">
        <v>0</v>
      </c>
      <c r="AF91" s="30">
        <v>0</v>
      </c>
    </row>
    <row r="92" spans="1:32" s="26" customFormat="1" x14ac:dyDescent="0.25">
      <c r="A92" s="26" t="s">
        <v>2390</v>
      </c>
      <c r="B92" s="26">
        <v>505.08</v>
      </c>
      <c r="C92" s="26">
        <v>-8793.8799999999992</v>
      </c>
      <c r="D92" s="26">
        <f>VLOOKUP(A92,Sheet7!$A$2:$B$602,2,FALSE)</f>
        <v>70</v>
      </c>
      <c r="E92" s="26">
        <v>26708</v>
      </c>
      <c r="F92" s="26" t="s">
        <v>2540</v>
      </c>
      <c r="H92" s="26">
        <v>812</v>
      </c>
      <c r="I92" s="26" t="s">
        <v>27</v>
      </c>
      <c r="J92" s="26" t="s">
        <v>2286</v>
      </c>
      <c r="K92" s="26" t="s">
        <v>2394</v>
      </c>
      <c r="L92" s="26" t="s">
        <v>60</v>
      </c>
      <c r="M92" s="26" t="s">
        <v>32</v>
      </c>
      <c r="N92" s="26">
        <v>6300</v>
      </c>
      <c r="O92" s="26">
        <v>18000</v>
      </c>
      <c r="P92" s="26">
        <v>1500</v>
      </c>
      <c r="Q92" s="26">
        <v>6300</v>
      </c>
      <c r="R92" s="26">
        <v>1500</v>
      </c>
      <c r="S92" s="26">
        <v>0</v>
      </c>
      <c r="T92" s="28">
        <v>0</v>
      </c>
      <c r="U92" s="26" t="s">
        <v>2299</v>
      </c>
      <c r="V92" s="26">
        <v>0</v>
      </c>
      <c r="W92" s="26">
        <v>0</v>
      </c>
      <c r="X92" s="26">
        <v>0</v>
      </c>
      <c r="Y92" s="26">
        <v>0</v>
      </c>
      <c r="Z92" s="26">
        <v>0</v>
      </c>
      <c r="AA92" s="26">
        <v>0</v>
      </c>
      <c r="AB92" s="26">
        <v>0</v>
      </c>
      <c r="AC92" s="26" t="s">
        <v>33</v>
      </c>
      <c r="AD92" s="26" t="s">
        <v>2395</v>
      </c>
      <c r="AE92" s="26">
        <v>0</v>
      </c>
      <c r="AF92" s="26">
        <v>0</v>
      </c>
    </row>
    <row r="93" spans="1:32" s="26" customFormat="1" x14ac:dyDescent="0.25">
      <c r="A93" s="26" t="s">
        <v>2406</v>
      </c>
      <c r="B93" s="26">
        <v>50</v>
      </c>
      <c r="C93" s="26">
        <v>852.57</v>
      </c>
      <c r="D93" s="26">
        <f>VLOOKUP(A93,Sheet7!$A$2:$B$602,2,FALSE)</f>
        <v>50</v>
      </c>
      <c r="E93" s="26">
        <v>25594</v>
      </c>
      <c r="F93" s="26" t="s">
        <v>2540</v>
      </c>
      <c r="H93" s="26">
        <v>812</v>
      </c>
      <c r="I93" s="26" t="s">
        <v>27</v>
      </c>
      <c r="J93" s="26" t="s">
        <v>2286</v>
      </c>
      <c r="K93" s="26" t="s">
        <v>2409</v>
      </c>
      <c r="L93" s="26" t="s">
        <v>98</v>
      </c>
      <c r="M93" s="26" t="s">
        <v>77</v>
      </c>
      <c r="N93" s="26">
        <v>594</v>
      </c>
      <c r="O93" s="26">
        <v>800</v>
      </c>
      <c r="P93" s="26">
        <v>100</v>
      </c>
      <c r="Q93" s="26">
        <v>594</v>
      </c>
      <c r="R93" s="26">
        <v>100</v>
      </c>
      <c r="S93" s="26">
        <v>0</v>
      </c>
      <c r="T93" s="28">
        <v>0</v>
      </c>
      <c r="U93" s="26" t="s">
        <v>2299</v>
      </c>
      <c r="V93" s="26">
        <v>0</v>
      </c>
      <c r="W93" s="26">
        <v>0</v>
      </c>
      <c r="X93" s="26" t="s">
        <v>2410</v>
      </c>
      <c r="Y93" s="26">
        <v>1</v>
      </c>
      <c r="Z93" s="26">
        <v>3</v>
      </c>
      <c r="AA93" s="26">
        <v>0</v>
      </c>
      <c r="AB93" s="26">
        <v>0</v>
      </c>
      <c r="AC93" s="26" t="s">
        <v>63</v>
      </c>
      <c r="AD93" s="26" t="s">
        <v>1850</v>
      </c>
      <c r="AE93" s="26">
        <v>0</v>
      </c>
      <c r="AF93" s="26">
        <v>0</v>
      </c>
    </row>
    <row r="94" spans="1:32" x14ac:dyDescent="0.25">
      <c r="A94" t="s">
        <v>2455</v>
      </c>
      <c r="B94" t="e">
        <v>#N/A</v>
      </c>
      <c r="C94">
        <v>-14.28</v>
      </c>
      <c r="D94" s="17">
        <f>VLOOKUP(A94,Sheet7!$A$2:$B$602,2,FALSE)</f>
        <v>25</v>
      </c>
      <c r="E94">
        <v>25336</v>
      </c>
      <c r="F94" t="s">
        <v>2540</v>
      </c>
      <c r="H94">
        <v>812</v>
      </c>
      <c r="I94" t="s">
        <v>27</v>
      </c>
      <c r="J94" t="s">
        <v>2286</v>
      </c>
      <c r="K94" t="s">
        <v>2457</v>
      </c>
      <c r="L94" t="s">
        <v>50</v>
      </c>
      <c r="M94" t="s">
        <v>32</v>
      </c>
      <c r="N94">
        <v>20</v>
      </c>
      <c r="O94">
        <v>0</v>
      </c>
      <c r="P94">
        <v>20</v>
      </c>
      <c r="Q94">
        <v>20</v>
      </c>
      <c r="R94">
        <v>20</v>
      </c>
      <c r="S94">
        <v>0</v>
      </c>
      <c r="T94" s="9">
        <v>0</v>
      </c>
      <c r="U94" t="s">
        <v>2299</v>
      </c>
      <c r="V94">
        <v>0</v>
      </c>
      <c r="W94">
        <v>0</v>
      </c>
      <c r="X94" t="s">
        <v>2458</v>
      </c>
      <c r="Y94">
        <v>0</v>
      </c>
      <c r="Z94">
        <v>0</v>
      </c>
      <c r="AA94">
        <v>0</v>
      </c>
      <c r="AB94">
        <v>0</v>
      </c>
      <c r="AC94" t="s">
        <v>33</v>
      </c>
      <c r="AD94">
        <v>0</v>
      </c>
      <c r="AE94">
        <v>0</v>
      </c>
      <c r="AF94">
        <v>0</v>
      </c>
    </row>
    <row r="95" spans="1:32" s="25" customFormat="1" x14ac:dyDescent="0.25">
      <c r="A95" s="25" t="s">
        <v>2468</v>
      </c>
      <c r="B95" s="25">
        <v>722.86</v>
      </c>
      <c r="C95" s="25">
        <v>1599.59</v>
      </c>
      <c r="D95" s="25">
        <f>VLOOKUP(A95,Sheet7!$A$2:$B$602,2,FALSE)</f>
        <v>20</v>
      </c>
      <c r="E95" s="25">
        <v>24984</v>
      </c>
      <c r="F95" s="25" t="s">
        <v>2540</v>
      </c>
      <c r="H95" s="25">
        <v>812</v>
      </c>
      <c r="I95" s="25" t="s">
        <v>27</v>
      </c>
      <c r="J95" s="25" t="s">
        <v>2286</v>
      </c>
      <c r="K95" s="25" t="s">
        <v>2470</v>
      </c>
      <c r="L95" s="25" t="s">
        <v>288</v>
      </c>
      <c r="M95" s="25" t="s">
        <v>77</v>
      </c>
      <c r="N95" s="25">
        <v>210</v>
      </c>
      <c r="O95" s="25">
        <v>105</v>
      </c>
      <c r="P95" s="25">
        <v>105</v>
      </c>
      <c r="Q95" s="25">
        <v>210</v>
      </c>
      <c r="R95" s="25">
        <v>105</v>
      </c>
      <c r="S95" s="25">
        <v>0</v>
      </c>
      <c r="T95" s="27">
        <v>0</v>
      </c>
      <c r="U95" s="25" t="s">
        <v>2471</v>
      </c>
      <c r="V95" s="25">
        <v>3</v>
      </c>
      <c r="W95" s="25">
        <v>0</v>
      </c>
      <c r="X95" s="25" t="s">
        <v>1876</v>
      </c>
      <c r="Y95" s="25">
        <v>0</v>
      </c>
      <c r="Z95" s="25">
        <v>0</v>
      </c>
      <c r="AA95" s="25">
        <v>0</v>
      </c>
      <c r="AB95" s="25">
        <v>0</v>
      </c>
      <c r="AC95" s="25" t="s">
        <v>33</v>
      </c>
      <c r="AD95" s="25">
        <v>0</v>
      </c>
      <c r="AE95" s="25">
        <v>0</v>
      </c>
      <c r="AF95" s="25">
        <v>0</v>
      </c>
    </row>
    <row r="96" spans="1:32" s="26" customFormat="1" x14ac:dyDescent="0.25">
      <c r="A96" s="26" t="s">
        <v>2468</v>
      </c>
      <c r="B96" s="26">
        <v>722.86</v>
      </c>
      <c r="C96" s="26">
        <v>1599.59</v>
      </c>
      <c r="D96" s="26">
        <f>VLOOKUP(A96,Sheet7!$A$2:$B$602,2,FALSE)</f>
        <v>20</v>
      </c>
      <c r="E96" s="26">
        <v>24989</v>
      </c>
      <c r="F96" s="26" t="s">
        <v>2540</v>
      </c>
      <c r="H96" s="26">
        <v>812</v>
      </c>
      <c r="I96" s="26" t="s">
        <v>27</v>
      </c>
      <c r="J96" s="26" t="s">
        <v>2286</v>
      </c>
      <c r="K96" s="26" t="s">
        <v>2474</v>
      </c>
      <c r="L96" s="26" t="s">
        <v>50</v>
      </c>
      <c r="M96" s="26" t="s">
        <v>32</v>
      </c>
      <c r="N96" s="26">
        <v>500</v>
      </c>
      <c r="O96" s="26">
        <v>0</v>
      </c>
      <c r="P96" s="26">
        <v>500</v>
      </c>
      <c r="Q96" s="26">
        <v>500</v>
      </c>
      <c r="R96" s="26">
        <v>500</v>
      </c>
      <c r="S96" s="26">
        <v>0</v>
      </c>
      <c r="T96" s="28">
        <v>0</v>
      </c>
      <c r="U96" s="26" t="s">
        <v>923</v>
      </c>
      <c r="V96" s="26">
        <v>2</v>
      </c>
      <c r="W96" s="26">
        <v>1</v>
      </c>
      <c r="X96" s="26" t="s">
        <v>2347</v>
      </c>
      <c r="Y96" s="26">
        <v>0</v>
      </c>
      <c r="Z96" s="26">
        <v>0</v>
      </c>
      <c r="AA96" s="26">
        <v>0</v>
      </c>
      <c r="AB96" s="26">
        <v>0</v>
      </c>
      <c r="AC96" s="26" t="s">
        <v>33</v>
      </c>
      <c r="AD96" s="26">
        <v>0</v>
      </c>
      <c r="AE96" s="26">
        <v>0</v>
      </c>
      <c r="AF96" s="26">
        <v>0</v>
      </c>
    </row>
    <row r="97" spans="1:32" hidden="1" x14ac:dyDescent="0.25">
      <c r="A97" t="s">
        <v>2253</v>
      </c>
      <c r="B97">
        <v>5150</v>
      </c>
      <c r="C97" t="e">
        <v>#N/A</v>
      </c>
      <c r="D97" s="17" t="e">
        <f>VLOOKUP(A97,Sheet7!$A$2:$B$602,2,FALSE)</f>
        <v>#N/A</v>
      </c>
      <c r="E97">
        <v>24838</v>
      </c>
      <c r="H97">
        <v>817</v>
      </c>
      <c r="I97" t="s">
        <v>27</v>
      </c>
      <c r="J97" t="s">
        <v>2252</v>
      </c>
      <c r="K97" t="s">
        <v>2254</v>
      </c>
      <c r="L97" t="s">
        <v>98</v>
      </c>
      <c r="M97" t="s">
        <v>32</v>
      </c>
      <c r="N97">
        <v>2000</v>
      </c>
      <c r="O97">
        <v>1000</v>
      </c>
      <c r="P97">
        <v>1000</v>
      </c>
      <c r="Q97">
        <v>0</v>
      </c>
      <c r="R97">
        <v>0</v>
      </c>
      <c r="S97" s="17">
        <v>2000</v>
      </c>
      <c r="T97">
        <v>0</v>
      </c>
      <c r="U97">
        <v>0</v>
      </c>
      <c r="V97">
        <v>0</v>
      </c>
      <c r="W97">
        <v>0</v>
      </c>
      <c r="X97">
        <v>0</v>
      </c>
      <c r="Y97">
        <v>0</v>
      </c>
      <c r="Z97">
        <v>0</v>
      </c>
      <c r="AA97">
        <v>0</v>
      </c>
      <c r="AB97">
        <v>0</v>
      </c>
      <c r="AC97" t="s">
        <v>33</v>
      </c>
      <c r="AD97">
        <v>0</v>
      </c>
      <c r="AE97">
        <v>0</v>
      </c>
      <c r="AF97">
        <v>0</v>
      </c>
    </row>
    <row r="98" spans="1:32" hidden="1" x14ac:dyDescent="0.25">
      <c r="A98" t="s">
        <v>2253</v>
      </c>
      <c r="B98">
        <v>5150</v>
      </c>
      <c r="C98" t="e">
        <v>#N/A</v>
      </c>
      <c r="D98" s="17" t="e">
        <f>VLOOKUP(A98,Sheet7!$A$2:$B$602,2,FALSE)</f>
        <v>#N/A</v>
      </c>
      <c r="E98">
        <v>24839</v>
      </c>
      <c r="H98">
        <v>817</v>
      </c>
      <c r="I98" t="s">
        <v>27</v>
      </c>
      <c r="J98" t="s">
        <v>2252</v>
      </c>
      <c r="K98" t="s">
        <v>2255</v>
      </c>
      <c r="L98" t="s">
        <v>119</v>
      </c>
      <c r="M98" t="s">
        <v>32</v>
      </c>
      <c r="N98">
        <v>800</v>
      </c>
      <c r="O98">
        <v>100</v>
      </c>
      <c r="P98">
        <v>700</v>
      </c>
      <c r="Q98">
        <v>0</v>
      </c>
      <c r="R98">
        <v>0</v>
      </c>
      <c r="S98" s="17">
        <v>800</v>
      </c>
      <c r="T98">
        <v>0</v>
      </c>
      <c r="U98">
        <v>0</v>
      </c>
      <c r="V98">
        <v>0</v>
      </c>
      <c r="W98">
        <v>0</v>
      </c>
      <c r="X98">
        <v>0</v>
      </c>
      <c r="Y98">
        <v>0</v>
      </c>
      <c r="Z98">
        <v>0</v>
      </c>
      <c r="AA98">
        <v>0</v>
      </c>
      <c r="AB98">
        <v>0</v>
      </c>
      <c r="AC98" t="s">
        <v>33</v>
      </c>
      <c r="AD98">
        <v>0</v>
      </c>
      <c r="AE98">
        <v>0</v>
      </c>
      <c r="AF98">
        <v>0</v>
      </c>
    </row>
    <row r="99" spans="1:32" hidden="1" x14ac:dyDescent="0.25">
      <c r="A99" t="s">
        <v>2253</v>
      </c>
      <c r="B99">
        <v>5150</v>
      </c>
      <c r="C99" t="e">
        <v>#N/A</v>
      </c>
      <c r="D99" s="17" t="e">
        <f>VLOOKUP(A99,Sheet7!$A$2:$B$602,2,FALSE)</f>
        <v>#N/A</v>
      </c>
      <c r="E99">
        <v>24840</v>
      </c>
      <c r="H99">
        <v>817</v>
      </c>
      <c r="I99" t="s">
        <v>27</v>
      </c>
      <c r="J99" t="s">
        <v>2252</v>
      </c>
      <c r="K99" t="s">
        <v>2256</v>
      </c>
      <c r="L99" t="s">
        <v>45</v>
      </c>
      <c r="M99" t="s">
        <v>32</v>
      </c>
      <c r="N99">
        <v>700</v>
      </c>
      <c r="O99">
        <v>300</v>
      </c>
      <c r="P99">
        <v>400</v>
      </c>
      <c r="Q99">
        <v>0</v>
      </c>
      <c r="R99">
        <v>0</v>
      </c>
      <c r="S99" s="17">
        <v>700</v>
      </c>
      <c r="T99">
        <v>0</v>
      </c>
      <c r="U99">
        <v>0</v>
      </c>
      <c r="V99">
        <v>0</v>
      </c>
      <c r="W99">
        <v>0</v>
      </c>
      <c r="X99">
        <v>0</v>
      </c>
      <c r="Y99">
        <v>0</v>
      </c>
      <c r="Z99">
        <v>0</v>
      </c>
      <c r="AA99">
        <v>0</v>
      </c>
      <c r="AB99">
        <v>0</v>
      </c>
      <c r="AC99" t="s">
        <v>33</v>
      </c>
      <c r="AD99">
        <v>0</v>
      </c>
      <c r="AE99">
        <v>0</v>
      </c>
      <c r="AF99">
        <v>0</v>
      </c>
    </row>
    <row r="100" spans="1:32" hidden="1" x14ac:dyDescent="0.25">
      <c r="A100" t="s">
        <v>2253</v>
      </c>
      <c r="B100">
        <v>5150</v>
      </c>
      <c r="C100" t="e">
        <v>#N/A</v>
      </c>
      <c r="D100" s="17" t="e">
        <f>VLOOKUP(A100,Sheet7!$A$2:$B$602,2,FALSE)</f>
        <v>#N/A</v>
      </c>
      <c r="E100">
        <v>24841</v>
      </c>
      <c r="H100">
        <v>817</v>
      </c>
      <c r="I100" t="s">
        <v>27</v>
      </c>
      <c r="J100" t="s">
        <v>2252</v>
      </c>
      <c r="K100" t="s">
        <v>2257</v>
      </c>
      <c r="L100" t="s">
        <v>45</v>
      </c>
      <c r="M100" t="s">
        <v>77</v>
      </c>
      <c r="N100">
        <v>540</v>
      </c>
      <c r="O100">
        <v>390</v>
      </c>
      <c r="P100">
        <v>150</v>
      </c>
      <c r="Q100">
        <v>0</v>
      </c>
      <c r="R100">
        <v>0</v>
      </c>
      <c r="S100" s="17">
        <v>540</v>
      </c>
      <c r="T100">
        <v>0</v>
      </c>
      <c r="U100">
        <v>0</v>
      </c>
      <c r="V100">
        <v>0</v>
      </c>
      <c r="W100">
        <v>0</v>
      </c>
      <c r="X100">
        <v>0</v>
      </c>
      <c r="Y100">
        <v>0</v>
      </c>
      <c r="Z100">
        <v>0</v>
      </c>
      <c r="AA100">
        <v>0</v>
      </c>
      <c r="AB100">
        <v>0</v>
      </c>
      <c r="AC100" t="s">
        <v>33</v>
      </c>
      <c r="AD100">
        <v>0</v>
      </c>
      <c r="AE100">
        <v>0</v>
      </c>
      <c r="AF100">
        <v>0</v>
      </c>
    </row>
    <row r="101" spans="1:32" hidden="1" x14ac:dyDescent="0.25">
      <c r="A101" t="s">
        <v>2253</v>
      </c>
      <c r="B101">
        <v>5150</v>
      </c>
      <c r="C101" t="e">
        <v>#N/A</v>
      </c>
      <c r="D101" s="17" t="e">
        <f>VLOOKUP(A101,Sheet7!$A$2:$B$602,2,FALSE)</f>
        <v>#N/A</v>
      </c>
      <c r="E101">
        <v>24845</v>
      </c>
      <c r="H101">
        <v>817</v>
      </c>
      <c r="I101" t="s">
        <v>27</v>
      </c>
      <c r="J101" t="s">
        <v>2252</v>
      </c>
      <c r="K101" t="s">
        <v>2258</v>
      </c>
      <c r="L101" t="s">
        <v>2203</v>
      </c>
      <c r="M101" t="s">
        <v>32</v>
      </c>
      <c r="N101">
        <v>300</v>
      </c>
      <c r="O101">
        <v>0</v>
      </c>
      <c r="P101">
        <v>300</v>
      </c>
      <c r="Q101">
        <v>0</v>
      </c>
      <c r="R101">
        <v>0</v>
      </c>
      <c r="S101" s="17">
        <v>300</v>
      </c>
      <c r="T101">
        <v>0</v>
      </c>
      <c r="U101">
        <v>0</v>
      </c>
      <c r="V101">
        <v>0</v>
      </c>
      <c r="W101">
        <v>0</v>
      </c>
      <c r="X101">
        <v>0</v>
      </c>
      <c r="Y101">
        <v>0</v>
      </c>
      <c r="Z101">
        <v>0</v>
      </c>
      <c r="AA101">
        <v>0</v>
      </c>
      <c r="AB101">
        <v>0</v>
      </c>
      <c r="AC101" t="s">
        <v>33</v>
      </c>
      <c r="AD101">
        <v>0</v>
      </c>
      <c r="AE101">
        <v>0</v>
      </c>
      <c r="AF101">
        <v>0</v>
      </c>
    </row>
    <row r="102" spans="1:32" hidden="1" x14ac:dyDescent="0.25">
      <c r="A102" t="s">
        <v>2253</v>
      </c>
      <c r="B102">
        <v>5150</v>
      </c>
      <c r="C102" t="e">
        <v>#N/A</v>
      </c>
      <c r="D102" s="17" t="e">
        <f>VLOOKUP(A102,Sheet7!$A$2:$B$602,2,FALSE)</f>
        <v>#N/A</v>
      </c>
      <c r="E102">
        <v>24846</v>
      </c>
      <c r="H102">
        <v>817</v>
      </c>
      <c r="I102" t="s">
        <v>27</v>
      </c>
      <c r="J102" t="s">
        <v>2252</v>
      </c>
      <c r="K102" t="s">
        <v>2259</v>
      </c>
      <c r="L102" t="s">
        <v>60</v>
      </c>
      <c r="M102" t="s">
        <v>32</v>
      </c>
      <c r="N102">
        <v>600</v>
      </c>
      <c r="O102">
        <v>0</v>
      </c>
      <c r="P102">
        <v>600</v>
      </c>
      <c r="Q102">
        <v>0</v>
      </c>
      <c r="R102">
        <v>0</v>
      </c>
      <c r="S102" s="17">
        <v>600</v>
      </c>
      <c r="T102">
        <v>0</v>
      </c>
      <c r="U102">
        <v>0</v>
      </c>
      <c r="V102">
        <v>0</v>
      </c>
      <c r="W102">
        <v>0</v>
      </c>
      <c r="X102">
        <v>0</v>
      </c>
      <c r="Y102">
        <v>0</v>
      </c>
      <c r="Z102">
        <v>0</v>
      </c>
      <c r="AA102">
        <v>0</v>
      </c>
      <c r="AB102">
        <v>0</v>
      </c>
      <c r="AC102" t="s">
        <v>33</v>
      </c>
      <c r="AD102">
        <v>0</v>
      </c>
      <c r="AE102">
        <v>0</v>
      </c>
      <c r="AF102">
        <v>0</v>
      </c>
    </row>
    <row r="103" spans="1:32" hidden="1" x14ac:dyDescent="0.25">
      <c r="A103" t="s">
        <v>2253</v>
      </c>
      <c r="B103">
        <v>5150</v>
      </c>
      <c r="C103" t="e">
        <v>#N/A</v>
      </c>
      <c r="D103" s="17" t="e">
        <f>VLOOKUP(A103,Sheet7!$A$2:$B$602,2,FALSE)</f>
        <v>#N/A</v>
      </c>
      <c r="E103">
        <v>24847</v>
      </c>
      <c r="H103">
        <v>817</v>
      </c>
      <c r="I103" t="s">
        <v>27</v>
      </c>
      <c r="J103" t="s">
        <v>2252</v>
      </c>
      <c r="K103" t="s">
        <v>2260</v>
      </c>
      <c r="L103" t="s">
        <v>50</v>
      </c>
      <c r="M103" t="s">
        <v>32</v>
      </c>
      <c r="N103">
        <v>500</v>
      </c>
      <c r="O103">
        <v>0</v>
      </c>
      <c r="P103">
        <v>500</v>
      </c>
      <c r="Q103">
        <v>0</v>
      </c>
      <c r="R103">
        <v>0</v>
      </c>
      <c r="S103" s="17">
        <v>500</v>
      </c>
      <c r="T103">
        <v>0</v>
      </c>
      <c r="U103">
        <v>0</v>
      </c>
      <c r="V103">
        <v>0</v>
      </c>
      <c r="W103">
        <v>0</v>
      </c>
      <c r="X103">
        <v>0</v>
      </c>
      <c r="Y103">
        <v>0</v>
      </c>
      <c r="Z103">
        <v>0</v>
      </c>
      <c r="AA103">
        <v>0</v>
      </c>
      <c r="AB103">
        <v>0</v>
      </c>
      <c r="AC103" t="s">
        <v>33</v>
      </c>
      <c r="AD103">
        <v>0</v>
      </c>
      <c r="AE103">
        <v>0</v>
      </c>
      <c r="AF103">
        <v>0</v>
      </c>
    </row>
    <row r="104" spans="1:32" hidden="1" x14ac:dyDescent="0.25">
      <c r="A104" t="s">
        <v>2253</v>
      </c>
      <c r="B104">
        <v>5150</v>
      </c>
      <c r="C104" t="e">
        <v>#N/A</v>
      </c>
      <c r="D104" s="17" t="e">
        <f>VLOOKUP(A104,Sheet7!$A$2:$B$602,2,FALSE)</f>
        <v>#N/A</v>
      </c>
      <c r="E104">
        <v>24858</v>
      </c>
      <c r="H104">
        <v>817</v>
      </c>
      <c r="I104" t="s">
        <v>27</v>
      </c>
      <c r="J104" t="s">
        <v>2252</v>
      </c>
      <c r="K104" t="s">
        <v>2261</v>
      </c>
      <c r="L104" t="s">
        <v>50</v>
      </c>
      <c r="M104" t="s">
        <v>77</v>
      </c>
      <c r="N104">
        <v>400</v>
      </c>
      <c r="O104">
        <v>0</v>
      </c>
      <c r="P104">
        <v>400</v>
      </c>
      <c r="Q104">
        <v>0</v>
      </c>
      <c r="R104">
        <v>0</v>
      </c>
      <c r="S104" s="17">
        <v>400</v>
      </c>
      <c r="T104">
        <v>0</v>
      </c>
      <c r="U104">
        <v>0</v>
      </c>
      <c r="V104">
        <v>0</v>
      </c>
      <c r="W104">
        <v>0</v>
      </c>
      <c r="X104">
        <v>0</v>
      </c>
      <c r="Y104">
        <v>0</v>
      </c>
      <c r="Z104">
        <v>0</v>
      </c>
      <c r="AA104">
        <v>0</v>
      </c>
      <c r="AB104">
        <v>0</v>
      </c>
      <c r="AC104" t="s">
        <v>33</v>
      </c>
      <c r="AD104">
        <v>0</v>
      </c>
      <c r="AE104">
        <v>0</v>
      </c>
      <c r="AF104">
        <v>0</v>
      </c>
    </row>
    <row r="105" spans="1:32" hidden="1" x14ac:dyDescent="0.25">
      <c r="A105" t="s">
        <v>2253</v>
      </c>
      <c r="B105">
        <v>5150</v>
      </c>
      <c r="C105" t="e">
        <v>#N/A</v>
      </c>
      <c r="D105" s="17" t="e">
        <f>VLOOKUP(A105,Sheet7!$A$2:$B$602,2,FALSE)</f>
        <v>#N/A</v>
      </c>
      <c r="E105">
        <v>24859</v>
      </c>
      <c r="H105">
        <v>817</v>
      </c>
      <c r="I105" t="s">
        <v>27</v>
      </c>
      <c r="J105" t="s">
        <v>2252</v>
      </c>
      <c r="K105" t="s">
        <v>2262</v>
      </c>
      <c r="L105" t="s">
        <v>50</v>
      </c>
      <c r="M105" t="s">
        <v>403</v>
      </c>
      <c r="N105">
        <v>650</v>
      </c>
      <c r="O105">
        <v>0</v>
      </c>
      <c r="P105">
        <v>650</v>
      </c>
      <c r="Q105">
        <v>0</v>
      </c>
      <c r="R105">
        <v>0</v>
      </c>
      <c r="S105" s="17">
        <v>650</v>
      </c>
      <c r="T105">
        <v>0</v>
      </c>
      <c r="U105">
        <v>0</v>
      </c>
      <c r="V105">
        <v>0</v>
      </c>
      <c r="W105">
        <v>0</v>
      </c>
      <c r="X105">
        <v>0</v>
      </c>
      <c r="Y105">
        <v>0</v>
      </c>
      <c r="Z105">
        <v>0</v>
      </c>
      <c r="AA105">
        <v>0</v>
      </c>
      <c r="AB105">
        <v>0</v>
      </c>
      <c r="AC105" t="s">
        <v>33</v>
      </c>
      <c r="AD105">
        <v>0</v>
      </c>
      <c r="AE105">
        <v>0</v>
      </c>
      <c r="AF105">
        <v>0</v>
      </c>
    </row>
    <row r="106" spans="1:32" hidden="1" x14ac:dyDescent="0.25">
      <c r="A106" t="s">
        <v>2253</v>
      </c>
      <c r="B106">
        <v>5150</v>
      </c>
      <c r="C106" t="e">
        <v>#N/A</v>
      </c>
      <c r="D106" s="17" t="e">
        <f>VLOOKUP(A106,Sheet7!$A$2:$B$602,2,FALSE)</f>
        <v>#N/A</v>
      </c>
      <c r="E106">
        <v>24862</v>
      </c>
      <c r="H106">
        <v>817</v>
      </c>
      <c r="I106" t="s">
        <v>27</v>
      </c>
      <c r="J106" t="s">
        <v>2252</v>
      </c>
      <c r="K106" t="s">
        <v>2263</v>
      </c>
      <c r="L106" t="s">
        <v>98</v>
      </c>
      <c r="M106" t="s">
        <v>77</v>
      </c>
      <c r="N106">
        <v>100</v>
      </c>
      <c r="O106">
        <v>0</v>
      </c>
      <c r="P106">
        <v>100</v>
      </c>
      <c r="Q106">
        <v>0</v>
      </c>
      <c r="R106">
        <v>0</v>
      </c>
      <c r="S106" s="17">
        <v>100</v>
      </c>
      <c r="T106">
        <v>0</v>
      </c>
      <c r="U106">
        <v>0</v>
      </c>
      <c r="V106">
        <v>0</v>
      </c>
      <c r="W106">
        <v>0</v>
      </c>
      <c r="X106">
        <v>0</v>
      </c>
      <c r="Y106">
        <v>0</v>
      </c>
      <c r="Z106">
        <v>0</v>
      </c>
      <c r="AA106">
        <v>0</v>
      </c>
      <c r="AB106">
        <v>0</v>
      </c>
      <c r="AC106" t="s">
        <v>33</v>
      </c>
      <c r="AD106">
        <v>0</v>
      </c>
      <c r="AE106">
        <v>0</v>
      </c>
      <c r="AF106">
        <v>0</v>
      </c>
    </row>
    <row r="107" spans="1:32" hidden="1" x14ac:dyDescent="0.25">
      <c r="A107" t="s">
        <v>2253</v>
      </c>
      <c r="B107">
        <v>5150</v>
      </c>
      <c r="C107" t="e">
        <v>#N/A</v>
      </c>
      <c r="D107" s="17" t="e">
        <f>VLOOKUP(A107,Sheet7!$A$2:$B$602,2,FALSE)</f>
        <v>#N/A</v>
      </c>
      <c r="E107">
        <v>24864</v>
      </c>
      <c r="H107">
        <v>817</v>
      </c>
      <c r="I107" t="s">
        <v>27</v>
      </c>
      <c r="J107" t="s">
        <v>2252</v>
      </c>
      <c r="K107" t="s">
        <v>2264</v>
      </c>
      <c r="L107" t="s">
        <v>2203</v>
      </c>
      <c r="M107" t="s">
        <v>77</v>
      </c>
      <c r="N107">
        <v>700</v>
      </c>
      <c r="O107">
        <v>0</v>
      </c>
      <c r="P107">
        <v>700</v>
      </c>
      <c r="Q107">
        <v>0</v>
      </c>
      <c r="R107">
        <v>0</v>
      </c>
      <c r="S107" s="17">
        <v>700</v>
      </c>
      <c r="T107">
        <v>0</v>
      </c>
      <c r="U107">
        <v>0</v>
      </c>
      <c r="V107">
        <v>0</v>
      </c>
      <c r="W107">
        <v>0</v>
      </c>
      <c r="X107">
        <v>0</v>
      </c>
      <c r="Y107">
        <v>0</v>
      </c>
      <c r="Z107">
        <v>0</v>
      </c>
      <c r="AA107">
        <v>0</v>
      </c>
      <c r="AB107">
        <v>0</v>
      </c>
      <c r="AC107" t="s">
        <v>33</v>
      </c>
      <c r="AD107">
        <v>0</v>
      </c>
      <c r="AE107">
        <v>0</v>
      </c>
      <c r="AF107">
        <v>0</v>
      </c>
    </row>
    <row r="108" spans="1:32" hidden="1" x14ac:dyDescent="0.25">
      <c r="A108" t="s">
        <v>2253</v>
      </c>
      <c r="B108">
        <v>5150</v>
      </c>
      <c r="C108" t="e">
        <v>#N/A</v>
      </c>
      <c r="D108" s="17" t="e">
        <f>VLOOKUP(A108,Sheet7!$A$2:$B$602,2,FALSE)</f>
        <v>#N/A</v>
      </c>
      <c r="E108">
        <v>24866</v>
      </c>
      <c r="H108">
        <v>817</v>
      </c>
      <c r="I108" t="s">
        <v>27</v>
      </c>
      <c r="J108" t="s">
        <v>2252</v>
      </c>
      <c r="K108" t="s">
        <v>2265</v>
      </c>
      <c r="L108" t="s">
        <v>119</v>
      </c>
      <c r="M108" t="s">
        <v>51</v>
      </c>
      <c r="N108">
        <v>500</v>
      </c>
      <c r="O108">
        <v>0</v>
      </c>
      <c r="P108">
        <v>500</v>
      </c>
      <c r="Q108">
        <v>0</v>
      </c>
      <c r="R108">
        <v>0</v>
      </c>
      <c r="S108" s="17">
        <v>500</v>
      </c>
      <c r="T108">
        <v>0</v>
      </c>
      <c r="U108">
        <v>0</v>
      </c>
      <c r="V108">
        <v>0</v>
      </c>
      <c r="W108">
        <v>0</v>
      </c>
      <c r="X108">
        <v>0</v>
      </c>
      <c r="Y108">
        <v>0</v>
      </c>
      <c r="Z108">
        <v>0</v>
      </c>
      <c r="AA108">
        <v>0</v>
      </c>
      <c r="AB108">
        <v>0</v>
      </c>
      <c r="AC108" t="s">
        <v>33</v>
      </c>
      <c r="AD108">
        <v>0</v>
      </c>
      <c r="AE108">
        <v>0</v>
      </c>
      <c r="AF108">
        <v>0</v>
      </c>
    </row>
    <row r="109" spans="1:32" hidden="1" x14ac:dyDescent="0.25">
      <c r="A109" t="s">
        <v>29</v>
      </c>
      <c r="B109">
        <v>1410.55</v>
      </c>
      <c r="C109">
        <v>-3640.22</v>
      </c>
      <c r="D109" s="17">
        <f>VLOOKUP(A109,Sheet7!$A$2:$B$602,2,FALSE)</f>
        <v>60</v>
      </c>
      <c r="E109">
        <v>25230</v>
      </c>
      <c r="F109">
        <v>0</v>
      </c>
      <c r="H109">
        <v>815</v>
      </c>
      <c r="I109" t="s">
        <v>27</v>
      </c>
      <c r="J109" t="s">
        <v>28</v>
      </c>
      <c r="K109" t="s">
        <v>30</v>
      </c>
      <c r="L109" t="s">
        <v>31</v>
      </c>
      <c r="M109" t="s">
        <v>32</v>
      </c>
      <c r="N109">
        <v>300</v>
      </c>
      <c r="O109">
        <v>0</v>
      </c>
      <c r="P109">
        <v>150</v>
      </c>
      <c r="Q109">
        <v>0</v>
      </c>
      <c r="R109">
        <v>0</v>
      </c>
      <c r="S109">
        <v>0</v>
      </c>
      <c r="T109">
        <v>0</v>
      </c>
      <c r="U109">
        <v>0</v>
      </c>
      <c r="V109">
        <v>0</v>
      </c>
      <c r="W109">
        <v>0</v>
      </c>
      <c r="X109">
        <v>0</v>
      </c>
      <c r="Y109">
        <v>0</v>
      </c>
      <c r="Z109">
        <v>0</v>
      </c>
      <c r="AA109">
        <v>0</v>
      </c>
      <c r="AB109">
        <v>0</v>
      </c>
      <c r="AC109" t="s">
        <v>33</v>
      </c>
      <c r="AD109">
        <v>0</v>
      </c>
      <c r="AE109">
        <v>0</v>
      </c>
      <c r="AF109">
        <v>0</v>
      </c>
    </row>
    <row r="110" spans="1:32" hidden="1" x14ac:dyDescent="0.25">
      <c r="A110" t="s">
        <v>29</v>
      </c>
      <c r="B110">
        <v>1410.55</v>
      </c>
      <c r="C110">
        <v>-3640.22</v>
      </c>
      <c r="D110" s="17">
        <f>VLOOKUP(A110,Sheet7!$A$2:$B$602,2,FALSE)</f>
        <v>60</v>
      </c>
      <c r="E110">
        <v>25266</v>
      </c>
      <c r="F110">
        <v>0</v>
      </c>
      <c r="H110">
        <v>815</v>
      </c>
      <c r="I110" t="s">
        <v>27</v>
      </c>
      <c r="J110" t="s">
        <v>28</v>
      </c>
      <c r="K110" t="s">
        <v>34</v>
      </c>
      <c r="L110" t="s">
        <v>35</v>
      </c>
      <c r="M110" t="s">
        <v>32</v>
      </c>
      <c r="N110">
        <v>230</v>
      </c>
      <c r="O110">
        <v>0</v>
      </c>
      <c r="P110">
        <v>230</v>
      </c>
      <c r="Q110">
        <v>230</v>
      </c>
      <c r="R110">
        <v>230</v>
      </c>
      <c r="S110">
        <v>230</v>
      </c>
      <c r="T110">
        <v>0</v>
      </c>
      <c r="U110">
        <v>0</v>
      </c>
      <c r="V110">
        <v>0</v>
      </c>
      <c r="W110">
        <v>0</v>
      </c>
      <c r="X110">
        <v>0</v>
      </c>
      <c r="Y110">
        <v>0</v>
      </c>
      <c r="Z110">
        <v>0</v>
      </c>
      <c r="AA110">
        <v>0</v>
      </c>
      <c r="AB110">
        <v>0</v>
      </c>
      <c r="AC110" t="s">
        <v>33</v>
      </c>
      <c r="AD110">
        <v>0</v>
      </c>
      <c r="AE110">
        <v>0</v>
      </c>
      <c r="AF110">
        <v>0</v>
      </c>
    </row>
    <row r="111" spans="1:32" hidden="1" x14ac:dyDescent="0.25">
      <c r="A111" t="s">
        <v>29</v>
      </c>
      <c r="B111">
        <v>1410.55</v>
      </c>
      <c r="C111">
        <v>-3640.22</v>
      </c>
      <c r="D111" s="17">
        <f>VLOOKUP(A111,Sheet7!$A$2:$B$602,2,FALSE)</f>
        <v>60</v>
      </c>
      <c r="E111">
        <v>25222</v>
      </c>
      <c r="F111">
        <v>0</v>
      </c>
      <c r="H111">
        <v>815</v>
      </c>
      <c r="I111" t="s">
        <v>27</v>
      </c>
      <c r="J111" t="s">
        <v>28</v>
      </c>
      <c r="K111" t="s">
        <v>36</v>
      </c>
      <c r="L111" t="s">
        <v>37</v>
      </c>
      <c r="M111" t="s">
        <v>32</v>
      </c>
      <c r="N111">
        <v>750</v>
      </c>
      <c r="O111">
        <v>0</v>
      </c>
      <c r="P111">
        <v>400</v>
      </c>
      <c r="Q111">
        <v>750</v>
      </c>
      <c r="R111">
        <v>250</v>
      </c>
      <c r="S111">
        <v>750</v>
      </c>
      <c r="T111">
        <v>0</v>
      </c>
      <c r="U111" t="s">
        <v>38</v>
      </c>
      <c r="V111" t="s">
        <v>39</v>
      </c>
      <c r="W111">
        <v>1</v>
      </c>
      <c r="X111" t="s">
        <v>40</v>
      </c>
      <c r="Y111">
        <v>0</v>
      </c>
      <c r="Z111">
        <v>0</v>
      </c>
      <c r="AA111">
        <v>0</v>
      </c>
      <c r="AB111">
        <v>0</v>
      </c>
      <c r="AC111" t="s">
        <v>33</v>
      </c>
      <c r="AD111">
        <v>0</v>
      </c>
      <c r="AE111">
        <v>0</v>
      </c>
      <c r="AF111">
        <v>0</v>
      </c>
    </row>
    <row r="112" spans="1:32" hidden="1" x14ac:dyDescent="0.25">
      <c r="A112" t="s">
        <v>29</v>
      </c>
      <c r="B112">
        <v>1410.55</v>
      </c>
      <c r="C112">
        <v>-3640.22</v>
      </c>
      <c r="D112" s="17">
        <f>VLOOKUP(A112,Sheet7!$A$2:$B$602,2,FALSE)</f>
        <v>60</v>
      </c>
      <c r="E112">
        <v>24880</v>
      </c>
      <c r="F112">
        <v>0</v>
      </c>
      <c r="H112">
        <v>815</v>
      </c>
      <c r="I112" t="s">
        <v>27</v>
      </c>
      <c r="J112" t="s">
        <v>28</v>
      </c>
      <c r="K112" t="s">
        <v>41</v>
      </c>
      <c r="L112" t="s">
        <v>42</v>
      </c>
      <c r="M112" t="s">
        <v>32</v>
      </c>
      <c r="N112">
        <v>800</v>
      </c>
      <c r="O112">
        <v>0</v>
      </c>
      <c r="P112">
        <v>500</v>
      </c>
      <c r="Q112">
        <v>800</v>
      </c>
      <c r="R112">
        <v>500</v>
      </c>
      <c r="S112">
        <v>800</v>
      </c>
      <c r="T112">
        <v>0</v>
      </c>
      <c r="U112" t="s">
        <v>43</v>
      </c>
      <c r="V112">
        <v>0</v>
      </c>
      <c r="W112">
        <v>0</v>
      </c>
      <c r="X112">
        <v>9</v>
      </c>
      <c r="Y112">
        <v>0</v>
      </c>
      <c r="Z112">
        <v>0</v>
      </c>
      <c r="AA112">
        <v>0</v>
      </c>
      <c r="AB112">
        <v>0</v>
      </c>
      <c r="AC112" t="s">
        <v>33</v>
      </c>
      <c r="AD112">
        <v>0</v>
      </c>
      <c r="AE112">
        <v>0</v>
      </c>
      <c r="AF112">
        <v>0</v>
      </c>
    </row>
    <row r="113" spans="1:32" hidden="1" x14ac:dyDescent="0.25">
      <c r="A113" t="s">
        <v>29</v>
      </c>
      <c r="B113">
        <v>1410.55</v>
      </c>
      <c r="C113">
        <v>-3640.22</v>
      </c>
      <c r="D113" s="17">
        <f>VLOOKUP(A113,Sheet7!$A$2:$B$602,2,FALSE)</f>
        <v>60</v>
      </c>
      <c r="E113">
        <v>25231</v>
      </c>
      <c r="F113">
        <v>0</v>
      </c>
      <c r="H113">
        <v>815</v>
      </c>
      <c r="I113" t="s">
        <v>27</v>
      </c>
      <c r="J113" t="s">
        <v>28</v>
      </c>
      <c r="K113" t="s">
        <v>44</v>
      </c>
      <c r="L113" t="s">
        <v>45</v>
      </c>
      <c r="M113" t="s">
        <v>32</v>
      </c>
      <c r="N113">
        <v>4000</v>
      </c>
      <c r="O113">
        <v>0</v>
      </c>
      <c r="P113">
        <v>2500</v>
      </c>
      <c r="Q113">
        <v>4000</v>
      </c>
      <c r="R113">
        <v>1200</v>
      </c>
      <c r="S113">
        <v>4000</v>
      </c>
      <c r="T113">
        <v>0</v>
      </c>
      <c r="U113" t="s">
        <v>46</v>
      </c>
      <c r="V113">
        <v>3</v>
      </c>
      <c r="W113">
        <v>1</v>
      </c>
      <c r="X113" t="s">
        <v>47</v>
      </c>
      <c r="Y113">
        <v>0</v>
      </c>
      <c r="Z113">
        <v>0</v>
      </c>
      <c r="AA113">
        <v>0</v>
      </c>
      <c r="AB113">
        <v>0</v>
      </c>
      <c r="AC113" t="s">
        <v>33</v>
      </c>
      <c r="AD113">
        <v>0</v>
      </c>
      <c r="AE113">
        <v>0</v>
      </c>
      <c r="AF113">
        <v>0</v>
      </c>
    </row>
    <row r="114" spans="1:32" hidden="1" x14ac:dyDescent="0.25">
      <c r="A114" t="s">
        <v>48</v>
      </c>
      <c r="B114">
        <v>103.14000000000001</v>
      </c>
      <c r="C114" t="e">
        <v>#N/A</v>
      </c>
      <c r="D114" s="17" t="e">
        <f>VLOOKUP(A114,Sheet7!$A$2:$B$602,2,FALSE)</f>
        <v>#N/A</v>
      </c>
      <c r="E114">
        <v>25327</v>
      </c>
      <c r="F114">
        <v>0</v>
      </c>
      <c r="H114">
        <v>815</v>
      </c>
      <c r="I114" t="s">
        <v>27</v>
      </c>
      <c r="J114" t="s">
        <v>28</v>
      </c>
      <c r="K114" t="s">
        <v>49</v>
      </c>
      <c r="L114" t="s">
        <v>50</v>
      </c>
      <c r="M114" t="s">
        <v>51</v>
      </c>
      <c r="N114">
        <v>225</v>
      </c>
      <c r="O114">
        <v>0</v>
      </c>
      <c r="P114">
        <v>225</v>
      </c>
      <c r="Q114">
        <v>225</v>
      </c>
      <c r="R114">
        <v>150</v>
      </c>
      <c r="S114">
        <v>225</v>
      </c>
      <c r="T114">
        <v>0</v>
      </c>
      <c r="U114" t="s">
        <v>52</v>
      </c>
      <c r="V114">
        <v>0</v>
      </c>
      <c r="W114">
        <v>0</v>
      </c>
      <c r="X114" t="s">
        <v>53</v>
      </c>
      <c r="Y114">
        <v>0</v>
      </c>
      <c r="Z114">
        <v>0</v>
      </c>
      <c r="AA114">
        <v>0</v>
      </c>
      <c r="AB114">
        <v>0</v>
      </c>
      <c r="AC114" t="s">
        <v>33</v>
      </c>
      <c r="AD114">
        <v>0</v>
      </c>
      <c r="AE114">
        <v>0</v>
      </c>
      <c r="AF114">
        <v>0</v>
      </c>
    </row>
    <row r="115" spans="1:32" hidden="1" x14ac:dyDescent="0.25">
      <c r="A115" t="s">
        <v>54</v>
      </c>
      <c r="B115">
        <v>1634.2</v>
      </c>
      <c r="C115">
        <v>4042.53</v>
      </c>
      <c r="D115" s="17">
        <f>VLOOKUP(A115,Sheet7!$A$2:$B$602,2,FALSE)</f>
        <v>25</v>
      </c>
      <c r="E115">
        <v>24929</v>
      </c>
      <c r="F115">
        <v>0</v>
      </c>
      <c r="H115">
        <v>815</v>
      </c>
      <c r="I115" t="s">
        <v>27</v>
      </c>
      <c r="J115" t="s">
        <v>28</v>
      </c>
      <c r="K115" t="s">
        <v>55</v>
      </c>
      <c r="L115" t="s">
        <v>56</v>
      </c>
      <c r="M115" t="s">
        <v>32</v>
      </c>
      <c r="N115">
        <v>75</v>
      </c>
      <c r="O115">
        <v>0</v>
      </c>
      <c r="P115">
        <v>25</v>
      </c>
      <c r="Q115">
        <v>75</v>
      </c>
      <c r="R115">
        <v>0</v>
      </c>
      <c r="S115">
        <v>0</v>
      </c>
      <c r="T115">
        <v>0</v>
      </c>
      <c r="U115" t="s">
        <v>56</v>
      </c>
      <c r="V115">
        <v>1</v>
      </c>
      <c r="W115" t="s">
        <v>57</v>
      </c>
      <c r="X115" t="s">
        <v>58</v>
      </c>
      <c r="Y115">
        <v>0</v>
      </c>
      <c r="Z115">
        <v>0</v>
      </c>
      <c r="AA115">
        <v>0</v>
      </c>
      <c r="AB115">
        <v>0</v>
      </c>
      <c r="AC115" t="s">
        <v>33</v>
      </c>
      <c r="AD115">
        <v>0</v>
      </c>
      <c r="AE115">
        <v>0</v>
      </c>
      <c r="AF115">
        <v>0</v>
      </c>
    </row>
    <row r="116" spans="1:32" hidden="1" x14ac:dyDescent="0.25">
      <c r="A116" t="s">
        <v>54</v>
      </c>
      <c r="B116">
        <v>1634.2</v>
      </c>
      <c r="C116">
        <v>4042.53</v>
      </c>
      <c r="D116" s="17">
        <f>VLOOKUP(A116,Sheet7!$A$2:$B$602,2,FALSE)</f>
        <v>25</v>
      </c>
      <c r="E116">
        <v>24902</v>
      </c>
      <c r="F116">
        <v>0</v>
      </c>
      <c r="H116">
        <v>815</v>
      </c>
      <c r="I116" t="s">
        <v>27</v>
      </c>
      <c r="J116" t="s">
        <v>28</v>
      </c>
      <c r="K116" t="s">
        <v>59</v>
      </c>
      <c r="L116" t="s">
        <v>60</v>
      </c>
      <c r="M116" t="s">
        <v>32</v>
      </c>
      <c r="N116">
        <v>1200</v>
      </c>
      <c r="O116">
        <v>1100</v>
      </c>
      <c r="P116">
        <v>300</v>
      </c>
      <c r="Q116">
        <v>1200</v>
      </c>
      <c r="R116">
        <v>100</v>
      </c>
      <c r="S116">
        <v>1200</v>
      </c>
      <c r="T116">
        <v>0</v>
      </c>
      <c r="U116" t="s">
        <v>61</v>
      </c>
      <c r="V116">
        <v>0</v>
      </c>
      <c r="W116">
        <v>0</v>
      </c>
      <c r="X116" t="s">
        <v>62</v>
      </c>
      <c r="Y116">
        <v>3</v>
      </c>
      <c r="Z116">
        <v>4</v>
      </c>
      <c r="AA116">
        <v>0</v>
      </c>
      <c r="AB116">
        <v>0</v>
      </c>
      <c r="AC116" t="s">
        <v>63</v>
      </c>
      <c r="AD116" t="s">
        <v>64</v>
      </c>
      <c r="AE116">
        <v>0</v>
      </c>
      <c r="AF116">
        <v>0</v>
      </c>
    </row>
    <row r="117" spans="1:32" hidden="1" x14ac:dyDescent="0.25">
      <c r="A117" t="s">
        <v>54</v>
      </c>
      <c r="B117">
        <v>1634.2</v>
      </c>
      <c r="C117">
        <v>4042.53</v>
      </c>
      <c r="D117" s="17">
        <f>VLOOKUP(A117,Sheet7!$A$2:$B$602,2,FALSE)</f>
        <v>25</v>
      </c>
      <c r="E117">
        <v>24907</v>
      </c>
      <c r="F117">
        <v>0</v>
      </c>
      <c r="H117">
        <v>815</v>
      </c>
      <c r="I117" t="s">
        <v>27</v>
      </c>
      <c r="J117" t="s">
        <v>28</v>
      </c>
      <c r="K117" t="s">
        <v>65</v>
      </c>
      <c r="L117" t="s">
        <v>31</v>
      </c>
      <c r="M117" t="s">
        <v>32</v>
      </c>
      <c r="N117">
        <v>600</v>
      </c>
      <c r="O117">
        <v>0</v>
      </c>
      <c r="P117">
        <v>300</v>
      </c>
      <c r="Q117">
        <v>600</v>
      </c>
      <c r="R117">
        <v>300</v>
      </c>
      <c r="S117">
        <v>600</v>
      </c>
      <c r="T117">
        <v>0</v>
      </c>
      <c r="U117">
        <v>0</v>
      </c>
      <c r="V117">
        <v>0</v>
      </c>
      <c r="W117">
        <v>0</v>
      </c>
      <c r="X117">
        <v>0</v>
      </c>
      <c r="Y117">
        <v>0</v>
      </c>
      <c r="Z117">
        <v>0</v>
      </c>
      <c r="AA117">
        <v>0</v>
      </c>
      <c r="AB117">
        <v>0</v>
      </c>
      <c r="AC117" t="s">
        <v>33</v>
      </c>
      <c r="AD117">
        <v>0</v>
      </c>
      <c r="AE117">
        <v>0</v>
      </c>
      <c r="AF117">
        <v>0</v>
      </c>
    </row>
    <row r="118" spans="1:32" hidden="1" x14ac:dyDescent="0.25">
      <c r="A118" t="s">
        <v>54</v>
      </c>
      <c r="B118">
        <v>1634.2</v>
      </c>
      <c r="C118">
        <v>4042.53</v>
      </c>
      <c r="D118" s="17">
        <f>VLOOKUP(A118,Sheet7!$A$2:$B$602,2,FALSE)</f>
        <v>25</v>
      </c>
      <c r="E118">
        <v>24926</v>
      </c>
      <c r="F118">
        <v>0</v>
      </c>
      <c r="H118">
        <v>815</v>
      </c>
      <c r="I118" t="s">
        <v>27</v>
      </c>
      <c r="J118" t="s">
        <v>28</v>
      </c>
      <c r="K118" t="s">
        <v>66</v>
      </c>
      <c r="L118" t="s">
        <v>35</v>
      </c>
      <c r="M118" t="s">
        <v>32</v>
      </c>
      <c r="N118">
        <v>800</v>
      </c>
      <c r="O118">
        <v>0</v>
      </c>
      <c r="P118">
        <v>800</v>
      </c>
      <c r="Q118">
        <v>800</v>
      </c>
      <c r="R118">
        <v>400</v>
      </c>
      <c r="S118">
        <v>800</v>
      </c>
      <c r="T118">
        <v>0</v>
      </c>
      <c r="U118" t="s">
        <v>67</v>
      </c>
      <c r="V118">
        <v>0</v>
      </c>
      <c r="W118">
        <v>0</v>
      </c>
      <c r="X118" t="s">
        <v>68</v>
      </c>
      <c r="Y118">
        <v>0</v>
      </c>
      <c r="Z118">
        <v>0</v>
      </c>
      <c r="AA118">
        <v>0</v>
      </c>
      <c r="AB118">
        <v>0</v>
      </c>
      <c r="AC118" t="s">
        <v>63</v>
      </c>
      <c r="AD118" t="s">
        <v>69</v>
      </c>
      <c r="AE118">
        <v>0</v>
      </c>
      <c r="AF118">
        <v>0</v>
      </c>
    </row>
    <row r="119" spans="1:32" hidden="1" x14ac:dyDescent="0.25">
      <c r="A119" t="s">
        <v>54</v>
      </c>
      <c r="B119">
        <v>1634.2</v>
      </c>
      <c r="C119">
        <v>4042.53</v>
      </c>
      <c r="D119" s="17">
        <f>VLOOKUP(A119,Sheet7!$A$2:$B$602,2,FALSE)</f>
        <v>25</v>
      </c>
      <c r="E119">
        <v>24918</v>
      </c>
      <c r="F119">
        <v>0</v>
      </c>
      <c r="H119">
        <v>815</v>
      </c>
      <c r="I119" t="s">
        <v>27</v>
      </c>
      <c r="J119" t="s">
        <v>28</v>
      </c>
      <c r="K119" t="s">
        <v>70</v>
      </c>
      <c r="L119" t="s">
        <v>71</v>
      </c>
      <c r="M119" t="s">
        <v>32</v>
      </c>
      <c r="N119">
        <v>950</v>
      </c>
      <c r="O119">
        <v>0</v>
      </c>
      <c r="P119">
        <v>550</v>
      </c>
      <c r="Q119">
        <v>950</v>
      </c>
      <c r="R119">
        <v>550</v>
      </c>
      <c r="S119">
        <v>950</v>
      </c>
      <c r="T119">
        <v>0</v>
      </c>
      <c r="U119">
        <v>0</v>
      </c>
      <c r="V119">
        <v>0</v>
      </c>
      <c r="W119">
        <v>0</v>
      </c>
      <c r="X119">
        <v>0</v>
      </c>
      <c r="Y119">
        <v>0</v>
      </c>
      <c r="Z119">
        <v>0</v>
      </c>
      <c r="AA119">
        <v>0</v>
      </c>
      <c r="AB119">
        <v>0</v>
      </c>
      <c r="AC119" t="s">
        <v>33</v>
      </c>
      <c r="AD119">
        <v>0</v>
      </c>
      <c r="AE119">
        <v>0</v>
      </c>
      <c r="AF119">
        <v>0</v>
      </c>
    </row>
    <row r="120" spans="1:32" hidden="1" x14ac:dyDescent="0.25">
      <c r="A120" t="s">
        <v>54</v>
      </c>
      <c r="B120">
        <v>1634.2</v>
      </c>
      <c r="C120">
        <v>4042.53</v>
      </c>
      <c r="D120" s="17">
        <f>VLOOKUP(A120,Sheet7!$A$2:$B$602,2,FALSE)</f>
        <v>25</v>
      </c>
      <c r="E120">
        <v>24911</v>
      </c>
      <c r="F120">
        <v>0</v>
      </c>
      <c r="H120">
        <v>815</v>
      </c>
      <c r="I120" t="s">
        <v>27</v>
      </c>
      <c r="J120" t="s">
        <v>28</v>
      </c>
      <c r="K120" t="s">
        <v>72</v>
      </c>
      <c r="L120" t="s">
        <v>37</v>
      </c>
      <c r="M120" t="s">
        <v>32</v>
      </c>
      <c r="N120">
        <v>1200</v>
      </c>
      <c r="O120">
        <v>0</v>
      </c>
      <c r="P120">
        <v>600</v>
      </c>
      <c r="Q120">
        <v>1200</v>
      </c>
      <c r="R120">
        <v>600</v>
      </c>
      <c r="S120">
        <v>1200</v>
      </c>
      <c r="T120">
        <v>0</v>
      </c>
      <c r="U120" t="s">
        <v>73</v>
      </c>
      <c r="V120">
        <v>0</v>
      </c>
      <c r="W120">
        <v>0</v>
      </c>
      <c r="X120" t="s">
        <v>74</v>
      </c>
      <c r="Y120">
        <v>0</v>
      </c>
      <c r="Z120">
        <v>0</v>
      </c>
      <c r="AA120">
        <v>0</v>
      </c>
      <c r="AB120">
        <v>0</v>
      </c>
      <c r="AC120" t="s">
        <v>33</v>
      </c>
      <c r="AD120">
        <v>0</v>
      </c>
      <c r="AE120">
        <v>0</v>
      </c>
      <c r="AF120">
        <v>0</v>
      </c>
    </row>
    <row r="121" spans="1:32" hidden="1" x14ac:dyDescent="0.25">
      <c r="A121" t="s">
        <v>75</v>
      </c>
      <c r="B121">
        <v>370.70000000000005</v>
      </c>
      <c r="C121">
        <v>166.21</v>
      </c>
      <c r="D121" s="17">
        <f>VLOOKUP(A121,Sheet7!$A$2:$B$602,2,FALSE)</f>
        <v>30</v>
      </c>
      <c r="E121">
        <v>25088</v>
      </c>
      <c r="F121">
        <v>0</v>
      </c>
      <c r="H121">
        <v>815</v>
      </c>
      <c r="I121" t="s">
        <v>27</v>
      </c>
      <c r="J121" t="s">
        <v>28</v>
      </c>
      <c r="K121" t="s">
        <v>76</v>
      </c>
      <c r="L121" t="s">
        <v>35</v>
      </c>
      <c r="M121" t="s">
        <v>77</v>
      </c>
      <c r="N121">
        <v>6</v>
      </c>
      <c r="O121">
        <v>0</v>
      </c>
      <c r="P121">
        <v>6</v>
      </c>
      <c r="Q121">
        <v>6</v>
      </c>
      <c r="R121">
        <v>0</v>
      </c>
      <c r="S121">
        <v>0</v>
      </c>
      <c r="T121">
        <v>0</v>
      </c>
      <c r="U121" t="s">
        <v>56</v>
      </c>
      <c r="V121">
        <v>1</v>
      </c>
      <c r="W121" t="s">
        <v>57</v>
      </c>
      <c r="X121" t="s">
        <v>74</v>
      </c>
      <c r="Y121">
        <v>0</v>
      </c>
      <c r="Z121">
        <v>0</v>
      </c>
      <c r="AA121">
        <v>0</v>
      </c>
      <c r="AB121">
        <v>0</v>
      </c>
      <c r="AC121" t="s">
        <v>33</v>
      </c>
      <c r="AD121">
        <v>0</v>
      </c>
      <c r="AE121">
        <v>0</v>
      </c>
      <c r="AF121">
        <v>0</v>
      </c>
    </row>
    <row r="122" spans="1:32" hidden="1" x14ac:dyDescent="0.25">
      <c r="A122" t="s">
        <v>75</v>
      </c>
      <c r="B122">
        <v>370.70000000000005</v>
      </c>
      <c r="C122">
        <v>166.21</v>
      </c>
      <c r="D122" s="17">
        <f>VLOOKUP(A122,Sheet7!$A$2:$B$602,2,FALSE)</f>
        <v>30</v>
      </c>
      <c r="E122">
        <v>25087</v>
      </c>
      <c r="F122">
        <v>0</v>
      </c>
      <c r="H122">
        <v>815</v>
      </c>
      <c r="I122" t="s">
        <v>27</v>
      </c>
      <c r="J122" t="s">
        <v>28</v>
      </c>
      <c r="K122" t="s">
        <v>78</v>
      </c>
      <c r="L122" t="s">
        <v>35</v>
      </c>
      <c r="M122" t="s">
        <v>32</v>
      </c>
      <c r="N122">
        <v>9</v>
      </c>
      <c r="O122">
        <v>0</v>
      </c>
      <c r="P122">
        <v>9</v>
      </c>
      <c r="Q122">
        <v>9</v>
      </c>
      <c r="R122">
        <v>9</v>
      </c>
      <c r="S122">
        <v>9</v>
      </c>
      <c r="T122">
        <v>0</v>
      </c>
      <c r="U122">
        <v>0</v>
      </c>
      <c r="V122">
        <v>0</v>
      </c>
      <c r="W122">
        <v>0</v>
      </c>
      <c r="X122">
        <v>0</v>
      </c>
      <c r="Y122">
        <v>0</v>
      </c>
      <c r="Z122">
        <v>0</v>
      </c>
      <c r="AA122">
        <v>0</v>
      </c>
      <c r="AB122">
        <v>0</v>
      </c>
      <c r="AC122" t="s">
        <v>33</v>
      </c>
      <c r="AD122">
        <v>0</v>
      </c>
      <c r="AE122">
        <v>0</v>
      </c>
      <c r="AF122">
        <v>0</v>
      </c>
    </row>
    <row r="123" spans="1:32" hidden="1" x14ac:dyDescent="0.25">
      <c r="A123" t="s">
        <v>75</v>
      </c>
      <c r="B123">
        <v>370.70000000000005</v>
      </c>
      <c r="C123">
        <v>166.21</v>
      </c>
      <c r="D123" s="17">
        <f>VLOOKUP(A123,Sheet7!$A$2:$B$602,2,FALSE)</f>
        <v>30</v>
      </c>
      <c r="E123">
        <v>25059</v>
      </c>
      <c r="F123">
        <v>0</v>
      </c>
      <c r="H123">
        <v>815</v>
      </c>
      <c r="I123" t="s">
        <v>27</v>
      </c>
      <c r="J123" t="s">
        <v>28</v>
      </c>
      <c r="K123" t="s">
        <v>79</v>
      </c>
      <c r="L123" t="s">
        <v>37</v>
      </c>
      <c r="M123" t="s">
        <v>32</v>
      </c>
      <c r="N123">
        <v>100</v>
      </c>
      <c r="O123">
        <v>0</v>
      </c>
      <c r="P123">
        <v>100</v>
      </c>
      <c r="Q123">
        <v>100</v>
      </c>
      <c r="R123">
        <v>100</v>
      </c>
      <c r="S123">
        <v>100</v>
      </c>
      <c r="T123">
        <v>0</v>
      </c>
      <c r="U123" t="s">
        <v>80</v>
      </c>
      <c r="V123">
        <v>0</v>
      </c>
      <c r="W123">
        <v>0</v>
      </c>
      <c r="X123" t="s">
        <v>81</v>
      </c>
      <c r="Y123">
        <v>3</v>
      </c>
      <c r="Z123">
        <v>5</v>
      </c>
      <c r="AA123">
        <v>0</v>
      </c>
      <c r="AB123">
        <v>0</v>
      </c>
      <c r="AC123" t="s">
        <v>63</v>
      </c>
      <c r="AD123" t="s">
        <v>82</v>
      </c>
      <c r="AE123" t="s">
        <v>33</v>
      </c>
      <c r="AF123" t="s">
        <v>83</v>
      </c>
    </row>
    <row r="124" spans="1:32" hidden="1" x14ac:dyDescent="0.25">
      <c r="A124" t="s">
        <v>75</v>
      </c>
      <c r="B124">
        <v>370.70000000000005</v>
      </c>
      <c r="C124">
        <v>166.21</v>
      </c>
      <c r="D124" s="17">
        <f>VLOOKUP(A124,Sheet7!$A$2:$B$602,2,FALSE)</f>
        <v>30</v>
      </c>
      <c r="E124">
        <v>25081</v>
      </c>
      <c r="F124">
        <v>0</v>
      </c>
      <c r="H124">
        <v>815</v>
      </c>
      <c r="I124" t="s">
        <v>27</v>
      </c>
      <c r="J124" t="s">
        <v>28</v>
      </c>
      <c r="K124" t="s">
        <v>84</v>
      </c>
      <c r="L124" t="s">
        <v>31</v>
      </c>
      <c r="M124" t="s">
        <v>32</v>
      </c>
      <c r="N124">
        <v>100</v>
      </c>
      <c r="O124">
        <v>0</v>
      </c>
      <c r="P124">
        <v>100</v>
      </c>
      <c r="Q124">
        <v>100</v>
      </c>
      <c r="R124">
        <v>100</v>
      </c>
      <c r="S124">
        <v>100</v>
      </c>
      <c r="T124">
        <v>0</v>
      </c>
      <c r="U124">
        <v>0</v>
      </c>
      <c r="V124">
        <v>0</v>
      </c>
      <c r="W124">
        <v>0</v>
      </c>
      <c r="X124">
        <v>0</v>
      </c>
      <c r="Y124">
        <v>0</v>
      </c>
      <c r="Z124">
        <v>0</v>
      </c>
      <c r="AA124">
        <v>0</v>
      </c>
      <c r="AB124">
        <v>0</v>
      </c>
      <c r="AC124" t="s">
        <v>33</v>
      </c>
      <c r="AD124">
        <v>0</v>
      </c>
      <c r="AE124">
        <v>0</v>
      </c>
      <c r="AF124">
        <v>0</v>
      </c>
    </row>
    <row r="125" spans="1:32" hidden="1" x14ac:dyDescent="0.25">
      <c r="A125" t="s">
        <v>89</v>
      </c>
      <c r="B125">
        <v>2188.2000000000003</v>
      </c>
      <c r="C125">
        <v>8733.82</v>
      </c>
      <c r="D125" s="17">
        <f>VLOOKUP(A125,Sheet7!$A$2:$B$602,2,FALSE)</f>
        <v>100</v>
      </c>
      <c r="E125">
        <v>26922</v>
      </c>
      <c r="F125">
        <v>0</v>
      </c>
      <c r="H125">
        <v>815</v>
      </c>
      <c r="I125" t="s">
        <v>27</v>
      </c>
      <c r="J125" t="s">
        <v>28</v>
      </c>
      <c r="K125" t="s">
        <v>90</v>
      </c>
      <c r="L125" t="s">
        <v>35</v>
      </c>
      <c r="M125" t="s">
        <v>77</v>
      </c>
      <c r="N125">
        <v>80</v>
      </c>
      <c r="O125">
        <v>0</v>
      </c>
      <c r="P125">
        <v>80</v>
      </c>
      <c r="Q125">
        <v>80</v>
      </c>
      <c r="R125">
        <v>80</v>
      </c>
      <c r="S125">
        <v>80</v>
      </c>
      <c r="T125">
        <v>0</v>
      </c>
      <c r="U125">
        <v>0</v>
      </c>
      <c r="V125">
        <v>0</v>
      </c>
      <c r="W125">
        <v>0</v>
      </c>
      <c r="X125">
        <v>0</v>
      </c>
      <c r="Y125">
        <v>0</v>
      </c>
      <c r="Z125">
        <v>0</v>
      </c>
      <c r="AA125">
        <v>0</v>
      </c>
      <c r="AB125">
        <v>0</v>
      </c>
      <c r="AC125" t="s">
        <v>33</v>
      </c>
      <c r="AD125">
        <v>0</v>
      </c>
      <c r="AE125">
        <v>0</v>
      </c>
      <c r="AF125">
        <v>0</v>
      </c>
    </row>
    <row r="126" spans="1:32" hidden="1" x14ac:dyDescent="0.25">
      <c r="A126" t="s">
        <v>89</v>
      </c>
      <c r="B126">
        <v>2188.2000000000003</v>
      </c>
      <c r="C126">
        <v>8733.82</v>
      </c>
      <c r="D126" s="17">
        <f>VLOOKUP(A126,Sheet7!$A$2:$B$602,2,FALSE)</f>
        <v>100</v>
      </c>
      <c r="E126">
        <v>26892</v>
      </c>
      <c r="F126">
        <v>0</v>
      </c>
      <c r="H126">
        <v>815</v>
      </c>
      <c r="I126" t="s">
        <v>27</v>
      </c>
      <c r="J126" t="s">
        <v>28</v>
      </c>
      <c r="K126" t="s">
        <v>91</v>
      </c>
      <c r="L126" t="s">
        <v>31</v>
      </c>
      <c r="M126" t="s">
        <v>32</v>
      </c>
      <c r="N126">
        <v>620</v>
      </c>
      <c r="O126">
        <v>0</v>
      </c>
      <c r="P126">
        <v>310</v>
      </c>
      <c r="Q126">
        <v>620</v>
      </c>
      <c r="R126">
        <v>310</v>
      </c>
      <c r="S126">
        <v>620</v>
      </c>
      <c r="T126">
        <v>0</v>
      </c>
      <c r="U126">
        <v>0</v>
      </c>
      <c r="V126">
        <v>0</v>
      </c>
      <c r="W126">
        <v>0</v>
      </c>
      <c r="X126">
        <v>0</v>
      </c>
      <c r="Y126">
        <v>0</v>
      </c>
      <c r="Z126">
        <v>0</v>
      </c>
      <c r="AA126">
        <v>0</v>
      </c>
      <c r="AB126">
        <v>0</v>
      </c>
      <c r="AC126" t="s">
        <v>33</v>
      </c>
      <c r="AD126">
        <v>0</v>
      </c>
      <c r="AE126">
        <v>0</v>
      </c>
      <c r="AF126">
        <v>0</v>
      </c>
    </row>
    <row r="127" spans="1:32" hidden="1" x14ac:dyDescent="0.25">
      <c r="A127" t="s">
        <v>89</v>
      </c>
      <c r="B127">
        <v>2188.2000000000003</v>
      </c>
      <c r="C127">
        <v>8733.82</v>
      </c>
      <c r="D127" s="17">
        <f>VLOOKUP(A127,Sheet7!$A$2:$B$602,2,FALSE)</f>
        <v>100</v>
      </c>
      <c r="E127">
        <v>26888</v>
      </c>
      <c r="F127">
        <v>0</v>
      </c>
      <c r="H127">
        <v>815</v>
      </c>
      <c r="I127" t="s">
        <v>27</v>
      </c>
      <c r="J127" t="s">
        <v>28</v>
      </c>
      <c r="K127" t="s">
        <v>92</v>
      </c>
      <c r="L127" t="s">
        <v>37</v>
      </c>
      <c r="M127" t="s">
        <v>32</v>
      </c>
      <c r="N127">
        <v>3150</v>
      </c>
      <c r="O127">
        <v>0</v>
      </c>
      <c r="P127">
        <v>1575</v>
      </c>
      <c r="Q127">
        <v>3150</v>
      </c>
      <c r="R127">
        <v>1575</v>
      </c>
      <c r="S127">
        <v>3150</v>
      </c>
      <c r="T127">
        <v>0</v>
      </c>
      <c r="U127" t="s">
        <v>93</v>
      </c>
      <c r="V127">
        <v>0</v>
      </c>
      <c r="W127">
        <v>0</v>
      </c>
      <c r="X127" t="s">
        <v>94</v>
      </c>
      <c r="Y127">
        <v>5</v>
      </c>
      <c r="Z127">
        <v>3</v>
      </c>
      <c r="AA127">
        <v>0</v>
      </c>
      <c r="AB127">
        <v>0</v>
      </c>
      <c r="AC127" t="s">
        <v>63</v>
      </c>
      <c r="AD127" t="s">
        <v>95</v>
      </c>
      <c r="AE127" t="s">
        <v>33</v>
      </c>
      <c r="AF127" t="s">
        <v>83</v>
      </c>
    </row>
    <row r="128" spans="1:32" hidden="1" x14ac:dyDescent="0.25">
      <c r="A128" t="s">
        <v>96</v>
      </c>
      <c r="B128">
        <v>205.95</v>
      </c>
      <c r="C128">
        <v>-53.34</v>
      </c>
      <c r="D128" s="17">
        <f>VLOOKUP(A128,Sheet7!$A$2:$B$602,2,FALSE)</f>
        <v>20</v>
      </c>
      <c r="E128">
        <v>25853</v>
      </c>
      <c r="F128">
        <v>0</v>
      </c>
      <c r="H128">
        <v>815</v>
      </c>
      <c r="I128" t="s">
        <v>27</v>
      </c>
      <c r="J128" t="s">
        <v>28</v>
      </c>
      <c r="K128" t="s">
        <v>97</v>
      </c>
      <c r="L128" t="s">
        <v>98</v>
      </c>
      <c r="M128" t="s">
        <v>77</v>
      </c>
      <c r="N128">
        <v>320</v>
      </c>
      <c r="O128">
        <v>256</v>
      </c>
      <c r="P128">
        <v>64</v>
      </c>
      <c r="Q128">
        <v>320</v>
      </c>
      <c r="R128">
        <v>64</v>
      </c>
      <c r="S128">
        <v>320</v>
      </c>
      <c r="T128">
        <v>0</v>
      </c>
      <c r="U128" t="s">
        <v>99</v>
      </c>
      <c r="V128">
        <v>3</v>
      </c>
      <c r="W128">
        <v>1</v>
      </c>
      <c r="X128" t="s">
        <v>74</v>
      </c>
      <c r="Y128">
        <v>0</v>
      </c>
      <c r="Z128">
        <v>0</v>
      </c>
      <c r="AA128">
        <v>0</v>
      </c>
      <c r="AB128">
        <v>0</v>
      </c>
      <c r="AC128" t="s">
        <v>33</v>
      </c>
      <c r="AD128">
        <v>0</v>
      </c>
      <c r="AE128">
        <v>0</v>
      </c>
      <c r="AF128">
        <v>0</v>
      </c>
    </row>
    <row r="129" spans="1:32" hidden="1" x14ac:dyDescent="0.25">
      <c r="A129" t="s">
        <v>96</v>
      </c>
      <c r="B129">
        <v>205.95</v>
      </c>
      <c r="C129">
        <v>-53.34</v>
      </c>
      <c r="D129" s="17">
        <f>VLOOKUP(A129,Sheet7!$A$2:$B$602,2,FALSE)</f>
        <v>20</v>
      </c>
      <c r="E129">
        <v>25858</v>
      </c>
      <c r="F129">
        <v>0</v>
      </c>
      <c r="H129">
        <v>815</v>
      </c>
      <c r="I129" t="s">
        <v>27</v>
      </c>
      <c r="J129" t="s">
        <v>28</v>
      </c>
      <c r="K129" t="s">
        <v>100</v>
      </c>
      <c r="L129" t="s">
        <v>98</v>
      </c>
      <c r="M129" t="s">
        <v>32</v>
      </c>
      <c r="N129">
        <v>200</v>
      </c>
      <c r="O129">
        <v>50</v>
      </c>
      <c r="P129">
        <v>150</v>
      </c>
      <c r="Q129">
        <v>200</v>
      </c>
      <c r="R129">
        <v>150</v>
      </c>
      <c r="S129">
        <v>200</v>
      </c>
      <c r="T129">
        <v>0</v>
      </c>
      <c r="U129">
        <v>0</v>
      </c>
      <c r="V129">
        <v>0</v>
      </c>
      <c r="W129">
        <v>0</v>
      </c>
      <c r="X129">
        <v>0</v>
      </c>
      <c r="Y129">
        <v>0</v>
      </c>
      <c r="Z129">
        <v>0</v>
      </c>
      <c r="AA129">
        <v>0</v>
      </c>
      <c r="AB129">
        <v>0</v>
      </c>
      <c r="AC129" t="s">
        <v>33</v>
      </c>
      <c r="AD129">
        <v>0</v>
      </c>
      <c r="AE129">
        <v>0</v>
      </c>
      <c r="AF129">
        <v>0</v>
      </c>
    </row>
    <row r="130" spans="1:32" hidden="1" x14ac:dyDescent="0.25">
      <c r="A130" t="s">
        <v>96</v>
      </c>
      <c r="B130">
        <v>205.95</v>
      </c>
      <c r="C130">
        <v>-53.34</v>
      </c>
      <c r="D130" s="17">
        <f>VLOOKUP(A130,Sheet7!$A$2:$B$602,2,FALSE)</f>
        <v>20</v>
      </c>
      <c r="E130">
        <v>25851</v>
      </c>
      <c r="F130">
        <v>0</v>
      </c>
      <c r="H130">
        <v>815</v>
      </c>
      <c r="I130" t="s">
        <v>27</v>
      </c>
      <c r="J130" t="s">
        <v>28</v>
      </c>
      <c r="K130" t="s">
        <v>101</v>
      </c>
      <c r="L130" t="s">
        <v>71</v>
      </c>
      <c r="M130" t="s">
        <v>32</v>
      </c>
      <c r="N130">
        <v>600</v>
      </c>
      <c r="O130">
        <v>400</v>
      </c>
      <c r="P130">
        <v>200</v>
      </c>
      <c r="Q130">
        <v>600</v>
      </c>
      <c r="R130">
        <v>200</v>
      </c>
      <c r="S130">
        <v>600</v>
      </c>
      <c r="T130">
        <v>0</v>
      </c>
      <c r="U130" t="s">
        <v>102</v>
      </c>
      <c r="V130">
        <v>0</v>
      </c>
      <c r="W130">
        <v>0</v>
      </c>
      <c r="X130" t="s">
        <v>103</v>
      </c>
      <c r="Y130">
        <v>0</v>
      </c>
      <c r="Z130">
        <v>0</v>
      </c>
      <c r="AA130">
        <v>0</v>
      </c>
      <c r="AB130">
        <v>0</v>
      </c>
      <c r="AC130" t="s">
        <v>33</v>
      </c>
      <c r="AD130">
        <v>0</v>
      </c>
      <c r="AE130">
        <v>0</v>
      </c>
      <c r="AF130">
        <v>0</v>
      </c>
    </row>
    <row r="131" spans="1:32" hidden="1" x14ac:dyDescent="0.25">
      <c r="A131" t="s">
        <v>104</v>
      </c>
      <c r="B131">
        <v>230.36</v>
      </c>
      <c r="C131">
        <v>2580.09</v>
      </c>
      <c r="D131" s="17">
        <f>VLOOKUP(A131,Sheet7!$A$2:$B$602,2,FALSE)</f>
        <v>70</v>
      </c>
      <c r="E131">
        <v>26125</v>
      </c>
      <c r="F131">
        <v>0</v>
      </c>
      <c r="H131">
        <v>815</v>
      </c>
      <c r="I131" t="s">
        <v>27</v>
      </c>
      <c r="J131" t="s">
        <v>28</v>
      </c>
      <c r="K131" t="s">
        <v>105</v>
      </c>
      <c r="L131" t="s">
        <v>98</v>
      </c>
      <c r="M131" t="s">
        <v>32</v>
      </c>
      <c r="N131">
        <v>505</v>
      </c>
      <c r="O131">
        <v>252.5</v>
      </c>
      <c r="P131">
        <v>252.5</v>
      </c>
      <c r="Q131">
        <v>252.5</v>
      </c>
      <c r="R131">
        <v>0</v>
      </c>
      <c r="S131">
        <v>252.5</v>
      </c>
      <c r="T131">
        <v>0</v>
      </c>
      <c r="U131" t="s">
        <v>106</v>
      </c>
      <c r="V131">
        <v>3</v>
      </c>
      <c r="W131">
        <v>1</v>
      </c>
      <c r="X131" t="s">
        <v>74</v>
      </c>
      <c r="Y131">
        <v>0</v>
      </c>
      <c r="Z131">
        <v>0</v>
      </c>
      <c r="AA131">
        <v>0</v>
      </c>
      <c r="AB131">
        <v>0</v>
      </c>
      <c r="AC131" t="s">
        <v>33</v>
      </c>
      <c r="AD131">
        <v>0</v>
      </c>
      <c r="AE131">
        <v>0</v>
      </c>
      <c r="AF131">
        <v>0</v>
      </c>
    </row>
    <row r="132" spans="1:32" hidden="1" x14ac:dyDescent="0.25">
      <c r="A132" t="s">
        <v>104</v>
      </c>
      <c r="B132">
        <v>230.36</v>
      </c>
      <c r="C132">
        <v>2580.09</v>
      </c>
      <c r="D132" s="17">
        <f>VLOOKUP(A132,Sheet7!$A$2:$B$602,2,FALSE)</f>
        <v>70</v>
      </c>
      <c r="E132">
        <v>26094</v>
      </c>
      <c r="F132">
        <v>0</v>
      </c>
      <c r="H132">
        <v>815</v>
      </c>
      <c r="I132" t="s">
        <v>27</v>
      </c>
      <c r="J132" t="s">
        <v>28</v>
      </c>
      <c r="K132" t="s">
        <v>107</v>
      </c>
      <c r="L132" t="s">
        <v>37</v>
      </c>
      <c r="M132" t="s">
        <v>77</v>
      </c>
      <c r="N132">
        <v>310</v>
      </c>
      <c r="O132">
        <v>150</v>
      </c>
      <c r="P132">
        <v>160</v>
      </c>
      <c r="Q132">
        <v>310</v>
      </c>
      <c r="R132">
        <v>100</v>
      </c>
      <c r="S132">
        <v>310</v>
      </c>
      <c r="T132">
        <v>0</v>
      </c>
      <c r="U132">
        <v>0</v>
      </c>
      <c r="V132">
        <v>0</v>
      </c>
      <c r="W132">
        <v>0</v>
      </c>
      <c r="X132" t="s">
        <v>108</v>
      </c>
      <c r="Y132">
        <v>7</v>
      </c>
      <c r="Z132">
        <v>4</v>
      </c>
      <c r="AA132">
        <v>0</v>
      </c>
      <c r="AB132">
        <v>0</v>
      </c>
      <c r="AC132" t="s">
        <v>63</v>
      </c>
      <c r="AD132" t="s">
        <v>109</v>
      </c>
      <c r="AE132">
        <v>0</v>
      </c>
      <c r="AF132" t="s">
        <v>83</v>
      </c>
    </row>
    <row r="133" spans="1:32" hidden="1" x14ac:dyDescent="0.25">
      <c r="A133" t="s">
        <v>104</v>
      </c>
      <c r="B133">
        <v>230.36</v>
      </c>
      <c r="C133">
        <v>2580.09</v>
      </c>
      <c r="D133" s="17">
        <f>VLOOKUP(A133,Sheet7!$A$2:$B$602,2,FALSE)</f>
        <v>70</v>
      </c>
      <c r="E133">
        <v>26091</v>
      </c>
      <c r="F133">
        <v>0</v>
      </c>
      <c r="H133">
        <v>815</v>
      </c>
      <c r="I133" t="s">
        <v>27</v>
      </c>
      <c r="J133" t="s">
        <v>28</v>
      </c>
      <c r="K133" t="s">
        <v>110</v>
      </c>
      <c r="L133" t="s">
        <v>37</v>
      </c>
      <c r="M133" t="s">
        <v>32</v>
      </c>
      <c r="N133">
        <v>150</v>
      </c>
      <c r="O133">
        <v>0</v>
      </c>
      <c r="P133">
        <v>150</v>
      </c>
      <c r="Q133">
        <v>150</v>
      </c>
      <c r="R133">
        <v>150</v>
      </c>
      <c r="S133">
        <v>150</v>
      </c>
      <c r="T133">
        <v>0</v>
      </c>
      <c r="U133" t="s">
        <v>111</v>
      </c>
      <c r="V133">
        <v>0</v>
      </c>
      <c r="W133">
        <v>0</v>
      </c>
      <c r="X133">
        <v>0</v>
      </c>
      <c r="Y133">
        <v>0</v>
      </c>
      <c r="Z133">
        <v>0</v>
      </c>
      <c r="AA133">
        <v>0</v>
      </c>
      <c r="AB133">
        <v>0</v>
      </c>
      <c r="AC133" t="s">
        <v>33</v>
      </c>
      <c r="AD133">
        <v>0</v>
      </c>
      <c r="AE133">
        <v>0</v>
      </c>
      <c r="AF133">
        <v>0</v>
      </c>
    </row>
    <row r="134" spans="1:32" hidden="1" x14ac:dyDescent="0.25">
      <c r="A134" t="s">
        <v>104</v>
      </c>
      <c r="B134">
        <v>230.36</v>
      </c>
      <c r="C134">
        <v>2580.09</v>
      </c>
      <c r="D134" s="17">
        <f>VLOOKUP(A134,Sheet7!$A$2:$B$602,2,FALSE)</f>
        <v>70</v>
      </c>
      <c r="E134">
        <v>26093</v>
      </c>
      <c r="F134">
        <v>0</v>
      </c>
      <c r="H134">
        <v>815</v>
      </c>
      <c r="I134" t="s">
        <v>27</v>
      </c>
      <c r="J134" t="s">
        <v>28</v>
      </c>
      <c r="K134" t="s">
        <v>112</v>
      </c>
      <c r="L134" t="s">
        <v>50</v>
      </c>
      <c r="M134" t="s">
        <v>32</v>
      </c>
      <c r="N134">
        <v>800</v>
      </c>
      <c r="O134">
        <v>600</v>
      </c>
      <c r="P134">
        <v>200</v>
      </c>
      <c r="Q134">
        <v>800</v>
      </c>
      <c r="R134">
        <v>200</v>
      </c>
      <c r="S134">
        <v>800</v>
      </c>
      <c r="T134">
        <v>0</v>
      </c>
      <c r="U134" t="s">
        <v>113</v>
      </c>
      <c r="V134">
        <v>0</v>
      </c>
      <c r="W134">
        <v>0</v>
      </c>
      <c r="X134" t="s">
        <v>114</v>
      </c>
      <c r="Y134">
        <v>0</v>
      </c>
      <c r="Z134">
        <v>0</v>
      </c>
      <c r="AA134">
        <v>0</v>
      </c>
      <c r="AB134">
        <v>0</v>
      </c>
      <c r="AC134" t="s">
        <v>63</v>
      </c>
      <c r="AD134" t="s">
        <v>109</v>
      </c>
      <c r="AE134" t="s">
        <v>115</v>
      </c>
      <c r="AF134" t="s">
        <v>83</v>
      </c>
    </row>
    <row r="135" spans="1:32" hidden="1" x14ac:dyDescent="0.25">
      <c r="A135" t="s">
        <v>116</v>
      </c>
      <c r="B135">
        <v>894.75</v>
      </c>
      <c r="C135">
        <v>32510.34</v>
      </c>
      <c r="D135" s="17">
        <f>VLOOKUP(A135,Sheet7!$A$2:$B$602,2,FALSE)</f>
        <v>65</v>
      </c>
      <c r="E135">
        <v>26077</v>
      </c>
      <c r="F135">
        <v>0</v>
      </c>
      <c r="H135">
        <v>815</v>
      </c>
      <c r="I135" t="s">
        <v>27</v>
      </c>
      <c r="J135" t="s">
        <v>28</v>
      </c>
      <c r="K135" t="s">
        <v>117</v>
      </c>
      <c r="L135" t="s">
        <v>35</v>
      </c>
      <c r="M135" t="s">
        <v>32</v>
      </c>
      <c r="N135">
        <v>180</v>
      </c>
      <c r="O135">
        <v>0</v>
      </c>
      <c r="P135">
        <v>180</v>
      </c>
      <c r="Q135">
        <v>180</v>
      </c>
      <c r="R135">
        <v>180</v>
      </c>
      <c r="S135">
        <v>180</v>
      </c>
      <c r="T135">
        <v>0</v>
      </c>
      <c r="U135">
        <v>0</v>
      </c>
      <c r="V135">
        <v>0</v>
      </c>
      <c r="W135">
        <v>0</v>
      </c>
      <c r="X135">
        <v>0</v>
      </c>
      <c r="Y135">
        <v>0</v>
      </c>
      <c r="Z135">
        <v>0</v>
      </c>
      <c r="AA135">
        <v>0</v>
      </c>
      <c r="AB135">
        <v>0</v>
      </c>
      <c r="AC135" t="s">
        <v>33</v>
      </c>
      <c r="AD135">
        <v>0</v>
      </c>
      <c r="AE135">
        <v>0</v>
      </c>
      <c r="AF135">
        <v>0</v>
      </c>
    </row>
    <row r="136" spans="1:32" hidden="1" x14ac:dyDescent="0.25">
      <c r="A136" t="s">
        <v>116</v>
      </c>
      <c r="B136">
        <v>894.75</v>
      </c>
      <c r="C136">
        <v>32510.34</v>
      </c>
      <c r="D136" s="17">
        <f>VLOOKUP(A136,Sheet7!$A$2:$B$602,2,FALSE)</f>
        <v>65</v>
      </c>
      <c r="E136">
        <v>26058</v>
      </c>
      <c r="F136">
        <v>0</v>
      </c>
      <c r="H136">
        <v>815</v>
      </c>
      <c r="I136" t="s">
        <v>27</v>
      </c>
      <c r="J136" t="s">
        <v>28</v>
      </c>
      <c r="K136" t="s">
        <v>118</v>
      </c>
      <c r="L136" t="s">
        <v>119</v>
      </c>
      <c r="M136" t="s">
        <v>32</v>
      </c>
      <c r="N136">
        <v>1300</v>
      </c>
      <c r="O136">
        <v>0</v>
      </c>
      <c r="P136">
        <v>250</v>
      </c>
      <c r="Q136">
        <v>1300</v>
      </c>
      <c r="R136">
        <v>250</v>
      </c>
      <c r="S136">
        <v>1300</v>
      </c>
      <c r="T136">
        <v>0</v>
      </c>
      <c r="U136">
        <v>0</v>
      </c>
      <c r="V136">
        <v>0</v>
      </c>
      <c r="W136">
        <v>0</v>
      </c>
      <c r="X136">
        <v>0</v>
      </c>
      <c r="Y136">
        <v>0</v>
      </c>
      <c r="Z136">
        <v>0</v>
      </c>
      <c r="AA136">
        <v>0</v>
      </c>
      <c r="AB136">
        <v>0</v>
      </c>
      <c r="AC136" t="s">
        <v>33</v>
      </c>
      <c r="AD136">
        <v>0</v>
      </c>
      <c r="AE136">
        <v>0</v>
      </c>
      <c r="AF136">
        <v>0</v>
      </c>
    </row>
    <row r="137" spans="1:32" hidden="1" x14ac:dyDescent="0.25">
      <c r="A137" t="s">
        <v>116</v>
      </c>
      <c r="B137">
        <v>894.75</v>
      </c>
      <c r="C137">
        <v>32510.34</v>
      </c>
      <c r="D137" s="17">
        <f>VLOOKUP(A137,Sheet7!$A$2:$B$602,2,FALSE)</f>
        <v>65</v>
      </c>
      <c r="E137">
        <v>25769</v>
      </c>
      <c r="F137">
        <v>0</v>
      </c>
      <c r="H137">
        <v>815</v>
      </c>
      <c r="I137" t="s">
        <v>27</v>
      </c>
      <c r="J137" t="s">
        <v>28</v>
      </c>
      <c r="K137" t="s">
        <v>120</v>
      </c>
      <c r="L137" t="s">
        <v>31</v>
      </c>
      <c r="M137" t="s">
        <v>32</v>
      </c>
      <c r="N137">
        <v>1800</v>
      </c>
      <c r="O137">
        <v>0</v>
      </c>
      <c r="P137">
        <v>600</v>
      </c>
      <c r="Q137">
        <v>1800</v>
      </c>
      <c r="R137">
        <v>600</v>
      </c>
      <c r="S137">
        <v>1800</v>
      </c>
      <c r="T137">
        <v>0</v>
      </c>
      <c r="U137" t="s">
        <v>121</v>
      </c>
      <c r="V137">
        <v>0</v>
      </c>
      <c r="W137">
        <v>0</v>
      </c>
      <c r="X137" t="s">
        <v>74</v>
      </c>
      <c r="Y137">
        <v>0</v>
      </c>
      <c r="Z137">
        <v>0</v>
      </c>
      <c r="AA137">
        <v>0</v>
      </c>
      <c r="AB137">
        <v>0</v>
      </c>
      <c r="AC137" t="s">
        <v>33</v>
      </c>
      <c r="AD137">
        <v>0</v>
      </c>
      <c r="AE137">
        <v>0</v>
      </c>
      <c r="AF137">
        <v>0</v>
      </c>
    </row>
    <row r="138" spans="1:32" hidden="1" x14ac:dyDescent="0.25">
      <c r="A138" t="s">
        <v>122</v>
      </c>
      <c r="B138">
        <v>100</v>
      </c>
      <c r="C138" t="e">
        <v>#N/A</v>
      </c>
      <c r="D138" s="17" t="e">
        <f>VLOOKUP(A138,Sheet7!$A$2:$B$602,2,FALSE)</f>
        <v>#N/A</v>
      </c>
      <c r="E138">
        <v>27169</v>
      </c>
      <c r="F138">
        <v>0</v>
      </c>
      <c r="H138">
        <v>815</v>
      </c>
      <c r="I138" t="s">
        <v>27</v>
      </c>
      <c r="J138" t="s">
        <v>28</v>
      </c>
      <c r="K138" t="s">
        <v>123</v>
      </c>
      <c r="L138" t="s">
        <v>56</v>
      </c>
      <c r="M138" t="s">
        <v>32</v>
      </c>
      <c r="N138">
        <v>400</v>
      </c>
      <c r="O138">
        <v>0</v>
      </c>
      <c r="P138">
        <v>400</v>
      </c>
      <c r="Q138">
        <v>400</v>
      </c>
      <c r="R138">
        <v>400</v>
      </c>
      <c r="S138">
        <v>400</v>
      </c>
      <c r="T138">
        <v>0</v>
      </c>
      <c r="U138">
        <v>0</v>
      </c>
      <c r="V138">
        <v>0</v>
      </c>
      <c r="W138">
        <v>0</v>
      </c>
      <c r="X138">
        <v>0</v>
      </c>
      <c r="Y138">
        <v>0</v>
      </c>
      <c r="Z138">
        <v>0</v>
      </c>
      <c r="AA138">
        <v>0</v>
      </c>
      <c r="AB138">
        <v>0</v>
      </c>
      <c r="AC138" t="s">
        <v>33</v>
      </c>
      <c r="AD138">
        <v>0</v>
      </c>
      <c r="AE138">
        <v>0</v>
      </c>
      <c r="AF138">
        <v>0</v>
      </c>
    </row>
    <row r="139" spans="1:32" hidden="1" x14ac:dyDescent="0.25">
      <c r="A139" t="s">
        <v>124</v>
      </c>
      <c r="B139" t="e">
        <v>#N/A</v>
      </c>
      <c r="C139">
        <v>1336.21</v>
      </c>
      <c r="D139" s="17">
        <f>VLOOKUP(A139,Sheet7!$A$2:$B$602,2,FALSE)</f>
        <v>100</v>
      </c>
      <c r="E139">
        <v>26502</v>
      </c>
      <c r="F139">
        <v>0</v>
      </c>
      <c r="H139">
        <v>815</v>
      </c>
      <c r="I139" t="s">
        <v>27</v>
      </c>
      <c r="J139" t="s">
        <v>28</v>
      </c>
      <c r="K139" t="s">
        <v>125</v>
      </c>
      <c r="L139" t="s">
        <v>56</v>
      </c>
      <c r="M139" t="s">
        <v>51</v>
      </c>
      <c r="N139">
        <v>121.98</v>
      </c>
      <c r="O139">
        <v>0</v>
      </c>
      <c r="P139">
        <v>30</v>
      </c>
      <c r="Q139">
        <v>121.98</v>
      </c>
      <c r="R139">
        <v>0</v>
      </c>
      <c r="S139">
        <v>121.98</v>
      </c>
      <c r="T139">
        <v>0</v>
      </c>
      <c r="U139" t="s">
        <v>126</v>
      </c>
      <c r="V139">
        <v>1</v>
      </c>
      <c r="W139" t="s">
        <v>127</v>
      </c>
      <c r="X139" t="s">
        <v>128</v>
      </c>
      <c r="Y139">
        <v>0</v>
      </c>
      <c r="Z139">
        <v>0</v>
      </c>
      <c r="AA139">
        <v>0</v>
      </c>
      <c r="AB139">
        <v>0</v>
      </c>
      <c r="AC139" t="s">
        <v>33</v>
      </c>
      <c r="AD139">
        <v>0</v>
      </c>
      <c r="AE139">
        <v>0</v>
      </c>
      <c r="AF139">
        <v>0</v>
      </c>
    </row>
    <row r="140" spans="1:32" hidden="1" x14ac:dyDescent="0.25">
      <c r="A140" t="s">
        <v>124</v>
      </c>
      <c r="B140" t="e">
        <v>#N/A</v>
      </c>
      <c r="C140">
        <v>1336.21</v>
      </c>
      <c r="D140" s="17">
        <f>VLOOKUP(A140,Sheet7!$A$2:$B$602,2,FALSE)</f>
        <v>100</v>
      </c>
      <c r="E140">
        <v>26520</v>
      </c>
      <c r="F140">
        <v>0</v>
      </c>
      <c r="H140">
        <v>815</v>
      </c>
      <c r="I140" t="s">
        <v>27</v>
      </c>
      <c r="J140" t="s">
        <v>28</v>
      </c>
      <c r="K140" t="s">
        <v>129</v>
      </c>
      <c r="L140" t="s">
        <v>98</v>
      </c>
      <c r="M140" t="s">
        <v>32</v>
      </c>
      <c r="N140">
        <v>1778.73</v>
      </c>
      <c r="O140">
        <v>2100</v>
      </c>
      <c r="P140">
        <v>445</v>
      </c>
      <c r="Q140">
        <v>1778.73</v>
      </c>
      <c r="R140">
        <v>0</v>
      </c>
      <c r="S140">
        <v>0</v>
      </c>
      <c r="T140">
        <v>0</v>
      </c>
      <c r="U140" t="s">
        <v>130</v>
      </c>
      <c r="V140" t="s">
        <v>131</v>
      </c>
      <c r="W140" t="s">
        <v>132</v>
      </c>
      <c r="X140" t="s">
        <v>74</v>
      </c>
      <c r="Y140">
        <v>0</v>
      </c>
      <c r="Z140">
        <v>0</v>
      </c>
      <c r="AA140">
        <v>0</v>
      </c>
      <c r="AB140">
        <v>0</v>
      </c>
      <c r="AC140" t="s">
        <v>33</v>
      </c>
      <c r="AD140">
        <v>0</v>
      </c>
      <c r="AE140">
        <v>0</v>
      </c>
      <c r="AF140">
        <v>0</v>
      </c>
    </row>
    <row r="141" spans="1:32" hidden="1" x14ac:dyDescent="0.25">
      <c r="A141" t="s">
        <v>124</v>
      </c>
      <c r="B141" t="e">
        <v>#N/A</v>
      </c>
      <c r="C141">
        <v>1336.21</v>
      </c>
      <c r="D141" s="17">
        <f>VLOOKUP(A141,Sheet7!$A$2:$B$602,2,FALSE)</f>
        <v>100</v>
      </c>
      <c r="E141">
        <v>26523</v>
      </c>
      <c r="F141">
        <v>0</v>
      </c>
      <c r="H141">
        <v>815</v>
      </c>
      <c r="I141" t="s">
        <v>27</v>
      </c>
      <c r="J141" t="s">
        <v>28</v>
      </c>
      <c r="K141" t="s">
        <v>133</v>
      </c>
      <c r="L141" t="s">
        <v>71</v>
      </c>
      <c r="M141" t="s">
        <v>77</v>
      </c>
      <c r="N141">
        <v>140</v>
      </c>
      <c r="O141">
        <v>0</v>
      </c>
      <c r="P141">
        <v>35</v>
      </c>
      <c r="Q141">
        <v>140</v>
      </c>
      <c r="R141">
        <v>0</v>
      </c>
      <c r="S141">
        <v>0</v>
      </c>
      <c r="T141">
        <v>0</v>
      </c>
      <c r="U141" t="s">
        <v>134</v>
      </c>
      <c r="V141">
        <v>3</v>
      </c>
      <c r="W141">
        <v>4</v>
      </c>
      <c r="X141" t="s">
        <v>74</v>
      </c>
      <c r="Y141">
        <v>0</v>
      </c>
      <c r="Z141">
        <v>0</v>
      </c>
      <c r="AA141">
        <v>0</v>
      </c>
      <c r="AB141">
        <v>0</v>
      </c>
      <c r="AC141" t="s">
        <v>33</v>
      </c>
      <c r="AD141">
        <v>0</v>
      </c>
      <c r="AE141">
        <v>0</v>
      </c>
      <c r="AF141">
        <v>0</v>
      </c>
    </row>
    <row r="142" spans="1:32" hidden="1" x14ac:dyDescent="0.25">
      <c r="A142" t="s">
        <v>124</v>
      </c>
      <c r="B142" t="e">
        <v>#N/A</v>
      </c>
      <c r="C142">
        <v>1336.21</v>
      </c>
      <c r="D142" s="17">
        <f>VLOOKUP(A142,Sheet7!$A$2:$B$602,2,FALSE)</f>
        <v>100</v>
      </c>
      <c r="E142">
        <v>26493</v>
      </c>
      <c r="F142">
        <v>0</v>
      </c>
      <c r="H142">
        <v>815</v>
      </c>
      <c r="I142" t="s">
        <v>27</v>
      </c>
      <c r="J142" t="s">
        <v>28</v>
      </c>
      <c r="K142" t="s">
        <v>135</v>
      </c>
      <c r="L142" t="s">
        <v>56</v>
      </c>
      <c r="M142" t="s">
        <v>32</v>
      </c>
      <c r="N142">
        <v>368</v>
      </c>
      <c r="O142">
        <v>0</v>
      </c>
      <c r="P142">
        <v>92</v>
      </c>
      <c r="Q142">
        <v>368</v>
      </c>
      <c r="R142">
        <v>92</v>
      </c>
      <c r="S142">
        <v>368</v>
      </c>
      <c r="T142">
        <v>0</v>
      </c>
      <c r="U142" t="s">
        <v>136</v>
      </c>
      <c r="V142">
        <v>0</v>
      </c>
      <c r="W142">
        <v>0</v>
      </c>
      <c r="X142">
        <v>0</v>
      </c>
      <c r="Y142">
        <v>0</v>
      </c>
      <c r="Z142">
        <v>0</v>
      </c>
      <c r="AA142">
        <v>0</v>
      </c>
      <c r="AB142">
        <v>0</v>
      </c>
      <c r="AC142" t="s">
        <v>33</v>
      </c>
      <c r="AD142">
        <v>0</v>
      </c>
      <c r="AE142">
        <v>0</v>
      </c>
      <c r="AF142">
        <v>0</v>
      </c>
    </row>
    <row r="143" spans="1:32" hidden="1" x14ac:dyDescent="0.25">
      <c r="A143" t="s">
        <v>137</v>
      </c>
      <c r="B143">
        <v>309.2</v>
      </c>
      <c r="C143">
        <v>1727.91</v>
      </c>
      <c r="D143" s="17">
        <f>VLOOKUP(A143,Sheet7!$A$2:$B$602,2,FALSE)</f>
        <v>30</v>
      </c>
      <c r="E143">
        <v>25348</v>
      </c>
      <c r="F143">
        <v>0</v>
      </c>
      <c r="H143">
        <v>815</v>
      </c>
      <c r="I143" t="s">
        <v>27</v>
      </c>
      <c r="J143" t="s">
        <v>28</v>
      </c>
      <c r="K143" t="s">
        <v>138</v>
      </c>
      <c r="L143" t="s">
        <v>56</v>
      </c>
      <c r="M143" t="s">
        <v>32</v>
      </c>
      <c r="N143">
        <v>500</v>
      </c>
      <c r="O143">
        <v>0</v>
      </c>
      <c r="P143">
        <v>350</v>
      </c>
      <c r="Q143">
        <v>500</v>
      </c>
      <c r="R143">
        <v>0</v>
      </c>
      <c r="S143">
        <v>0</v>
      </c>
      <c r="T143">
        <v>0</v>
      </c>
      <c r="U143" t="s">
        <v>56</v>
      </c>
      <c r="V143">
        <v>1</v>
      </c>
      <c r="W143" t="s">
        <v>127</v>
      </c>
      <c r="X143" t="s">
        <v>74</v>
      </c>
      <c r="Y143">
        <v>0</v>
      </c>
      <c r="Z143">
        <v>0</v>
      </c>
      <c r="AA143">
        <v>0</v>
      </c>
      <c r="AB143">
        <v>0</v>
      </c>
      <c r="AC143" t="s">
        <v>33</v>
      </c>
      <c r="AD143">
        <v>0</v>
      </c>
      <c r="AE143">
        <v>0</v>
      </c>
      <c r="AF143">
        <v>0</v>
      </c>
    </row>
    <row r="144" spans="1:32" hidden="1" x14ac:dyDescent="0.25">
      <c r="A144" t="s">
        <v>137</v>
      </c>
      <c r="B144">
        <v>309.2</v>
      </c>
      <c r="C144">
        <v>1727.91</v>
      </c>
      <c r="D144" s="17">
        <f>VLOOKUP(A144,Sheet7!$A$2:$B$602,2,FALSE)</f>
        <v>30</v>
      </c>
      <c r="E144">
        <v>25366</v>
      </c>
      <c r="F144">
        <v>0</v>
      </c>
      <c r="H144">
        <v>815</v>
      </c>
      <c r="I144" t="s">
        <v>27</v>
      </c>
      <c r="J144" t="s">
        <v>28</v>
      </c>
      <c r="K144" t="s">
        <v>139</v>
      </c>
      <c r="L144" t="s">
        <v>31</v>
      </c>
      <c r="M144" t="s">
        <v>32</v>
      </c>
      <c r="N144">
        <v>54</v>
      </c>
      <c r="O144">
        <v>0</v>
      </c>
      <c r="P144">
        <v>30</v>
      </c>
      <c r="Q144">
        <v>54</v>
      </c>
      <c r="R144">
        <v>30</v>
      </c>
      <c r="S144">
        <v>54</v>
      </c>
      <c r="T144">
        <v>0</v>
      </c>
      <c r="U144">
        <v>0</v>
      </c>
      <c r="V144">
        <v>0</v>
      </c>
      <c r="W144">
        <v>0</v>
      </c>
      <c r="X144">
        <v>0</v>
      </c>
      <c r="Y144">
        <v>0</v>
      </c>
      <c r="Z144">
        <v>0</v>
      </c>
      <c r="AA144">
        <v>0</v>
      </c>
      <c r="AB144">
        <v>0</v>
      </c>
      <c r="AC144" t="s">
        <v>33</v>
      </c>
      <c r="AD144">
        <v>0</v>
      </c>
      <c r="AE144">
        <v>0</v>
      </c>
      <c r="AF144">
        <v>0</v>
      </c>
    </row>
    <row r="145" spans="1:32" hidden="1" x14ac:dyDescent="0.25">
      <c r="A145" t="s">
        <v>137</v>
      </c>
      <c r="B145">
        <v>309.2</v>
      </c>
      <c r="C145">
        <v>1727.91</v>
      </c>
      <c r="D145" s="17">
        <f>VLOOKUP(A145,Sheet7!$A$2:$B$602,2,FALSE)</f>
        <v>30</v>
      </c>
      <c r="E145">
        <v>25367</v>
      </c>
      <c r="F145">
        <v>0</v>
      </c>
      <c r="H145">
        <v>815</v>
      </c>
      <c r="I145" t="s">
        <v>27</v>
      </c>
      <c r="J145" t="s">
        <v>28</v>
      </c>
      <c r="K145" t="s">
        <v>140</v>
      </c>
      <c r="L145" t="s">
        <v>35</v>
      </c>
      <c r="M145" t="s">
        <v>77</v>
      </c>
      <c r="N145">
        <v>100</v>
      </c>
      <c r="O145">
        <v>0</v>
      </c>
      <c r="P145">
        <v>100</v>
      </c>
      <c r="Q145">
        <v>50</v>
      </c>
      <c r="R145">
        <v>50</v>
      </c>
      <c r="S145">
        <v>150</v>
      </c>
      <c r="T145">
        <v>0</v>
      </c>
      <c r="U145" t="s">
        <v>141</v>
      </c>
      <c r="V145">
        <v>0</v>
      </c>
      <c r="W145">
        <v>0</v>
      </c>
      <c r="X145" t="s">
        <v>142</v>
      </c>
      <c r="Y145">
        <v>0</v>
      </c>
      <c r="Z145">
        <v>0</v>
      </c>
      <c r="AA145">
        <v>0</v>
      </c>
      <c r="AB145">
        <v>0</v>
      </c>
      <c r="AC145" t="s">
        <v>63</v>
      </c>
      <c r="AD145" t="s">
        <v>143</v>
      </c>
      <c r="AE145" t="s">
        <v>144</v>
      </c>
      <c r="AF145" t="s">
        <v>33</v>
      </c>
    </row>
    <row r="146" spans="1:32" hidden="1" x14ac:dyDescent="0.25">
      <c r="A146" t="s">
        <v>137</v>
      </c>
      <c r="B146">
        <v>309.2</v>
      </c>
      <c r="C146">
        <v>1727.91</v>
      </c>
      <c r="D146" s="17">
        <f>VLOOKUP(A146,Sheet7!$A$2:$B$602,2,FALSE)</f>
        <v>30</v>
      </c>
      <c r="E146">
        <v>25329</v>
      </c>
      <c r="F146">
        <v>0</v>
      </c>
      <c r="H146">
        <v>815</v>
      </c>
      <c r="I146" t="s">
        <v>27</v>
      </c>
      <c r="J146" t="s">
        <v>28</v>
      </c>
      <c r="K146" t="s">
        <v>145</v>
      </c>
      <c r="L146" t="s">
        <v>60</v>
      </c>
      <c r="M146" t="s">
        <v>32</v>
      </c>
      <c r="N146">
        <v>450</v>
      </c>
      <c r="O146">
        <v>0</v>
      </c>
      <c r="P146">
        <v>400</v>
      </c>
      <c r="Q146">
        <v>450</v>
      </c>
      <c r="R146">
        <v>400</v>
      </c>
      <c r="S146">
        <v>450</v>
      </c>
      <c r="T146">
        <v>0</v>
      </c>
      <c r="U146" t="s">
        <v>146</v>
      </c>
      <c r="V146">
        <v>0</v>
      </c>
      <c r="W146">
        <v>0</v>
      </c>
      <c r="X146" t="s">
        <v>147</v>
      </c>
      <c r="Y146">
        <v>0</v>
      </c>
      <c r="Z146">
        <v>4</v>
      </c>
      <c r="AA146">
        <v>0</v>
      </c>
      <c r="AB146">
        <v>0</v>
      </c>
      <c r="AC146" t="s">
        <v>63</v>
      </c>
      <c r="AD146" t="s">
        <v>109</v>
      </c>
      <c r="AE146">
        <v>0</v>
      </c>
      <c r="AF146" t="s">
        <v>33</v>
      </c>
    </row>
    <row r="147" spans="1:32" hidden="1" x14ac:dyDescent="0.25">
      <c r="A147" t="s">
        <v>137</v>
      </c>
      <c r="B147">
        <v>309.2</v>
      </c>
      <c r="C147">
        <v>1727.91</v>
      </c>
      <c r="D147" s="17">
        <f>VLOOKUP(A147,Sheet7!$A$2:$B$602,2,FALSE)</f>
        <v>30</v>
      </c>
      <c r="E147">
        <v>25346</v>
      </c>
      <c r="F147">
        <v>0</v>
      </c>
      <c r="H147">
        <v>815</v>
      </c>
      <c r="I147" t="s">
        <v>27</v>
      </c>
      <c r="J147" t="s">
        <v>28</v>
      </c>
      <c r="K147" t="s">
        <v>148</v>
      </c>
      <c r="L147" t="s">
        <v>37</v>
      </c>
      <c r="M147" t="s">
        <v>32</v>
      </c>
      <c r="N147">
        <v>610</v>
      </c>
      <c r="O147">
        <v>0</v>
      </c>
      <c r="P147">
        <v>400</v>
      </c>
      <c r="Q147">
        <v>610</v>
      </c>
      <c r="R147">
        <v>400</v>
      </c>
      <c r="S147">
        <v>610</v>
      </c>
      <c r="T147">
        <v>0</v>
      </c>
      <c r="U147" t="s">
        <v>149</v>
      </c>
      <c r="V147">
        <v>0</v>
      </c>
      <c r="W147">
        <v>0</v>
      </c>
      <c r="X147">
        <v>0</v>
      </c>
      <c r="Y147">
        <v>0</v>
      </c>
      <c r="Z147">
        <v>4</v>
      </c>
      <c r="AA147">
        <v>0</v>
      </c>
      <c r="AB147">
        <v>0</v>
      </c>
      <c r="AC147" t="s">
        <v>63</v>
      </c>
      <c r="AD147" t="s">
        <v>150</v>
      </c>
      <c r="AE147">
        <v>0</v>
      </c>
      <c r="AF147">
        <v>0</v>
      </c>
    </row>
    <row r="148" spans="1:32" hidden="1" x14ac:dyDescent="0.25">
      <c r="A148" t="s">
        <v>137</v>
      </c>
      <c r="B148">
        <v>309.2</v>
      </c>
      <c r="C148">
        <v>1727.91</v>
      </c>
      <c r="D148" s="17">
        <f>VLOOKUP(A148,Sheet7!$A$2:$B$602,2,FALSE)</f>
        <v>30</v>
      </c>
      <c r="E148">
        <v>25330</v>
      </c>
      <c r="F148">
        <v>0</v>
      </c>
      <c r="H148">
        <v>815</v>
      </c>
      <c r="I148" t="s">
        <v>27</v>
      </c>
      <c r="J148" t="s">
        <v>28</v>
      </c>
      <c r="K148" t="s">
        <v>151</v>
      </c>
      <c r="L148" t="s">
        <v>50</v>
      </c>
      <c r="M148" t="s">
        <v>32</v>
      </c>
      <c r="N148">
        <v>860</v>
      </c>
      <c r="O148">
        <v>0</v>
      </c>
      <c r="P148">
        <v>700</v>
      </c>
      <c r="Q148">
        <v>860</v>
      </c>
      <c r="R148">
        <v>700</v>
      </c>
      <c r="S148">
        <v>860</v>
      </c>
      <c r="T148">
        <v>0</v>
      </c>
      <c r="U148">
        <v>0</v>
      </c>
      <c r="V148">
        <v>0</v>
      </c>
      <c r="W148">
        <v>0</v>
      </c>
      <c r="X148">
        <v>0</v>
      </c>
      <c r="Y148">
        <v>0</v>
      </c>
      <c r="Z148">
        <v>4</v>
      </c>
      <c r="AA148">
        <v>0</v>
      </c>
      <c r="AB148">
        <v>0</v>
      </c>
      <c r="AC148" t="s">
        <v>63</v>
      </c>
      <c r="AD148" t="s">
        <v>152</v>
      </c>
      <c r="AE148">
        <v>0</v>
      </c>
      <c r="AF148" t="s">
        <v>33</v>
      </c>
    </row>
    <row r="149" spans="1:32" hidden="1" x14ac:dyDescent="0.25">
      <c r="A149" t="s">
        <v>153</v>
      </c>
      <c r="B149">
        <v>123.9</v>
      </c>
      <c r="C149">
        <v>693.22</v>
      </c>
      <c r="D149" s="17">
        <f>VLOOKUP(A149,Sheet7!$A$2:$B$602,2,FALSE)</f>
        <v>25</v>
      </c>
      <c r="E149">
        <v>23468</v>
      </c>
      <c r="F149">
        <v>0</v>
      </c>
      <c r="H149">
        <v>815</v>
      </c>
      <c r="I149" t="s">
        <v>27</v>
      </c>
      <c r="J149" t="s">
        <v>28</v>
      </c>
      <c r="K149" t="s">
        <v>155</v>
      </c>
      <c r="L149" t="s">
        <v>119</v>
      </c>
      <c r="M149" t="s">
        <v>51</v>
      </c>
      <c r="N149">
        <v>3</v>
      </c>
      <c r="O149">
        <v>0</v>
      </c>
      <c r="P149">
        <v>3</v>
      </c>
      <c r="Q149">
        <v>3</v>
      </c>
      <c r="R149">
        <v>3</v>
      </c>
      <c r="S149">
        <v>3</v>
      </c>
      <c r="T149">
        <v>0</v>
      </c>
      <c r="U149">
        <v>0</v>
      </c>
      <c r="V149">
        <v>0</v>
      </c>
      <c r="W149">
        <v>0</v>
      </c>
      <c r="X149">
        <v>0</v>
      </c>
      <c r="Y149">
        <v>0</v>
      </c>
      <c r="Z149">
        <v>0</v>
      </c>
      <c r="AA149">
        <v>0</v>
      </c>
      <c r="AB149">
        <v>0</v>
      </c>
      <c r="AC149" t="s">
        <v>33</v>
      </c>
      <c r="AD149">
        <v>0</v>
      </c>
      <c r="AE149">
        <v>0</v>
      </c>
      <c r="AF149">
        <v>0</v>
      </c>
    </row>
    <row r="150" spans="1:32" hidden="1" x14ac:dyDescent="0.25">
      <c r="A150" t="s">
        <v>153</v>
      </c>
      <c r="B150">
        <v>123.9</v>
      </c>
      <c r="C150">
        <v>693.22</v>
      </c>
      <c r="D150" s="17">
        <f>VLOOKUP(A150,Sheet7!$A$2:$B$602,2,FALSE)</f>
        <v>25</v>
      </c>
      <c r="E150">
        <v>23466</v>
      </c>
      <c r="F150">
        <v>0</v>
      </c>
      <c r="H150">
        <v>815</v>
      </c>
      <c r="I150" t="s">
        <v>27</v>
      </c>
      <c r="J150" t="s">
        <v>28</v>
      </c>
      <c r="K150" t="s">
        <v>154</v>
      </c>
      <c r="L150" t="s">
        <v>56</v>
      </c>
      <c r="M150" t="s">
        <v>77</v>
      </c>
      <c r="N150">
        <v>15.9</v>
      </c>
      <c r="O150">
        <v>0</v>
      </c>
      <c r="P150">
        <v>15.9</v>
      </c>
      <c r="Q150">
        <v>15.9</v>
      </c>
      <c r="R150">
        <v>0</v>
      </c>
      <c r="S150">
        <v>0</v>
      </c>
      <c r="T150">
        <v>0</v>
      </c>
      <c r="U150" t="s">
        <v>56</v>
      </c>
      <c r="V150">
        <v>1</v>
      </c>
      <c r="W150" t="s">
        <v>127</v>
      </c>
      <c r="X150" t="s">
        <v>74</v>
      </c>
      <c r="Y150">
        <v>0</v>
      </c>
      <c r="Z150">
        <v>0</v>
      </c>
      <c r="AA150">
        <v>0</v>
      </c>
      <c r="AB150">
        <v>0</v>
      </c>
      <c r="AC150" t="s">
        <v>33</v>
      </c>
      <c r="AD150">
        <v>0</v>
      </c>
      <c r="AE150">
        <v>0</v>
      </c>
      <c r="AF150">
        <v>0</v>
      </c>
    </row>
    <row r="151" spans="1:32" hidden="1" x14ac:dyDescent="0.25">
      <c r="A151" t="s">
        <v>153</v>
      </c>
      <c r="B151">
        <v>123.9</v>
      </c>
      <c r="C151">
        <v>693.22</v>
      </c>
      <c r="D151" s="17">
        <f>VLOOKUP(A151,Sheet7!$A$2:$B$602,2,FALSE)</f>
        <v>25</v>
      </c>
      <c r="E151">
        <v>26089</v>
      </c>
      <c r="F151">
        <v>0</v>
      </c>
      <c r="H151">
        <v>815</v>
      </c>
      <c r="I151" t="s">
        <v>27</v>
      </c>
      <c r="J151" t="s">
        <v>28</v>
      </c>
      <c r="K151" t="s">
        <v>156</v>
      </c>
      <c r="L151" t="s">
        <v>35</v>
      </c>
      <c r="M151" t="s">
        <v>51</v>
      </c>
      <c r="N151">
        <v>4.5</v>
      </c>
      <c r="O151">
        <v>0</v>
      </c>
      <c r="P151">
        <v>4.5</v>
      </c>
      <c r="Q151">
        <v>4.5</v>
      </c>
      <c r="R151">
        <v>4.5</v>
      </c>
      <c r="S151">
        <v>4.5</v>
      </c>
      <c r="T151">
        <v>0</v>
      </c>
      <c r="U151">
        <v>0</v>
      </c>
      <c r="V151">
        <v>0</v>
      </c>
      <c r="W151">
        <v>0</v>
      </c>
      <c r="X151">
        <v>0</v>
      </c>
      <c r="Y151">
        <v>0</v>
      </c>
      <c r="Z151">
        <v>0</v>
      </c>
      <c r="AA151">
        <v>0</v>
      </c>
      <c r="AB151">
        <v>0</v>
      </c>
      <c r="AC151" t="s">
        <v>33</v>
      </c>
      <c r="AD151">
        <v>0</v>
      </c>
      <c r="AE151">
        <v>0</v>
      </c>
      <c r="AF151">
        <v>0</v>
      </c>
    </row>
    <row r="152" spans="1:32" hidden="1" x14ac:dyDescent="0.25">
      <c r="A152" t="s">
        <v>153</v>
      </c>
      <c r="B152">
        <v>123.9</v>
      </c>
      <c r="C152">
        <v>693.22</v>
      </c>
      <c r="D152" s="17">
        <f>VLOOKUP(A152,Sheet7!$A$2:$B$602,2,FALSE)</f>
        <v>25</v>
      </c>
      <c r="E152">
        <v>23467</v>
      </c>
      <c r="F152">
        <v>0</v>
      </c>
      <c r="H152">
        <v>815</v>
      </c>
      <c r="I152" t="s">
        <v>27</v>
      </c>
      <c r="J152" t="s">
        <v>28</v>
      </c>
      <c r="K152" t="s">
        <v>157</v>
      </c>
      <c r="L152" t="s">
        <v>37</v>
      </c>
      <c r="M152" t="s">
        <v>32</v>
      </c>
      <c r="N152">
        <v>75</v>
      </c>
      <c r="O152">
        <v>0</v>
      </c>
      <c r="P152">
        <v>50</v>
      </c>
      <c r="Q152">
        <v>75</v>
      </c>
      <c r="R152">
        <v>50</v>
      </c>
      <c r="S152">
        <v>75</v>
      </c>
      <c r="T152">
        <v>0</v>
      </c>
      <c r="U152" t="s">
        <v>158</v>
      </c>
      <c r="V152">
        <v>0</v>
      </c>
      <c r="W152">
        <v>0</v>
      </c>
      <c r="X152" t="s">
        <v>159</v>
      </c>
      <c r="Y152">
        <v>0</v>
      </c>
      <c r="Z152">
        <v>0</v>
      </c>
      <c r="AA152">
        <v>0</v>
      </c>
      <c r="AB152">
        <v>0</v>
      </c>
      <c r="AC152" t="s">
        <v>63</v>
      </c>
      <c r="AD152" t="s">
        <v>109</v>
      </c>
      <c r="AE152">
        <v>0</v>
      </c>
      <c r="AF152" t="s">
        <v>160</v>
      </c>
    </row>
    <row r="153" spans="1:32" hidden="1" x14ac:dyDescent="0.25">
      <c r="A153" t="s">
        <v>153</v>
      </c>
      <c r="B153">
        <v>123.9</v>
      </c>
      <c r="C153">
        <v>693.22</v>
      </c>
      <c r="D153" s="17">
        <f>VLOOKUP(A153,Sheet7!$A$2:$B$602,2,FALSE)</f>
        <v>25</v>
      </c>
      <c r="E153">
        <v>23462</v>
      </c>
      <c r="F153">
        <v>0</v>
      </c>
      <c r="H153">
        <v>815</v>
      </c>
      <c r="I153" t="s">
        <v>27</v>
      </c>
      <c r="J153" t="s">
        <v>28</v>
      </c>
      <c r="K153" t="s">
        <v>161</v>
      </c>
      <c r="L153" t="s">
        <v>50</v>
      </c>
      <c r="M153" t="s">
        <v>32</v>
      </c>
      <c r="N153">
        <v>120</v>
      </c>
      <c r="O153">
        <v>0</v>
      </c>
      <c r="P153">
        <v>120</v>
      </c>
      <c r="Q153">
        <v>120</v>
      </c>
      <c r="R153">
        <v>90</v>
      </c>
      <c r="S153">
        <v>120</v>
      </c>
      <c r="T153">
        <v>0</v>
      </c>
      <c r="U153" t="s">
        <v>162</v>
      </c>
      <c r="V153">
        <v>0</v>
      </c>
      <c r="W153">
        <v>0</v>
      </c>
      <c r="X153">
        <v>0</v>
      </c>
      <c r="Y153">
        <v>0</v>
      </c>
      <c r="Z153">
        <v>0</v>
      </c>
      <c r="AA153">
        <v>0</v>
      </c>
      <c r="AB153">
        <v>0</v>
      </c>
      <c r="AC153" t="s">
        <v>33</v>
      </c>
      <c r="AD153">
        <v>0</v>
      </c>
      <c r="AE153">
        <v>0</v>
      </c>
      <c r="AF153">
        <v>0</v>
      </c>
    </row>
    <row r="154" spans="1:32" hidden="1" x14ac:dyDescent="0.25">
      <c r="A154" t="s">
        <v>163</v>
      </c>
      <c r="B154">
        <v>1166.5</v>
      </c>
      <c r="C154">
        <v>7714.57</v>
      </c>
      <c r="D154" s="17">
        <f>VLOOKUP(A154,Sheet7!$A$2:$B$602,2,FALSE)</f>
        <v>32</v>
      </c>
      <c r="E154">
        <v>24972</v>
      </c>
      <c r="F154">
        <v>0</v>
      </c>
      <c r="H154">
        <v>815</v>
      </c>
      <c r="I154" t="s">
        <v>27</v>
      </c>
      <c r="J154" t="s">
        <v>28</v>
      </c>
      <c r="K154" t="s">
        <v>167</v>
      </c>
      <c r="L154" t="s">
        <v>37</v>
      </c>
      <c r="M154" t="s">
        <v>32</v>
      </c>
      <c r="N154">
        <v>3200</v>
      </c>
      <c r="O154">
        <v>1500</v>
      </c>
      <c r="P154">
        <v>1300</v>
      </c>
      <c r="Q154">
        <v>3200</v>
      </c>
      <c r="R154">
        <v>1300</v>
      </c>
      <c r="S154">
        <v>3200</v>
      </c>
      <c r="T154">
        <v>0</v>
      </c>
      <c r="U154" t="s">
        <v>168</v>
      </c>
      <c r="V154">
        <v>0</v>
      </c>
      <c r="W154">
        <v>0</v>
      </c>
      <c r="X154" t="s">
        <v>169</v>
      </c>
      <c r="Y154">
        <v>0</v>
      </c>
      <c r="Z154">
        <v>0</v>
      </c>
      <c r="AA154">
        <v>0</v>
      </c>
      <c r="AB154">
        <v>0</v>
      </c>
      <c r="AC154" t="s">
        <v>63</v>
      </c>
      <c r="AD154" t="s">
        <v>109</v>
      </c>
      <c r="AE154" t="s">
        <v>33</v>
      </c>
      <c r="AF154" t="s">
        <v>170</v>
      </c>
    </row>
    <row r="155" spans="1:32" hidden="1" x14ac:dyDescent="0.25">
      <c r="A155" t="s">
        <v>163</v>
      </c>
      <c r="B155">
        <v>1166.5</v>
      </c>
      <c r="C155">
        <v>7714.57</v>
      </c>
      <c r="D155" s="17">
        <f>VLOOKUP(A155,Sheet7!$A$2:$B$602,2,FALSE)</f>
        <v>32</v>
      </c>
      <c r="E155">
        <v>24978</v>
      </c>
      <c r="F155">
        <v>0</v>
      </c>
      <c r="H155">
        <v>815</v>
      </c>
      <c r="I155" t="s">
        <v>27</v>
      </c>
      <c r="J155" t="s">
        <v>28</v>
      </c>
      <c r="K155" t="s">
        <v>164</v>
      </c>
      <c r="L155" t="s">
        <v>35</v>
      </c>
      <c r="M155" t="s">
        <v>51</v>
      </c>
      <c r="N155">
        <v>60</v>
      </c>
      <c r="O155">
        <v>0</v>
      </c>
      <c r="P155">
        <v>60</v>
      </c>
      <c r="Q155">
        <v>60</v>
      </c>
      <c r="R155">
        <v>60</v>
      </c>
      <c r="S155">
        <v>60</v>
      </c>
      <c r="T155">
        <v>0</v>
      </c>
      <c r="U155">
        <v>0</v>
      </c>
      <c r="V155">
        <v>0</v>
      </c>
      <c r="W155">
        <v>0</v>
      </c>
      <c r="X155">
        <v>0</v>
      </c>
      <c r="Y155">
        <v>0</v>
      </c>
      <c r="Z155">
        <v>0</v>
      </c>
      <c r="AA155">
        <v>0</v>
      </c>
      <c r="AB155">
        <v>0</v>
      </c>
      <c r="AC155" t="s">
        <v>33</v>
      </c>
      <c r="AD155">
        <v>0</v>
      </c>
      <c r="AE155">
        <v>0</v>
      </c>
      <c r="AF155">
        <v>0</v>
      </c>
    </row>
    <row r="156" spans="1:32" hidden="1" x14ac:dyDescent="0.25">
      <c r="A156" t="s">
        <v>163</v>
      </c>
      <c r="B156">
        <v>1166.5</v>
      </c>
      <c r="C156">
        <v>7714.57</v>
      </c>
      <c r="D156" s="17">
        <f>VLOOKUP(A156,Sheet7!$A$2:$B$602,2,FALSE)</f>
        <v>32</v>
      </c>
      <c r="E156">
        <v>24973</v>
      </c>
      <c r="F156">
        <v>0</v>
      </c>
      <c r="H156">
        <v>815</v>
      </c>
      <c r="I156" t="s">
        <v>27</v>
      </c>
      <c r="J156" t="s">
        <v>28</v>
      </c>
      <c r="K156" t="s">
        <v>165</v>
      </c>
      <c r="L156" t="s">
        <v>31</v>
      </c>
      <c r="M156" t="s">
        <v>32</v>
      </c>
      <c r="N156">
        <v>300</v>
      </c>
      <c r="O156">
        <v>0</v>
      </c>
      <c r="P156">
        <v>200</v>
      </c>
      <c r="Q156">
        <v>300</v>
      </c>
      <c r="R156">
        <v>200</v>
      </c>
      <c r="S156">
        <v>300</v>
      </c>
      <c r="T156">
        <v>0</v>
      </c>
      <c r="U156">
        <v>0</v>
      </c>
      <c r="V156">
        <v>0</v>
      </c>
      <c r="W156">
        <v>0</v>
      </c>
      <c r="X156">
        <v>0</v>
      </c>
      <c r="Y156">
        <v>0</v>
      </c>
      <c r="Z156">
        <v>0</v>
      </c>
      <c r="AA156">
        <v>0</v>
      </c>
      <c r="AB156">
        <v>0</v>
      </c>
      <c r="AC156" t="s">
        <v>33</v>
      </c>
      <c r="AD156">
        <v>0</v>
      </c>
      <c r="AE156">
        <v>0</v>
      </c>
      <c r="AF156">
        <v>0</v>
      </c>
    </row>
    <row r="157" spans="1:32" hidden="1" x14ac:dyDescent="0.25">
      <c r="A157" t="s">
        <v>163</v>
      </c>
      <c r="B157">
        <v>1166.5</v>
      </c>
      <c r="C157">
        <v>7714.57</v>
      </c>
      <c r="D157" s="17">
        <f>VLOOKUP(A157,Sheet7!$A$2:$B$602,2,FALSE)</f>
        <v>32</v>
      </c>
      <c r="E157">
        <v>24974</v>
      </c>
      <c r="F157">
        <v>0</v>
      </c>
      <c r="H157">
        <v>815</v>
      </c>
      <c r="I157" t="s">
        <v>27</v>
      </c>
      <c r="J157" t="s">
        <v>28</v>
      </c>
      <c r="K157" t="s">
        <v>166</v>
      </c>
      <c r="L157" t="s">
        <v>50</v>
      </c>
      <c r="M157" t="s">
        <v>32</v>
      </c>
      <c r="N157">
        <v>500</v>
      </c>
      <c r="O157">
        <v>0</v>
      </c>
      <c r="P157">
        <v>250</v>
      </c>
      <c r="Q157">
        <v>500</v>
      </c>
      <c r="R157">
        <v>250</v>
      </c>
      <c r="S157">
        <v>500</v>
      </c>
      <c r="T157">
        <v>0</v>
      </c>
      <c r="U157">
        <v>0</v>
      </c>
      <c r="V157">
        <v>0</v>
      </c>
      <c r="W157">
        <v>0</v>
      </c>
      <c r="X157">
        <v>0</v>
      </c>
      <c r="Y157">
        <v>0</v>
      </c>
      <c r="Z157">
        <v>0</v>
      </c>
      <c r="AA157">
        <v>0</v>
      </c>
      <c r="AB157">
        <v>0</v>
      </c>
      <c r="AC157" t="s">
        <v>33</v>
      </c>
      <c r="AD157">
        <v>0</v>
      </c>
      <c r="AE157">
        <v>0</v>
      </c>
      <c r="AF157">
        <v>0</v>
      </c>
    </row>
    <row r="158" spans="1:32" hidden="1" x14ac:dyDescent="0.25">
      <c r="A158" t="s">
        <v>171</v>
      </c>
      <c r="B158">
        <v>829.30000000000007</v>
      </c>
      <c r="C158">
        <v>16513.05</v>
      </c>
      <c r="D158" s="17">
        <f>VLOOKUP(A158,Sheet7!$A$2:$B$602,2,FALSE)</f>
        <v>20</v>
      </c>
      <c r="E158">
        <v>25199</v>
      </c>
      <c r="F158">
        <v>0</v>
      </c>
      <c r="H158">
        <v>815</v>
      </c>
      <c r="I158" t="s">
        <v>27</v>
      </c>
      <c r="J158" t="s">
        <v>28</v>
      </c>
      <c r="K158" t="s">
        <v>172</v>
      </c>
      <c r="L158" t="s">
        <v>119</v>
      </c>
      <c r="M158" t="s">
        <v>32</v>
      </c>
      <c r="N158">
        <v>50</v>
      </c>
      <c r="O158">
        <v>0</v>
      </c>
      <c r="P158">
        <v>10</v>
      </c>
      <c r="Q158">
        <v>50</v>
      </c>
      <c r="R158">
        <v>10</v>
      </c>
      <c r="S158">
        <v>50</v>
      </c>
      <c r="T158">
        <v>0</v>
      </c>
      <c r="U158" t="s">
        <v>173</v>
      </c>
      <c r="V158">
        <v>0</v>
      </c>
      <c r="W158">
        <v>0</v>
      </c>
      <c r="X158">
        <v>0</v>
      </c>
      <c r="Y158">
        <v>0</v>
      </c>
      <c r="Z158">
        <v>0</v>
      </c>
      <c r="AA158">
        <v>0</v>
      </c>
      <c r="AB158">
        <v>0</v>
      </c>
      <c r="AC158" t="s">
        <v>33</v>
      </c>
      <c r="AD158">
        <v>0</v>
      </c>
      <c r="AE158">
        <v>0</v>
      </c>
      <c r="AF158">
        <v>0</v>
      </c>
    </row>
    <row r="159" spans="1:32" hidden="1" x14ac:dyDescent="0.25">
      <c r="A159" t="s">
        <v>171</v>
      </c>
      <c r="B159">
        <v>829.30000000000007</v>
      </c>
      <c r="C159">
        <v>16513.05</v>
      </c>
      <c r="D159" s="17">
        <f>VLOOKUP(A159,Sheet7!$A$2:$B$602,2,FALSE)</f>
        <v>20</v>
      </c>
      <c r="E159">
        <v>25193</v>
      </c>
      <c r="F159">
        <v>0</v>
      </c>
      <c r="H159">
        <v>815</v>
      </c>
      <c r="I159" t="s">
        <v>27</v>
      </c>
      <c r="J159" t="s">
        <v>28</v>
      </c>
      <c r="K159" t="s">
        <v>174</v>
      </c>
      <c r="L159" t="s">
        <v>119</v>
      </c>
      <c r="M159" t="s">
        <v>77</v>
      </c>
      <c r="N159">
        <v>100</v>
      </c>
      <c r="O159">
        <v>0</v>
      </c>
      <c r="P159">
        <v>30</v>
      </c>
      <c r="Q159">
        <v>100</v>
      </c>
      <c r="R159">
        <v>30</v>
      </c>
      <c r="S159">
        <v>100</v>
      </c>
      <c r="T159">
        <v>0</v>
      </c>
      <c r="U159">
        <v>0</v>
      </c>
      <c r="V159">
        <v>0</v>
      </c>
      <c r="W159">
        <v>0</v>
      </c>
      <c r="X159">
        <v>0</v>
      </c>
      <c r="Y159">
        <v>0</v>
      </c>
      <c r="Z159">
        <v>0</v>
      </c>
      <c r="AA159">
        <v>0</v>
      </c>
      <c r="AB159">
        <v>0</v>
      </c>
      <c r="AC159" t="s">
        <v>33</v>
      </c>
      <c r="AD159">
        <v>0</v>
      </c>
      <c r="AE159">
        <v>0</v>
      </c>
      <c r="AF159">
        <v>0</v>
      </c>
    </row>
    <row r="160" spans="1:32" hidden="1" x14ac:dyDescent="0.25">
      <c r="A160" t="s">
        <v>171</v>
      </c>
      <c r="B160">
        <v>829.30000000000007</v>
      </c>
      <c r="C160">
        <v>16513.05</v>
      </c>
      <c r="D160" s="17">
        <f>VLOOKUP(A160,Sheet7!$A$2:$B$602,2,FALSE)</f>
        <v>20</v>
      </c>
      <c r="E160">
        <v>25205</v>
      </c>
      <c r="F160">
        <v>0</v>
      </c>
      <c r="H160">
        <v>815</v>
      </c>
      <c r="I160" t="s">
        <v>27</v>
      </c>
      <c r="J160" t="s">
        <v>28</v>
      </c>
      <c r="K160" t="s">
        <v>175</v>
      </c>
      <c r="L160" t="s">
        <v>35</v>
      </c>
      <c r="M160" t="s">
        <v>32</v>
      </c>
      <c r="N160">
        <v>40</v>
      </c>
      <c r="O160">
        <v>40</v>
      </c>
      <c r="P160">
        <v>40</v>
      </c>
      <c r="Q160">
        <v>40</v>
      </c>
      <c r="R160">
        <v>40</v>
      </c>
      <c r="S160">
        <v>40</v>
      </c>
      <c r="T160">
        <v>0</v>
      </c>
      <c r="U160">
        <v>0</v>
      </c>
      <c r="V160">
        <v>0</v>
      </c>
      <c r="W160">
        <v>0</v>
      </c>
      <c r="X160" t="s">
        <v>176</v>
      </c>
      <c r="Y160">
        <v>3</v>
      </c>
      <c r="Z160">
        <v>5</v>
      </c>
      <c r="AA160">
        <v>0</v>
      </c>
      <c r="AB160">
        <v>0</v>
      </c>
      <c r="AC160" t="s">
        <v>63</v>
      </c>
      <c r="AD160" t="s">
        <v>177</v>
      </c>
      <c r="AE160" t="s">
        <v>33</v>
      </c>
      <c r="AF160" t="s">
        <v>178</v>
      </c>
    </row>
    <row r="161" spans="1:32" hidden="1" x14ac:dyDescent="0.25">
      <c r="A161" t="s">
        <v>171</v>
      </c>
      <c r="B161">
        <v>829.30000000000007</v>
      </c>
      <c r="C161">
        <v>16513.05</v>
      </c>
      <c r="D161" s="17">
        <f>VLOOKUP(A161,Sheet7!$A$2:$B$602,2,FALSE)</f>
        <v>20</v>
      </c>
      <c r="E161">
        <v>25187</v>
      </c>
      <c r="F161">
        <v>0</v>
      </c>
      <c r="H161">
        <v>815</v>
      </c>
      <c r="I161" t="s">
        <v>27</v>
      </c>
      <c r="J161" t="s">
        <v>28</v>
      </c>
      <c r="K161" t="s">
        <v>179</v>
      </c>
      <c r="L161" t="s">
        <v>31</v>
      </c>
      <c r="M161" t="s">
        <v>32</v>
      </c>
      <c r="N161">
        <v>2700</v>
      </c>
      <c r="O161">
        <v>3110</v>
      </c>
      <c r="P161">
        <v>270</v>
      </c>
      <c r="Q161">
        <v>2700</v>
      </c>
      <c r="R161">
        <v>270</v>
      </c>
      <c r="S161">
        <v>2700</v>
      </c>
      <c r="T161">
        <v>0</v>
      </c>
      <c r="U161">
        <v>0</v>
      </c>
      <c r="V161">
        <v>0</v>
      </c>
      <c r="W161">
        <v>0</v>
      </c>
      <c r="X161">
        <v>0</v>
      </c>
      <c r="Y161">
        <v>0</v>
      </c>
      <c r="Z161">
        <v>0</v>
      </c>
      <c r="AA161">
        <v>0</v>
      </c>
      <c r="AB161">
        <v>0</v>
      </c>
      <c r="AC161" t="s">
        <v>33</v>
      </c>
      <c r="AD161">
        <v>0</v>
      </c>
      <c r="AE161">
        <v>0</v>
      </c>
      <c r="AF161">
        <v>0</v>
      </c>
    </row>
    <row r="162" spans="1:32" hidden="1" x14ac:dyDescent="0.25">
      <c r="A162" t="s">
        <v>171</v>
      </c>
      <c r="B162">
        <v>829.30000000000007</v>
      </c>
      <c r="C162">
        <v>16513.05</v>
      </c>
      <c r="D162" s="17">
        <f>VLOOKUP(A162,Sheet7!$A$2:$B$602,2,FALSE)</f>
        <v>20</v>
      </c>
      <c r="E162">
        <v>25186</v>
      </c>
      <c r="F162">
        <v>0</v>
      </c>
      <c r="H162">
        <v>815</v>
      </c>
      <c r="I162" t="s">
        <v>27</v>
      </c>
      <c r="J162" t="s">
        <v>28</v>
      </c>
      <c r="K162" t="s">
        <v>180</v>
      </c>
      <c r="L162" t="s">
        <v>45</v>
      </c>
      <c r="M162" t="s">
        <v>32</v>
      </c>
      <c r="N162">
        <v>1791.96</v>
      </c>
      <c r="O162">
        <v>0</v>
      </c>
      <c r="P162">
        <v>350</v>
      </c>
      <c r="Q162">
        <v>1791.96</v>
      </c>
      <c r="R162">
        <v>350</v>
      </c>
      <c r="S162">
        <v>1791.96</v>
      </c>
      <c r="T162">
        <v>0</v>
      </c>
      <c r="U162" t="s">
        <v>181</v>
      </c>
      <c r="V162">
        <v>0</v>
      </c>
      <c r="W162">
        <v>0</v>
      </c>
      <c r="X162">
        <v>0</v>
      </c>
      <c r="Y162">
        <v>0</v>
      </c>
      <c r="Z162">
        <v>0</v>
      </c>
      <c r="AA162">
        <v>0</v>
      </c>
      <c r="AB162">
        <v>0</v>
      </c>
      <c r="AC162" t="s">
        <v>33</v>
      </c>
      <c r="AD162">
        <v>0</v>
      </c>
      <c r="AE162">
        <v>0</v>
      </c>
      <c r="AF162">
        <v>0</v>
      </c>
    </row>
    <row r="163" spans="1:32" hidden="1" x14ac:dyDescent="0.25">
      <c r="A163" t="s">
        <v>182</v>
      </c>
      <c r="B163">
        <v>1600.97</v>
      </c>
      <c r="C163">
        <v>1658.33</v>
      </c>
      <c r="D163" s="17">
        <f>VLOOKUP(A163,Sheet7!$A$2:$B$602,2,FALSE)</f>
        <v>140</v>
      </c>
      <c r="E163">
        <v>26350</v>
      </c>
      <c r="F163">
        <v>0</v>
      </c>
      <c r="H163">
        <v>815</v>
      </c>
      <c r="I163" t="s">
        <v>27</v>
      </c>
      <c r="J163" t="s">
        <v>28</v>
      </c>
      <c r="K163" t="s">
        <v>183</v>
      </c>
      <c r="L163" t="s">
        <v>119</v>
      </c>
      <c r="M163" t="s">
        <v>51</v>
      </c>
      <c r="N163">
        <v>115.13</v>
      </c>
      <c r="O163">
        <v>0</v>
      </c>
      <c r="P163">
        <v>27.63</v>
      </c>
      <c r="Q163">
        <v>115.13</v>
      </c>
      <c r="R163">
        <v>27.63</v>
      </c>
      <c r="S163">
        <v>115.13</v>
      </c>
      <c r="T163">
        <v>0</v>
      </c>
      <c r="U163" t="s">
        <v>184</v>
      </c>
      <c r="V163">
        <v>0</v>
      </c>
      <c r="W163">
        <v>0</v>
      </c>
      <c r="X163">
        <v>0</v>
      </c>
      <c r="Y163">
        <v>0</v>
      </c>
      <c r="Z163">
        <v>0</v>
      </c>
      <c r="AA163">
        <v>0</v>
      </c>
      <c r="AB163">
        <v>0</v>
      </c>
      <c r="AC163" t="s">
        <v>33</v>
      </c>
      <c r="AD163">
        <v>0</v>
      </c>
      <c r="AE163">
        <v>0</v>
      </c>
      <c r="AF163">
        <v>0</v>
      </c>
    </row>
    <row r="164" spans="1:32" hidden="1" x14ac:dyDescent="0.25">
      <c r="A164" t="s">
        <v>182</v>
      </c>
      <c r="B164">
        <v>1600.97</v>
      </c>
      <c r="C164">
        <v>1658.33</v>
      </c>
      <c r="D164" s="17">
        <f>VLOOKUP(A164,Sheet7!$A$2:$B$602,2,FALSE)</f>
        <v>140</v>
      </c>
      <c r="E164">
        <v>26352</v>
      </c>
      <c r="F164">
        <v>0</v>
      </c>
      <c r="H164">
        <v>815</v>
      </c>
      <c r="I164" t="s">
        <v>27</v>
      </c>
      <c r="J164" t="s">
        <v>28</v>
      </c>
      <c r="K164" t="s">
        <v>187</v>
      </c>
      <c r="L164" t="s">
        <v>50</v>
      </c>
      <c r="M164" t="s">
        <v>77</v>
      </c>
      <c r="N164">
        <v>1017.71</v>
      </c>
      <c r="O164">
        <v>0</v>
      </c>
      <c r="P164">
        <v>244.25</v>
      </c>
      <c r="Q164">
        <v>1017.71</v>
      </c>
      <c r="R164">
        <v>244.25</v>
      </c>
      <c r="S164">
        <v>1017.72</v>
      </c>
      <c r="T164">
        <v>0</v>
      </c>
      <c r="U164">
        <v>0</v>
      </c>
      <c r="V164">
        <v>0</v>
      </c>
      <c r="W164">
        <v>0</v>
      </c>
      <c r="X164">
        <v>0</v>
      </c>
      <c r="Y164">
        <v>0</v>
      </c>
      <c r="Z164">
        <v>0</v>
      </c>
      <c r="AA164">
        <v>0</v>
      </c>
      <c r="AB164">
        <v>0</v>
      </c>
      <c r="AC164" t="s">
        <v>33</v>
      </c>
      <c r="AD164">
        <v>0</v>
      </c>
      <c r="AE164">
        <v>0</v>
      </c>
      <c r="AF164">
        <v>0</v>
      </c>
    </row>
    <row r="165" spans="1:32" hidden="1" x14ac:dyDescent="0.25">
      <c r="A165" t="s">
        <v>182</v>
      </c>
      <c r="B165">
        <v>1600.97</v>
      </c>
      <c r="C165">
        <v>1658.33</v>
      </c>
      <c r="D165" s="17">
        <f>VLOOKUP(A165,Sheet7!$A$2:$B$602,2,FALSE)</f>
        <v>140</v>
      </c>
      <c r="E165">
        <v>26351</v>
      </c>
      <c r="F165">
        <v>0</v>
      </c>
      <c r="H165">
        <v>815</v>
      </c>
      <c r="I165" t="s">
        <v>27</v>
      </c>
      <c r="J165" t="s">
        <v>28</v>
      </c>
      <c r="K165" t="s">
        <v>188</v>
      </c>
      <c r="L165" t="s">
        <v>50</v>
      </c>
      <c r="M165" t="s">
        <v>32</v>
      </c>
      <c r="N165">
        <v>4800</v>
      </c>
      <c r="O165">
        <v>0</v>
      </c>
      <c r="P165">
        <v>1152</v>
      </c>
      <c r="Q165">
        <v>4800</v>
      </c>
      <c r="R165">
        <v>1152</v>
      </c>
      <c r="S165">
        <v>4800</v>
      </c>
      <c r="T165">
        <v>0</v>
      </c>
      <c r="U165" t="s">
        <v>189</v>
      </c>
      <c r="V165">
        <v>0</v>
      </c>
      <c r="W165">
        <v>0</v>
      </c>
      <c r="X165">
        <v>0</v>
      </c>
      <c r="Y165">
        <v>0</v>
      </c>
      <c r="Z165">
        <v>0</v>
      </c>
      <c r="AA165">
        <v>0</v>
      </c>
      <c r="AB165">
        <v>0</v>
      </c>
      <c r="AC165" t="s">
        <v>33</v>
      </c>
      <c r="AD165">
        <v>0</v>
      </c>
      <c r="AE165">
        <v>0</v>
      </c>
      <c r="AF165">
        <v>0</v>
      </c>
    </row>
    <row r="166" spans="1:32" hidden="1" x14ac:dyDescent="0.25">
      <c r="A166" t="s">
        <v>182</v>
      </c>
      <c r="B166">
        <v>1600.97</v>
      </c>
      <c r="C166">
        <v>1658.33</v>
      </c>
      <c r="D166" s="17">
        <f>VLOOKUP(A166,Sheet7!$A$2:$B$602,2,FALSE)</f>
        <v>140</v>
      </c>
      <c r="E166">
        <v>26361</v>
      </c>
      <c r="F166">
        <v>0</v>
      </c>
      <c r="H166">
        <v>815</v>
      </c>
      <c r="I166" t="s">
        <v>27</v>
      </c>
      <c r="J166" t="s">
        <v>28</v>
      </c>
      <c r="K166" t="s">
        <v>185</v>
      </c>
      <c r="L166" t="s">
        <v>119</v>
      </c>
      <c r="M166" t="s">
        <v>32</v>
      </c>
      <c r="N166">
        <v>600.1</v>
      </c>
      <c r="O166">
        <v>0</v>
      </c>
      <c r="P166">
        <v>144.02000000000001</v>
      </c>
      <c r="Q166">
        <v>600.1</v>
      </c>
      <c r="R166">
        <v>144.02000000000001</v>
      </c>
      <c r="S166">
        <v>600.1</v>
      </c>
      <c r="T166">
        <v>0</v>
      </c>
      <c r="U166" t="s">
        <v>186</v>
      </c>
      <c r="V166">
        <v>0</v>
      </c>
      <c r="W166">
        <v>0</v>
      </c>
      <c r="X166">
        <v>0</v>
      </c>
      <c r="Y166">
        <v>0</v>
      </c>
      <c r="Z166">
        <v>0</v>
      </c>
      <c r="AA166">
        <v>0</v>
      </c>
      <c r="AB166">
        <v>0</v>
      </c>
      <c r="AC166" t="s">
        <v>33</v>
      </c>
      <c r="AD166">
        <v>0</v>
      </c>
      <c r="AE166">
        <v>0</v>
      </c>
      <c r="AF166">
        <v>0</v>
      </c>
    </row>
    <row r="167" spans="1:32" hidden="1" x14ac:dyDescent="0.25">
      <c r="A167" t="s">
        <v>190</v>
      </c>
      <c r="B167">
        <v>699.95</v>
      </c>
      <c r="C167">
        <v>2322.36</v>
      </c>
      <c r="D167" s="17">
        <f>VLOOKUP(A167,Sheet7!$A$2:$B$602,2,FALSE)</f>
        <v>100</v>
      </c>
      <c r="E167">
        <v>25424</v>
      </c>
      <c r="F167">
        <v>0</v>
      </c>
      <c r="H167">
        <v>815</v>
      </c>
      <c r="I167" t="s">
        <v>27</v>
      </c>
      <c r="J167" t="s">
        <v>28</v>
      </c>
      <c r="K167" t="s">
        <v>191</v>
      </c>
      <c r="L167" t="s">
        <v>35</v>
      </c>
      <c r="M167" t="s">
        <v>32</v>
      </c>
      <c r="N167">
        <v>5</v>
      </c>
      <c r="O167">
        <v>0</v>
      </c>
      <c r="P167">
        <v>5</v>
      </c>
      <c r="Q167">
        <v>5</v>
      </c>
      <c r="R167">
        <v>0</v>
      </c>
      <c r="S167">
        <v>0</v>
      </c>
      <c r="T167">
        <v>0</v>
      </c>
      <c r="U167" t="s">
        <v>192</v>
      </c>
      <c r="V167">
        <v>0</v>
      </c>
      <c r="W167">
        <v>0</v>
      </c>
      <c r="X167" t="s">
        <v>193</v>
      </c>
      <c r="Y167">
        <v>0</v>
      </c>
      <c r="Z167">
        <v>0</v>
      </c>
      <c r="AA167">
        <v>0</v>
      </c>
      <c r="AB167">
        <v>0</v>
      </c>
      <c r="AC167" t="s">
        <v>63</v>
      </c>
      <c r="AD167" t="s">
        <v>194</v>
      </c>
      <c r="AE167">
        <v>0</v>
      </c>
      <c r="AF167">
        <v>0</v>
      </c>
    </row>
    <row r="168" spans="1:32" hidden="1" x14ac:dyDescent="0.25">
      <c r="A168" t="s">
        <v>190</v>
      </c>
      <c r="B168">
        <v>699.95</v>
      </c>
      <c r="C168">
        <v>2322.36</v>
      </c>
      <c r="D168" s="17">
        <f>VLOOKUP(A168,Sheet7!$A$2:$B$602,2,FALSE)</f>
        <v>100</v>
      </c>
      <c r="E168">
        <v>25422</v>
      </c>
      <c r="F168">
        <v>0</v>
      </c>
      <c r="H168">
        <v>815</v>
      </c>
      <c r="I168" t="s">
        <v>27</v>
      </c>
      <c r="J168" t="s">
        <v>28</v>
      </c>
      <c r="K168" t="s">
        <v>195</v>
      </c>
      <c r="L168" t="s">
        <v>35</v>
      </c>
      <c r="M168" t="s">
        <v>77</v>
      </c>
      <c r="N168">
        <v>15</v>
      </c>
      <c r="O168">
        <v>0</v>
      </c>
      <c r="P168">
        <v>5</v>
      </c>
      <c r="Q168">
        <v>15</v>
      </c>
      <c r="R168">
        <v>0</v>
      </c>
      <c r="S168">
        <v>0</v>
      </c>
      <c r="T168">
        <v>0</v>
      </c>
      <c r="U168" t="s">
        <v>56</v>
      </c>
      <c r="V168">
        <v>1</v>
      </c>
      <c r="W168" t="s">
        <v>127</v>
      </c>
      <c r="X168">
        <v>0</v>
      </c>
      <c r="Y168">
        <v>0</v>
      </c>
      <c r="Z168">
        <v>0</v>
      </c>
      <c r="AA168">
        <v>0</v>
      </c>
      <c r="AB168">
        <v>0</v>
      </c>
      <c r="AC168" t="s">
        <v>33</v>
      </c>
      <c r="AD168">
        <v>0</v>
      </c>
      <c r="AE168">
        <v>0</v>
      </c>
      <c r="AF168">
        <v>0</v>
      </c>
    </row>
    <row r="169" spans="1:32" hidden="1" x14ac:dyDescent="0.25">
      <c r="A169" t="s">
        <v>190</v>
      </c>
      <c r="B169">
        <v>699.95</v>
      </c>
      <c r="C169">
        <v>2322.36</v>
      </c>
      <c r="D169" s="17">
        <f>VLOOKUP(A169,Sheet7!$A$2:$B$602,2,FALSE)</f>
        <v>100</v>
      </c>
      <c r="E169">
        <v>25678</v>
      </c>
      <c r="F169">
        <v>0</v>
      </c>
      <c r="H169">
        <v>815</v>
      </c>
      <c r="I169" t="s">
        <v>27</v>
      </c>
      <c r="J169" t="s">
        <v>28</v>
      </c>
      <c r="K169" t="s">
        <v>203</v>
      </c>
      <c r="L169" t="s">
        <v>37</v>
      </c>
      <c r="M169" t="s">
        <v>32</v>
      </c>
      <c r="N169">
        <v>2490</v>
      </c>
      <c r="O169">
        <v>2000</v>
      </c>
      <c r="P169">
        <v>490</v>
      </c>
      <c r="Q169">
        <v>2490</v>
      </c>
      <c r="R169">
        <v>490</v>
      </c>
      <c r="S169">
        <v>2490</v>
      </c>
      <c r="T169">
        <v>0</v>
      </c>
      <c r="U169" t="s">
        <v>204</v>
      </c>
      <c r="V169">
        <v>0</v>
      </c>
      <c r="W169">
        <v>0</v>
      </c>
      <c r="X169" t="s">
        <v>202</v>
      </c>
      <c r="Y169">
        <v>0</v>
      </c>
      <c r="Z169">
        <v>0</v>
      </c>
      <c r="AA169">
        <v>0</v>
      </c>
      <c r="AB169">
        <v>0</v>
      </c>
      <c r="AC169" t="s">
        <v>63</v>
      </c>
      <c r="AD169">
        <v>0</v>
      </c>
      <c r="AE169">
        <v>0</v>
      </c>
      <c r="AF169">
        <v>0</v>
      </c>
    </row>
    <row r="170" spans="1:32" hidden="1" x14ac:dyDescent="0.25">
      <c r="A170" t="s">
        <v>205</v>
      </c>
      <c r="B170">
        <v>125.4</v>
      </c>
      <c r="C170">
        <v>721.92</v>
      </c>
      <c r="D170" s="17">
        <f>VLOOKUP(A170,Sheet7!$A$2:$B$602,2,FALSE)</f>
        <v>40</v>
      </c>
      <c r="E170">
        <v>25667</v>
      </c>
      <c r="F170">
        <v>0</v>
      </c>
      <c r="H170">
        <v>815</v>
      </c>
      <c r="I170" t="s">
        <v>27</v>
      </c>
      <c r="J170" t="s">
        <v>28</v>
      </c>
      <c r="K170" t="s">
        <v>206</v>
      </c>
      <c r="L170" t="s">
        <v>50</v>
      </c>
      <c r="M170" t="s">
        <v>32</v>
      </c>
      <c r="N170">
        <v>300</v>
      </c>
      <c r="O170">
        <v>0</v>
      </c>
      <c r="P170">
        <v>100</v>
      </c>
      <c r="Q170">
        <v>300</v>
      </c>
      <c r="R170">
        <v>100</v>
      </c>
      <c r="S170">
        <v>300</v>
      </c>
      <c r="T170">
        <v>0</v>
      </c>
      <c r="U170" t="s">
        <v>207</v>
      </c>
      <c r="V170">
        <v>3</v>
      </c>
      <c r="W170">
        <v>4</v>
      </c>
      <c r="X170" t="s">
        <v>74</v>
      </c>
      <c r="Y170">
        <v>0</v>
      </c>
      <c r="Z170">
        <v>0</v>
      </c>
      <c r="AA170">
        <v>0</v>
      </c>
      <c r="AB170">
        <v>0</v>
      </c>
      <c r="AC170" t="s">
        <v>33</v>
      </c>
      <c r="AD170">
        <v>0</v>
      </c>
      <c r="AE170">
        <v>0</v>
      </c>
      <c r="AF170">
        <v>0</v>
      </c>
    </row>
    <row r="171" spans="1:32" hidden="1" x14ac:dyDescent="0.25">
      <c r="A171" t="s">
        <v>208</v>
      </c>
      <c r="B171">
        <v>2649.35</v>
      </c>
      <c r="C171">
        <v>3064.82</v>
      </c>
      <c r="D171" s="17">
        <f>VLOOKUP(A171,Sheet7!$A$2:$B$602,2,FALSE)</f>
        <v>45</v>
      </c>
      <c r="E171">
        <v>27653</v>
      </c>
      <c r="F171">
        <v>0</v>
      </c>
      <c r="H171">
        <v>815</v>
      </c>
      <c r="I171" t="s">
        <v>27</v>
      </c>
      <c r="J171" t="s">
        <v>28</v>
      </c>
      <c r="K171" t="s">
        <v>209</v>
      </c>
      <c r="L171" t="s">
        <v>31</v>
      </c>
      <c r="M171" t="s">
        <v>51</v>
      </c>
      <c r="N171">
        <v>650</v>
      </c>
      <c r="O171">
        <v>0</v>
      </c>
      <c r="P171">
        <v>214.5</v>
      </c>
      <c r="Q171">
        <v>0</v>
      </c>
      <c r="R171">
        <v>0</v>
      </c>
      <c r="S171">
        <v>0</v>
      </c>
      <c r="T171">
        <v>0</v>
      </c>
      <c r="U171" t="s">
        <v>210</v>
      </c>
      <c r="V171">
        <v>0</v>
      </c>
      <c r="W171">
        <v>0</v>
      </c>
      <c r="X171">
        <v>0</v>
      </c>
      <c r="Y171">
        <v>0</v>
      </c>
      <c r="Z171">
        <v>0</v>
      </c>
      <c r="AA171">
        <v>0</v>
      </c>
      <c r="AB171">
        <v>0</v>
      </c>
      <c r="AC171" t="s">
        <v>33</v>
      </c>
      <c r="AD171">
        <v>0</v>
      </c>
      <c r="AE171">
        <v>0</v>
      </c>
      <c r="AF171">
        <v>0</v>
      </c>
    </row>
    <row r="172" spans="1:32" hidden="1" x14ac:dyDescent="0.25">
      <c r="A172" t="s">
        <v>208</v>
      </c>
      <c r="B172">
        <v>2649.35</v>
      </c>
      <c r="C172">
        <v>3064.82</v>
      </c>
      <c r="D172" s="17">
        <f>VLOOKUP(A172,Sheet7!$A$2:$B$602,2,FALSE)</f>
        <v>45</v>
      </c>
      <c r="E172">
        <v>27647</v>
      </c>
      <c r="F172">
        <v>0</v>
      </c>
      <c r="H172">
        <v>815</v>
      </c>
      <c r="I172" t="s">
        <v>27</v>
      </c>
      <c r="J172" t="s">
        <v>28</v>
      </c>
      <c r="K172" t="s">
        <v>211</v>
      </c>
      <c r="L172" t="s">
        <v>50</v>
      </c>
      <c r="M172" t="s">
        <v>32</v>
      </c>
      <c r="N172">
        <v>460</v>
      </c>
      <c r="O172">
        <v>0</v>
      </c>
      <c r="P172">
        <v>160</v>
      </c>
      <c r="Q172">
        <v>460</v>
      </c>
      <c r="R172">
        <v>160</v>
      </c>
      <c r="S172">
        <v>460</v>
      </c>
      <c r="T172">
        <v>0</v>
      </c>
      <c r="U172">
        <v>0</v>
      </c>
      <c r="V172">
        <v>0</v>
      </c>
      <c r="W172">
        <v>0</v>
      </c>
      <c r="X172">
        <v>0</v>
      </c>
      <c r="Y172">
        <v>0</v>
      </c>
      <c r="Z172">
        <v>0</v>
      </c>
      <c r="AA172">
        <v>0</v>
      </c>
      <c r="AB172">
        <v>0</v>
      </c>
      <c r="AC172" t="s">
        <v>33</v>
      </c>
      <c r="AD172">
        <v>0</v>
      </c>
      <c r="AE172">
        <v>0</v>
      </c>
      <c r="AF172">
        <v>0</v>
      </c>
    </row>
    <row r="173" spans="1:32" hidden="1" x14ac:dyDescent="0.25">
      <c r="A173" t="s">
        <v>208</v>
      </c>
      <c r="B173">
        <v>2649.35</v>
      </c>
      <c r="C173">
        <v>3064.82</v>
      </c>
      <c r="D173" s="17">
        <f>VLOOKUP(A173,Sheet7!$A$2:$B$602,2,FALSE)</f>
        <v>45</v>
      </c>
      <c r="E173">
        <v>27650</v>
      </c>
      <c r="F173">
        <v>0</v>
      </c>
      <c r="H173">
        <v>815</v>
      </c>
      <c r="I173" t="s">
        <v>27</v>
      </c>
      <c r="J173" t="s">
        <v>28</v>
      </c>
      <c r="K173" t="s">
        <v>212</v>
      </c>
      <c r="L173" t="s">
        <v>50</v>
      </c>
      <c r="M173" t="s">
        <v>77</v>
      </c>
      <c r="N173">
        <v>500</v>
      </c>
      <c r="O173">
        <v>0</v>
      </c>
      <c r="P173">
        <v>175</v>
      </c>
      <c r="Q173">
        <v>500</v>
      </c>
      <c r="R173">
        <v>175</v>
      </c>
      <c r="S173">
        <v>500</v>
      </c>
      <c r="T173">
        <v>0</v>
      </c>
      <c r="U173" t="s">
        <v>213</v>
      </c>
      <c r="V173">
        <v>0</v>
      </c>
      <c r="W173">
        <v>0</v>
      </c>
      <c r="X173">
        <v>0</v>
      </c>
      <c r="Y173">
        <v>0</v>
      </c>
      <c r="Z173">
        <v>0</v>
      </c>
      <c r="AA173">
        <v>0</v>
      </c>
      <c r="AB173">
        <v>0</v>
      </c>
      <c r="AC173" t="s">
        <v>33</v>
      </c>
      <c r="AD173">
        <v>0</v>
      </c>
      <c r="AE173">
        <v>0</v>
      </c>
      <c r="AF173">
        <v>0</v>
      </c>
    </row>
    <row r="174" spans="1:32" hidden="1" x14ac:dyDescent="0.25">
      <c r="A174" t="s">
        <v>208</v>
      </c>
      <c r="B174">
        <v>2649.35</v>
      </c>
      <c r="C174">
        <v>3064.82</v>
      </c>
      <c r="D174" s="17">
        <f>VLOOKUP(A174,Sheet7!$A$2:$B$602,2,FALSE)</f>
        <v>45</v>
      </c>
      <c r="E174">
        <v>27644</v>
      </c>
      <c r="F174">
        <v>0</v>
      </c>
      <c r="H174">
        <v>815</v>
      </c>
      <c r="I174" t="s">
        <v>27</v>
      </c>
      <c r="J174" t="s">
        <v>28</v>
      </c>
      <c r="K174" t="s">
        <v>214</v>
      </c>
      <c r="L174" t="s">
        <v>119</v>
      </c>
      <c r="M174" t="s">
        <v>32</v>
      </c>
      <c r="N174">
        <v>900</v>
      </c>
      <c r="O174">
        <v>0</v>
      </c>
      <c r="P174">
        <v>300</v>
      </c>
      <c r="Q174">
        <v>900</v>
      </c>
      <c r="R174">
        <v>300</v>
      </c>
      <c r="S174">
        <v>900</v>
      </c>
      <c r="T174">
        <v>0</v>
      </c>
      <c r="U174">
        <v>0</v>
      </c>
      <c r="V174">
        <v>0</v>
      </c>
      <c r="W174">
        <v>0</v>
      </c>
      <c r="X174">
        <v>0</v>
      </c>
      <c r="Y174">
        <v>0</v>
      </c>
      <c r="Z174">
        <v>0</v>
      </c>
      <c r="AA174">
        <v>0</v>
      </c>
      <c r="AB174">
        <v>0</v>
      </c>
      <c r="AC174" t="s">
        <v>33</v>
      </c>
      <c r="AD174">
        <v>0</v>
      </c>
      <c r="AE174">
        <v>0</v>
      </c>
      <c r="AF174">
        <v>0</v>
      </c>
    </row>
    <row r="175" spans="1:32" hidden="1" x14ac:dyDescent="0.25">
      <c r="A175" t="s">
        <v>208</v>
      </c>
      <c r="B175">
        <v>2649.35</v>
      </c>
      <c r="C175">
        <v>3064.82</v>
      </c>
      <c r="D175" s="17">
        <f>VLOOKUP(A175,Sheet7!$A$2:$B$602,2,FALSE)</f>
        <v>45</v>
      </c>
      <c r="E175">
        <v>27646</v>
      </c>
      <c r="F175">
        <v>0</v>
      </c>
      <c r="H175">
        <v>815</v>
      </c>
      <c r="I175" t="s">
        <v>27</v>
      </c>
      <c r="J175" t="s">
        <v>28</v>
      </c>
      <c r="K175" t="s">
        <v>215</v>
      </c>
      <c r="L175" t="s">
        <v>31</v>
      </c>
      <c r="M175" t="s">
        <v>32</v>
      </c>
      <c r="N175">
        <v>1200</v>
      </c>
      <c r="O175">
        <v>0</v>
      </c>
      <c r="P175">
        <v>396</v>
      </c>
      <c r="Q175">
        <v>1200</v>
      </c>
      <c r="R175">
        <v>396</v>
      </c>
      <c r="S175">
        <v>1200</v>
      </c>
      <c r="T175">
        <v>0</v>
      </c>
      <c r="U175" t="s">
        <v>216</v>
      </c>
      <c r="V175">
        <v>0</v>
      </c>
      <c r="W175">
        <v>0</v>
      </c>
      <c r="X175">
        <v>0</v>
      </c>
      <c r="Y175">
        <v>0</v>
      </c>
      <c r="Z175">
        <v>0</v>
      </c>
      <c r="AA175">
        <v>0</v>
      </c>
      <c r="AB175">
        <v>0</v>
      </c>
      <c r="AC175" t="s">
        <v>33</v>
      </c>
      <c r="AD175">
        <v>0</v>
      </c>
      <c r="AE175">
        <v>0</v>
      </c>
      <c r="AF175">
        <v>0</v>
      </c>
    </row>
    <row r="176" spans="1:32" hidden="1" x14ac:dyDescent="0.25">
      <c r="A176" t="s">
        <v>208</v>
      </c>
      <c r="B176">
        <v>2649.35</v>
      </c>
      <c r="C176">
        <v>3064.82</v>
      </c>
      <c r="D176" s="17">
        <f>VLOOKUP(A176,Sheet7!$A$2:$B$602,2,FALSE)</f>
        <v>45</v>
      </c>
      <c r="E176">
        <v>27668</v>
      </c>
      <c r="F176">
        <v>0</v>
      </c>
      <c r="H176">
        <v>815</v>
      </c>
      <c r="I176" t="s">
        <v>27</v>
      </c>
      <c r="J176" t="s">
        <v>28</v>
      </c>
      <c r="K176" t="s">
        <v>217</v>
      </c>
      <c r="L176" t="s">
        <v>35</v>
      </c>
      <c r="M176" t="s">
        <v>32</v>
      </c>
      <c r="N176">
        <v>1594.48</v>
      </c>
      <c r="O176">
        <v>0</v>
      </c>
      <c r="P176">
        <v>1594.48</v>
      </c>
      <c r="Q176">
        <v>1594</v>
      </c>
      <c r="R176">
        <v>478.2</v>
      </c>
      <c r="S176">
        <v>1594</v>
      </c>
      <c r="T176">
        <v>0</v>
      </c>
      <c r="U176" t="s">
        <v>218</v>
      </c>
      <c r="V176">
        <v>0</v>
      </c>
      <c r="W176">
        <v>0</v>
      </c>
      <c r="X176" t="s">
        <v>219</v>
      </c>
      <c r="Y176">
        <v>3</v>
      </c>
      <c r="Z176">
        <v>5</v>
      </c>
      <c r="AA176">
        <v>0</v>
      </c>
      <c r="AB176">
        <v>0</v>
      </c>
      <c r="AC176" t="s">
        <v>33</v>
      </c>
      <c r="AD176">
        <v>0</v>
      </c>
      <c r="AE176">
        <v>0</v>
      </c>
      <c r="AF176">
        <v>0</v>
      </c>
    </row>
    <row r="177" spans="1:32" hidden="1" x14ac:dyDescent="0.25">
      <c r="A177" t="s">
        <v>220</v>
      </c>
      <c r="B177">
        <v>1581.2</v>
      </c>
      <c r="C177">
        <v>18491.71</v>
      </c>
      <c r="D177" s="17">
        <f>VLOOKUP(A177,Sheet7!$A$2:$B$602,2,FALSE)</f>
        <v>80</v>
      </c>
      <c r="E177">
        <v>23459</v>
      </c>
      <c r="F177">
        <v>0</v>
      </c>
      <c r="H177">
        <v>815</v>
      </c>
      <c r="I177" t="s">
        <v>27</v>
      </c>
      <c r="J177" t="s">
        <v>28</v>
      </c>
      <c r="K177" t="s">
        <v>221</v>
      </c>
      <c r="L177" t="s">
        <v>56</v>
      </c>
      <c r="M177" t="s">
        <v>32</v>
      </c>
      <c r="N177">
        <v>450</v>
      </c>
      <c r="O177">
        <v>250</v>
      </c>
      <c r="P177">
        <v>200</v>
      </c>
      <c r="Q177">
        <v>450</v>
      </c>
      <c r="R177">
        <v>0</v>
      </c>
      <c r="S177">
        <v>0</v>
      </c>
      <c r="T177">
        <v>0</v>
      </c>
      <c r="U177" t="s">
        <v>56</v>
      </c>
      <c r="V177">
        <v>1</v>
      </c>
      <c r="W177" t="s">
        <v>127</v>
      </c>
      <c r="X177" t="s">
        <v>222</v>
      </c>
      <c r="Y177">
        <v>7</v>
      </c>
      <c r="Z177" t="s">
        <v>223</v>
      </c>
      <c r="AA177">
        <v>0</v>
      </c>
      <c r="AB177">
        <v>0</v>
      </c>
      <c r="AC177" t="s">
        <v>63</v>
      </c>
      <c r="AD177" t="s">
        <v>194</v>
      </c>
      <c r="AE177">
        <v>0</v>
      </c>
      <c r="AF177">
        <v>0</v>
      </c>
    </row>
    <row r="178" spans="1:32" hidden="1" x14ac:dyDescent="0.25">
      <c r="A178" t="s">
        <v>220</v>
      </c>
      <c r="B178">
        <v>1581.2</v>
      </c>
      <c r="C178">
        <v>18491.71</v>
      </c>
      <c r="D178" s="17">
        <f>VLOOKUP(A178,Sheet7!$A$2:$B$602,2,FALSE)</f>
        <v>80</v>
      </c>
      <c r="E178">
        <v>23472</v>
      </c>
      <c r="F178">
        <v>0</v>
      </c>
      <c r="H178">
        <v>815</v>
      </c>
      <c r="I178" t="s">
        <v>27</v>
      </c>
      <c r="J178" t="s">
        <v>28</v>
      </c>
      <c r="K178" t="s">
        <v>224</v>
      </c>
      <c r="L178" t="s">
        <v>50</v>
      </c>
      <c r="M178" t="s">
        <v>77</v>
      </c>
      <c r="N178">
        <v>600</v>
      </c>
      <c r="O178">
        <v>0</v>
      </c>
      <c r="P178">
        <v>100</v>
      </c>
      <c r="Q178">
        <v>600</v>
      </c>
      <c r="R178">
        <v>100</v>
      </c>
      <c r="S178">
        <v>600</v>
      </c>
      <c r="T178">
        <v>0</v>
      </c>
      <c r="U178" t="s">
        <v>225</v>
      </c>
      <c r="V178">
        <v>0</v>
      </c>
      <c r="W178">
        <v>0</v>
      </c>
      <c r="X178" t="s">
        <v>222</v>
      </c>
      <c r="Y178">
        <v>7</v>
      </c>
      <c r="Z178" t="s">
        <v>223</v>
      </c>
      <c r="AA178">
        <v>0</v>
      </c>
      <c r="AB178">
        <v>0</v>
      </c>
      <c r="AC178" t="s">
        <v>63</v>
      </c>
      <c r="AD178" t="s">
        <v>194</v>
      </c>
      <c r="AE178">
        <v>0</v>
      </c>
      <c r="AF178">
        <v>0</v>
      </c>
    </row>
    <row r="179" spans="1:32" hidden="1" x14ac:dyDescent="0.25">
      <c r="A179" t="s">
        <v>220</v>
      </c>
      <c r="B179">
        <v>1581.2</v>
      </c>
      <c r="C179">
        <v>18491.71</v>
      </c>
      <c r="D179" s="17">
        <f>VLOOKUP(A179,Sheet7!$A$2:$B$602,2,FALSE)</f>
        <v>80</v>
      </c>
      <c r="E179">
        <v>23458</v>
      </c>
      <c r="F179">
        <v>0</v>
      </c>
      <c r="H179">
        <v>815</v>
      </c>
      <c r="I179" t="s">
        <v>27</v>
      </c>
      <c r="J179" t="s">
        <v>28</v>
      </c>
      <c r="K179" t="s">
        <v>226</v>
      </c>
      <c r="L179" t="s">
        <v>37</v>
      </c>
      <c r="M179" t="s">
        <v>32</v>
      </c>
      <c r="N179">
        <v>1660</v>
      </c>
      <c r="O179">
        <v>200</v>
      </c>
      <c r="P179">
        <v>460</v>
      </c>
      <c r="Q179">
        <v>1660</v>
      </c>
      <c r="R179">
        <v>332</v>
      </c>
      <c r="S179">
        <v>1660</v>
      </c>
      <c r="T179">
        <v>0</v>
      </c>
      <c r="U179" t="s">
        <v>227</v>
      </c>
      <c r="V179">
        <v>0</v>
      </c>
      <c r="W179">
        <v>0</v>
      </c>
      <c r="X179" t="s">
        <v>222</v>
      </c>
      <c r="Y179">
        <v>7</v>
      </c>
      <c r="Z179" t="s">
        <v>223</v>
      </c>
      <c r="AA179">
        <v>0</v>
      </c>
      <c r="AB179">
        <v>0</v>
      </c>
      <c r="AC179" t="s">
        <v>63</v>
      </c>
      <c r="AD179" t="s">
        <v>194</v>
      </c>
      <c r="AE179">
        <v>0</v>
      </c>
      <c r="AF179">
        <v>0</v>
      </c>
    </row>
    <row r="180" spans="1:32" hidden="1" x14ac:dyDescent="0.25">
      <c r="A180" t="s">
        <v>220</v>
      </c>
      <c r="B180">
        <v>1581.2</v>
      </c>
      <c r="C180">
        <v>18491.71</v>
      </c>
      <c r="D180" s="17">
        <f>VLOOKUP(A180,Sheet7!$A$2:$B$602,2,FALSE)</f>
        <v>80</v>
      </c>
      <c r="E180">
        <v>23457</v>
      </c>
      <c r="F180">
        <v>0</v>
      </c>
      <c r="H180">
        <v>815</v>
      </c>
      <c r="I180" t="s">
        <v>27</v>
      </c>
      <c r="J180" t="s">
        <v>28</v>
      </c>
      <c r="K180" t="s">
        <v>228</v>
      </c>
      <c r="L180" t="s">
        <v>31</v>
      </c>
      <c r="M180" t="s">
        <v>32</v>
      </c>
      <c r="N180">
        <v>2040</v>
      </c>
      <c r="O180">
        <v>0</v>
      </c>
      <c r="P180">
        <v>750</v>
      </c>
      <c r="Q180">
        <v>2040</v>
      </c>
      <c r="R180">
        <v>408</v>
      </c>
      <c r="S180">
        <v>2040</v>
      </c>
      <c r="T180">
        <v>0</v>
      </c>
      <c r="U180" t="s">
        <v>229</v>
      </c>
      <c r="V180">
        <v>0</v>
      </c>
      <c r="W180">
        <v>0</v>
      </c>
      <c r="X180">
        <v>0</v>
      </c>
      <c r="Y180">
        <v>0</v>
      </c>
      <c r="Z180">
        <v>0</v>
      </c>
      <c r="AA180">
        <v>0</v>
      </c>
      <c r="AB180">
        <v>0</v>
      </c>
      <c r="AC180" t="s">
        <v>33</v>
      </c>
      <c r="AD180">
        <v>0</v>
      </c>
      <c r="AE180">
        <v>0</v>
      </c>
      <c r="AF180">
        <v>0</v>
      </c>
    </row>
    <row r="181" spans="1:32" hidden="1" x14ac:dyDescent="0.25">
      <c r="A181" t="s">
        <v>230</v>
      </c>
      <c r="B181">
        <v>2703.15</v>
      </c>
      <c r="C181">
        <v>6311.89</v>
      </c>
      <c r="D181" s="17">
        <f>VLOOKUP(A181,Sheet7!$A$2:$B$602,2,FALSE)</f>
        <v>65</v>
      </c>
      <c r="E181">
        <v>25452</v>
      </c>
      <c r="F181">
        <v>0</v>
      </c>
      <c r="H181">
        <v>815</v>
      </c>
      <c r="I181" t="s">
        <v>27</v>
      </c>
      <c r="J181" t="s">
        <v>28</v>
      </c>
      <c r="K181" t="s">
        <v>231</v>
      </c>
      <c r="L181" t="s">
        <v>35</v>
      </c>
      <c r="M181" t="s">
        <v>32</v>
      </c>
      <c r="N181">
        <v>120</v>
      </c>
      <c r="O181">
        <v>0</v>
      </c>
      <c r="P181">
        <v>120</v>
      </c>
      <c r="Q181">
        <v>120</v>
      </c>
      <c r="R181">
        <v>120</v>
      </c>
      <c r="S181">
        <v>120</v>
      </c>
      <c r="T181">
        <v>0</v>
      </c>
      <c r="U181" t="s">
        <v>232</v>
      </c>
      <c r="V181">
        <v>0</v>
      </c>
      <c r="W181">
        <v>0</v>
      </c>
      <c r="X181" t="s">
        <v>222</v>
      </c>
      <c r="Y181">
        <v>7</v>
      </c>
      <c r="Z181" t="s">
        <v>233</v>
      </c>
      <c r="AA181">
        <v>0</v>
      </c>
      <c r="AB181">
        <v>0</v>
      </c>
      <c r="AC181" t="s">
        <v>63</v>
      </c>
      <c r="AD181" t="s">
        <v>194</v>
      </c>
      <c r="AE181">
        <v>0</v>
      </c>
      <c r="AF181">
        <v>0</v>
      </c>
    </row>
    <row r="182" spans="1:32" hidden="1" x14ac:dyDescent="0.25">
      <c r="A182" t="s">
        <v>230</v>
      </c>
      <c r="B182">
        <v>2703.15</v>
      </c>
      <c r="C182">
        <v>6311.89</v>
      </c>
      <c r="D182" s="17">
        <f>VLOOKUP(A182,Sheet7!$A$2:$B$602,2,FALSE)</f>
        <v>65</v>
      </c>
      <c r="E182">
        <v>25436</v>
      </c>
      <c r="F182">
        <v>0</v>
      </c>
      <c r="H182">
        <v>815</v>
      </c>
      <c r="I182" t="s">
        <v>27</v>
      </c>
      <c r="J182" t="s">
        <v>28</v>
      </c>
      <c r="K182" t="s">
        <v>234</v>
      </c>
      <c r="L182" t="s">
        <v>37</v>
      </c>
      <c r="M182" t="s">
        <v>51</v>
      </c>
      <c r="N182">
        <v>400</v>
      </c>
      <c r="O182">
        <v>0</v>
      </c>
      <c r="P182">
        <v>200</v>
      </c>
      <c r="Q182">
        <v>400</v>
      </c>
      <c r="R182">
        <v>200</v>
      </c>
      <c r="S182">
        <v>400</v>
      </c>
      <c r="T182">
        <v>0</v>
      </c>
      <c r="U182" t="s">
        <v>232</v>
      </c>
      <c r="V182">
        <v>0</v>
      </c>
      <c r="W182">
        <v>0</v>
      </c>
      <c r="X182" t="s">
        <v>222</v>
      </c>
      <c r="Y182">
        <v>7</v>
      </c>
      <c r="Z182" t="s">
        <v>235</v>
      </c>
      <c r="AA182">
        <v>0</v>
      </c>
      <c r="AB182">
        <v>0</v>
      </c>
      <c r="AC182" t="s">
        <v>63</v>
      </c>
      <c r="AD182" t="s">
        <v>194</v>
      </c>
      <c r="AE182">
        <v>0</v>
      </c>
      <c r="AF182">
        <v>0</v>
      </c>
    </row>
    <row r="183" spans="1:32" hidden="1" x14ac:dyDescent="0.25">
      <c r="A183" t="s">
        <v>230</v>
      </c>
      <c r="B183">
        <v>2703.15</v>
      </c>
      <c r="C183">
        <v>6311.89</v>
      </c>
      <c r="D183" s="17">
        <f>VLOOKUP(A183,Sheet7!$A$2:$B$602,2,FALSE)</f>
        <v>65</v>
      </c>
      <c r="E183">
        <v>25435</v>
      </c>
      <c r="F183">
        <v>0</v>
      </c>
      <c r="H183">
        <v>815</v>
      </c>
      <c r="I183" t="s">
        <v>27</v>
      </c>
      <c r="J183" t="s">
        <v>28</v>
      </c>
      <c r="K183" t="s">
        <v>236</v>
      </c>
      <c r="L183" t="s">
        <v>31</v>
      </c>
      <c r="M183" t="s">
        <v>32</v>
      </c>
      <c r="N183">
        <v>810</v>
      </c>
      <c r="O183">
        <v>83.33</v>
      </c>
      <c r="P183">
        <v>500</v>
      </c>
      <c r="Q183">
        <v>810</v>
      </c>
      <c r="R183">
        <v>500</v>
      </c>
      <c r="S183">
        <v>810</v>
      </c>
      <c r="T183">
        <v>0</v>
      </c>
      <c r="U183" t="s">
        <v>232</v>
      </c>
      <c r="V183">
        <v>0</v>
      </c>
      <c r="W183">
        <v>0</v>
      </c>
      <c r="X183" t="s">
        <v>222</v>
      </c>
      <c r="Y183">
        <v>7</v>
      </c>
      <c r="Z183" t="s">
        <v>237</v>
      </c>
      <c r="AA183">
        <v>0</v>
      </c>
      <c r="AB183">
        <v>0</v>
      </c>
      <c r="AC183" t="s">
        <v>63</v>
      </c>
      <c r="AD183" t="s">
        <v>194</v>
      </c>
      <c r="AE183">
        <v>0</v>
      </c>
      <c r="AF183">
        <v>0</v>
      </c>
    </row>
    <row r="184" spans="1:32" hidden="1" x14ac:dyDescent="0.25">
      <c r="A184" t="s">
        <v>230</v>
      </c>
      <c r="B184">
        <v>2703.15</v>
      </c>
      <c r="C184">
        <v>6311.89</v>
      </c>
      <c r="D184" s="17">
        <f>VLOOKUP(A184,Sheet7!$A$2:$B$602,2,FALSE)</f>
        <v>65</v>
      </c>
      <c r="E184">
        <v>25432</v>
      </c>
      <c r="F184">
        <v>0</v>
      </c>
      <c r="H184">
        <v>815</v>
      </c>
      <c r="I184" t="s">
        <v>27</v>
      </c>
      <c r="J184" t="s">
        <v>28</v>
      </c>
      <c r="K184" t="s">
        <v>238</v>
      </c>
      <c r="L184" t="s">
        <v>37</v>
      </c>
      <c r="M184" t="s">
        <v>32</v>
      </c>
      <c r="N184">
        <v>6135</v>
      </c>
      <c r="O184">
        <v>3635</v>
      </c>
      <c r="P184">
        <v>2500</v>
      </c>
      <c r="Q184">
        <v>6135</v>
      </c>
      <c r="R184">
        <v>2500</v>
      </c>
      <c r="S184">
        <v>6135</v>
      </c>
      <c r="T184">
        <v>0</v>
      </c>
      <c r="U184" t="s">
        <v>239</v>
      </c>
      <c r="V184">
        <v>0</v>
      </c>
      <c r="W184">
        <v>0</v>
      </c>
      <c r="X184" t="s">
        <v>222</v>
      </c>
      <c r="Y184">
        <v>7</v>
      </c>
      <c r="Z184" t="s">
        <v>240</v>
      </c>
      <c r="AA184">
        <v>0</v>
      </c>
      <c r="AB184">
        <v>0</v>
      </c>
      <c r="AC184" t="s">
        <v>63</v>
      </c>
      <c r="AD184" t="s">
        <v>194</v>
      </c>
      <c r="AE184">
        <v>0</v>
      </c>
      <c r="AF184">
        <v>0</v>
      </c>
    </row>
    <row r="185" spans="1:32" hidden="1" x14ac:dyDescent="0.25">
      <c r="A185" t="s">
        <v>241</v>
      </c>
      <c r="B185">
        <v>1863.4400000000003</v>
      </c>
      <c r="C185">
        <v>3086.99</v>
      </c>
      <c r="D185" s="17">
        <f>VLOOKUP(A185,Sheet7!$A$2:$B$602,2,FALSE)</f>
        <v>25</v>
      </c>
      <c r="E185">
        <v>25704</v>
      </c>
      <c r="F185">
        <v>0</v>
      </c>
      <c r="H185">
        <v>815</v>
      </c>
      <c r="I185" t="s">
        <v>27</v>
      </c>
      <c r="J185" t="s">
        <v>28</v>
      </c>
      <c r="K185" t="s">
        <v>242</v>
      </c>
      <c r="L185" t="s">
        <v>35</v>
      </c>
      <c r="M185" t="s">
        <v>32</v>
      </c>
      <c r="N185">
        <v>194.4</v>
      </c>
      <c r="O185">
        <v>0</v>
      </c>
      <c r="P185">
        <v>194.4</v>
      </c>
      <c r="Q185">
        <v>194.4</v>
      </c>
      <c r="R185">
        <v>194.4</v>
      </c>
      <c r="S185">
        <v>194.4</v>
      </c>
      <c r="T185">
        <v>0</v>
      </c>
      <c r="U185">
        <v>0</v>
      </c>
      <c r="V185">
        <v>0</v>
      </c>
      <c r="W185">
        <v>0</v>
      </c>
      <c r="X185">
        <v>0</v>
      </c>
      <c r="Y185">
        <v>0</v>
      </c>
      <c r="Z185">
        <v>0</v>
      </c>
      <c r="AA185">
        <v>0</v>
      </c>
      <c r="AB185">
        <v>0</v>
      </c>
      <c r="AC185" t="s">
        <v>33</v>
      </c>
      <c r="AD185">
        <v>0</v>
      </c>
      <c r="AE185">
        <v>0</v>
      </c>
      <c r="AF185">
        <v>0</v>
      </c>
    </row>
    <row r="186" spans="1:32" hidden="1" x14ac:dyDescent="0.25">
      <c r="A186" t="s">
        <v>241</v>
      </c>
      <c r="B186">
        <v>1863.4400000000003</v>
      </c>
      <c r="C186">
        <v>3086.99</v>
      </c>
      <c r="D186" s="17">
        <f>VLOOKUP(A186,Sheet7!$A$2:$B$602,2,FALSE)</f>
        <v>25</v>
      </c>
      <c r="E186">
        <v>25703</v>
      </c>
      <c r="F186">
        <v>0</v>
      </c>
      <c r="H186">
        <v>815</v>
      </c>
      <c r="I186" t="s">
        <v>27</v>
      </c>
      <c r="J186" t="s">
        <v>28</v>
      </c>
      <c r="K186" t="s">
        <v>243</v>
      </c>
      <c r="L186" t="s">
        <v>37</v>
      </c>
      <c r="M186" t="s">
        <v>77</v>
      </c>
      <c r="N186">
        <v>420</v>
      </c>
      <c r="O186">
        <v>0</v>
      </c>
      <c r="P186">
        <v>210</v>
      </c>
      <c r="Q186">
        <v>420</v>
      </c>
      <c r="R186">
        <v>210</v>
      </c>
      <c r="S186">
        <v>420</v>
      </c>
      <c r="T186">
        <v>0</v>
      </c>
      <c r="U186">
        <v>0</v>
      </c>
      <c r="V186">
        <v>0</v>
      </c>
      <c r="W186">
        <v>0</v>
      </c>
      <c r="X186">
        <v>0</v>
      </c>
      <c r="Y186">
        <v>0</v>
      </c>
      <c r="Z186">
        <v>0</v>
      </c>
      <c r="AA186">
        <v>0</v>
      </c>
      <c r="AB186">
        <v>0</v>
      </c>
      <c r="AC186" t="s">
        <v>33</v>
      </c>
      <c r="AD186">
        <v>0</v>
      </c>
      <c r="AE186">
        <v>0</v>
      </c>
      <c r="AF186">
        <v>0</v>
      </c>
    </row>
    <row r="187" spans="1:32" hidden="1" x14ac:dyDescent="0.25">
      <c r="A187" t="s">
        <v>241</v>
      </c>
      <c r="B187">
        <v>1863.4400000000003</v>
      </c>
      <c r="C187">
        <v>3086.99</v>
      </c>
      <c r="D187" s="17">
        <f>VLOOKUP(A187,Sheet7!$A$2:$B$602,2,FALSE)</f>
        <v>25</v>
      </c>
      <c r="E187">
        <v>25701</v>
      </c>
      <c r="F187">
        <v>0</v>
      </c>
      <c r="H187">
        <v>815</v>
      </c>
      <c r="I187" t="s">
        <v>27</v>
      </c>
      <c r="J187" t="s">
        <v>28</v>
      </c>
      <c r="K187" t="s">
        <v>244</v>
      </c>
      <c r="L187" t="s">
        <v>60</v>
      </c>
      <c r="M187" t="s">
        <v>32</v>
      </c>
      <c r="N187">
        <v>660</v>
      </c>
      <c r="O187">
        <v>440</v>
      </c>
      <c r="P187">
        <v>220</v>
      </c>
      <c r="Q187">
        <v>660</v>
      </c>
      <c r="R187">
        <v>220</v>
      </c>
      <c r="S187">
        <v>660</v>
      </c>
      <c r="T187">
        <v>0</v>
      </c>
      <c r="U187">
        <v>0</v>
      </c>
      <c r="V187">
        <v>0</v>
      </c>
      <c r="W187">
        <v>0</v>
      </c>
      <c r="X187">
        <v>0</v>
      </c>
      <c r="Y187">
        <v>0</v>
      </c>
      <c r="Z187">
        <v>0</v>
      </c>
      <c r="AA187">
        <v>0</v>
      </c>
      <c r="AB187">
        <v>0</v>
      </c>
      <c r="AC187" t="s">
        <v>33</v>
      </c>
      <c r="AD187">
        <v>0</v>
      </c>
      <c r="AE187">
        <v>0</v>
      </c>
      <c r="AF187">
        <v>0</v>
      </c>
    </row>
    <row r="188" spans="1:32" hidden="1" x14ac:dyDescent="0.25">
      <c r="A188" t="s">
        <v>241</v>
      </c>
      <c r="B188">
        <v>1863.4400000000003</v>
      </c>
      <c r="C188">
        <v>3086.99</v>
      </c>
      <c r="D188" s="17">
        <f>VLOOKUP(A188,Sheet7!$A$2:$B$602,2,FALSE)</f>
        <v>25</v>
      </c>
      <c r="E188">
        <v>25702</v>
      </c>
      <c r="F188">
        <v>0</v>
      </c>
      <c r="H188">
        <v>815</v>
      </c>
      <c r="I188" t="s">
        <v>27</v>
      </c>
      <c r="J188" t="s">
        <v>28</v>
      </c>
      <c r="K188" t="s">
        <v>245</v>
      </c>
      <c r="L188" t="s">
        <v>31</v>
      </c>
      <c r="M188" t="s">
        <v>32</v>
      </c>
      <c r="N188">
        <v>450</v>
      </c>
      <c r="O188">
        <v>0</v>
      </c>
      <c r="P188">
        <v>450</v>
      </c>
      <c r="Q188">
        <v>450</v>
      </c>
      <c r="R188">
        <v>450</v>
      </c>
      <c r="S188">
        <v>450</v>
      </c>
      <c r="T188">
        <v>0</v>
      </c>
      <c r="U188">
        <v>0</v>
      </c>
      <c r="V188">
        <v>0</v>
      </c>
      <c r="W188">
        <v>0</v>
      </c>
      <c r="X188">
        <v>0</v>
      </c>
      <c r="Y188">
        <v>0</v>
      </c>
      <c r="Z188">
        <v>0</v>
      </c>
      <c r="AA188">
        <v>0</v>
      </c>
      <c r="AB188">
        <v>0</v>
      </c>
      <c r="AC188" t="s">
        <v>33</v>
      </c>
      <c r="AD188">
        <v>0</v>
      </c>
      <c r="AE188">
        <v>0</v>
      </c>
      <c r="AF188">
        <v>0</v>
      </c>
    </row>
    <row r="189" spans="1:32" hidden="1" x14ac:dyDescent="0.25">
      <c r="A189" t="s">
        <v>241</v>
      </c>
      <c r="B189">
        <v>1863.4400000000003</v>
      </c>
      <c r="C189">
        <v>3086.99</v>
      </c>
      <c r="D189" s="17">
        <f>VLOOKUP(A189,Sheet7!$A$2:$B$602,2,FALSE)</f>
        <v>25</v>
      </c>
      <c r="E189">
        <v>25700</v>
      </c>
      <c r="F189">
        <v>0</v>
      </c>
      <c r="H189">
        <v>815</v>
      </c>
      <c r="I189" t="s">
        <v>27</v>
      </c>
      <c r="J189" t="s">
        <v>28</v>
      </c>
      <c r="K189" t="s">
        <v>246</v>
      </c>
      <c r="L189" t="s">
        <v>37</v>
      </c>
      <c r="M189" t="s">
        <v>32</v>
      </c>
      <c r="N189">
        <v>2385</v>
      </c>
      <c r="O189">
        <v>0</v>
      </c>
      <c r="P189">
        <v>2385</v>
      </c>
      <c r="Q189">
        <v>2385</v>
      </c>
      <c r="R189">
        <v>1500</v>
      </c>
      <c r="S189">
        <v>2385</v>
      </c>
      <c r="T189">
        <v>0</v>
      </c>
      <c r="U189" t="s">
        <v>247</v>
      </c>
      <c r="V189">
        <v>0</v>
      </c>
      <c r="W189">
        <v>0</v>
      </c>
      <c r="X189" t="s">
        <v>248</v>
      </c>
      <c r="Y189">
        <v>7</v>
      </c>
      <c r="Z189">
        <v>4</v>
      </c>
      <c r="AA189">
        <v>0</v>
      </c>
      <c r="AB189">
        <v>0</v>
      </c>
      <c r="AC189" t="s">
        <v>63</v>
      </c>
      <c r="AD189" t="s">
        <v>194</v>
      </c>
      <c r="AE189">
        <v>0</v>
      </c>
      <c r="AF189">
        <v>0</v>
      </c>
    </row>
    <row r="190" spans="1:32" hidden="1" x14ac:dyDescent="0.25">
      <c r="A190" t="s">
        <v>249</v>
      </c>
      <c r="B190">
        <v>583.28</v>
      </c>
      <c r="C190">
        <v>3398.66</v>
      </c>
      <c r="D190" s="17">
        <f>VLOOKUP(A190,Sheet7!$A$2:$B$602,2,FALSE)</f>
        <v>50</v>
      </c>
      <c r="E190">
        <v>25008</v>
      </c>
      <c r="F190">
        <v>0</v>
      </c>
      <c r="H190">
        <v>815</v>
      </c>
      <c r="I190" t="s">
        <v>27</v>
      </c>
      <c r="J190" t="s">
        <v>28</v>
      </c>
      <c r="K190" t="s">
        <v>250</v>
      </c>
      <c r="L190" t="s">
        <v>119</v>
      </c>
      <c r="M190" t="s">
        <v>77</v>
      </c>
      <c r="N190">
        <v>50</v>
      </c>
      <c r="O190">
        <v>0</v>
      </c>
      <c r="P190">
        <v>50</v>
      </c>
      <c r="Q190">
        <v>50</v>
      </c>
      <c r="R190">
        <v>50</v>
      </c>
      <c r="S190">
        <v>50</v>
      </c>
      <c r="T190">
        <v>0</v>
      </c>
      <c r="U190" t="s">
        <v>251</v>
      </c>
      <c r="V190">
        <v>0</v>
      </c>
      <c r="W190">
        <v>0</v>
      </c>
      <c r="X190" t="s">
        <v>252</v>
      </c>
      <c r="Y190">
        <v>0</v>
      </c>
      <c r="Z190">
        <v>0</v>
      </c>
      <c r="AA190">
        <v>0</v>
      </c>
      <c r="AB190">
        <v>0</v>
      </c>
      <c r="AC190" t="s">
        <v>33</v>
      </c>
      <c r="AD190">
        <v>0</v>
      </c>
      <c r="AE190">
        <v>0</v>
      </c>
      <c r="AF190">
        <v>0</v>
      </c>
    </row>
    <row r="191" spans="1:32" hidden="1" x14ac:dyDescent="0.25">
      <c r="A191" t="s">
        <v>249</v>
      </c>
      <c r="B191">
        <v>583.28</v>
      </c>
      <c r="C191">
        <v>3398.66</v>
      </c>
      <c r="D191" s="17">
        <f>VLOOKUP(A191,Sheet7!$A$2:$B$602,2,FALSE)</f>
        <v>50</v>
      </c>
      <c r="E191">
        <v>25010</v>
      </c>
      <c r="F191">
        <v>0</v>
      </c>
      <c r="H191">
        <v>815</v>
      </c>
      <c r="I191" t="s">
        <v>27</v>
      </c>
      <c r="J191" t="s">
        <v>28</v>
      </c>
      <c r="K191" t="s">
        <v>253</v>
      </c>
      <c r="L191" t="s">
        <v>35</v>
      </c>
      <c r="M191" t="s">
        <v>32</v>
      </c>
      <c r="N191">
        <v>90</v>
      </c>
      <c r="O191">
        <v>0</v>
      </c>
      <c r="P191">
        <v>90</v>
      </c>
      <c r="Q191">
        <v>90</v>
      </c>
      <c r="R191">
        <v>90</v>
      </c>
      <c r="S191">
        <v>90</v>
      </c>
      <c r="T191">
        <v>0</v>
      </c>
      <c r="U191">
        <v>0</v>
      </c>
      <c r="V191">
        <v>0</v>
      </c>
      <c r="W191">
        <v>0</v>
      </c>
      <c r="X191">
        <v>0</v>
      </c>
      <c r="Y191">
        <v>0</v>
      </c>
      <c r="Z191">
        <v>0</v>
      </c>
      <c r="AA191">
        <v>0</v>
      </c>
      <c r="AB191">
        <v>0</v>
      </c>
      <c r="AC191" t="s">
        <v>33</v>
      </c>
      <c r="AD191">
        <v>0</v>
      </c>
      <c r="AE191">
        <v>0</v>
      </c>
      <c r="AF191">
        <v>0</v>
      </c>
    </row>
    <row r="192" spans="1:32" hidden="1" x14ac:dyDescent="0.25">
      <c r="A192" t="s">
        <v>249</v>
      </c>
      <c r="B192">
        <v>583.28</v>
      </c>
      <c r="C192">
        <v>3398.66</v>
      </c>
      <c r="D192" s="17">
        <f>VLOOKUP(A192,Sheet7!$A$2:$B$602,2,FALSE)</f>
        <v>50</v>
      </c>
      <c r="E192">
        <v>24994</v>
      </c>
      <c r="F192">
        <v>0</v>
      </c>
      <c r="H192">
        <v>815</v>
      </c>
      <c r="I192" t="s">
        <v>27</v>
      </c>
      <c r="J192" t="s">
        <v>28</v>
      </c>
      <c r="K192" t="s">
        <v>254</v>
      </c>
      <c r="L192" t="s">
        <v>37</v>
      </c>
      <c r="M192" t="s">
        <v>32</v>
      </c>
      <c r="N192">
        <v>750</v>
      </c>
      <c r="O192">
        <v>500</v>
      </c>
      <c r="P192">
        <v>150</v>
      </c>
      <c r="Q192">
        <v>750</v>
      </c>
      <c r="R192">
        <v>150</v>
      </c>
      <c r="S192">
        <v>750</v>
      </c>
      <c r="T192">
        <v>0</v>
      </c>
      <c r="U192" t="s">
        <v>255</v>
      </c>
      <c r="V192">
        <v>0</v>
      </c>
      <c r="W192">
        <v>0</v>
      </c>
      <c r="X192">
        <v>0</v>
      </c>
      <c r="Y192">
        <v>0</v>
      </c>
      <c r="Z192">
        <v>0</v>
      </c>
      <c r="AA192">
        <v>0</v>
      </c>
      <c r="AB192">
        <v>0</v>
      </c>
      <c r="AC192" t="s">
        <v>33</v>
      </c>
      <c r="AD192">
        <v>0</v>
      </c>
      <c r="AE192">
        <v>0</v>
      </c>
      <c r="AF192">
        <v>0</v>
      </c>
    </row>
    <row r="193" spans="1:32" hidden="1" x14ac:dyDescent="0.25">
      <c r="A193" t="s">
        <v>249</v>
      </c>
      <c r="B193">
        <v>583.28</v>
      </c>
      <c r="C193">
        <v>3398.66</v>
      </c>
      <c r="D193" s="17">
        <f>VLOOKUP(A193,Sheet7!$A$2:$B$602,2,FALSE)</f>
        <v>50</v>
      </c>
      <c r="E193">
        <v>24996</v>
      </c>
      <c r="F193">
        <v>0</v>
      </c>
      <c r="H193">
        <v>815</v>
      </c>
      <c r="I193" t="s">
        <v>27</v>
      </c>
      <c r="J193" t="s">
        <v>28</v>
      </c>
      <c r="K193" t="s">
        <v>256</v>
      </c>
      <c r="L193" t="s">
        <v>31</v>
      </c>
      <c r="M193" t="s">
        <v>32</v>
      </c>
      <c r="N193">
        <v>400</v>
      </c>
      <c r="O193">
        <v>0</v>
      </c>
      <c r="P193">
        <v>200</v>
      </c>
      <c r="Q193">
        <v>400</v>
      </c>
      <c r="R193">
        <v>200</v>
      </c>
      <c r="S193">
        <v>400</v>
      </c>
      <c r="T193">
        <v>0</v>
      </c>
      <c r="U193">
        <v>0</v>
      </c>
      <c r="V193">
        <v>0</v>
      </c>
      <c r="W193">
        <v>0</v>
      </c>
      <c r="X193">
        <v>0</v>
      </c>
      <c r="Y193">
        <v>0</v>
      </c>
      <c r="Z193">
        <v>0</v>
      </c>
      <c r="AA193">
        <v>0</v>
      </c>
      <c r="AB193">
        <v>0</v>
      </c>
      <c r="AC193" t="s">
        <v>33</v>
      </c>
      <c r="AD193">
        <v>0</v>
      </c>
      <c r="AE193">
        <v>0</v>
      </c>
      <c r="AF193">
        <v>0</v>
      </c>
    </row>
    <row r="194" spans="1:32" hidden="1" x14ac:dyDescent="0.25">
      <c r="A194" t="s">
        <v>249</v>
      </c>
      <c r="B194">
        <v>583.28</v>
      </c>
      <c r="C194">
        <v>3398.66</v>
      </c>
      <c r="D194" s="17">
        <f>VLOOKUP(A194,Sheet7!$A$2:$B$602,2,FALSE)</f>
        <v>50</v>
      </c>
      <c r="E194">
        <v>24997</v>
      </c>
      <c r="F194">
        <v>0</v>
      </c>
      <c r="H194">
        <v>815</v>
      </c>
      <c r="I194" t="s">
        <v>27</v>
      </c>
      <c r="J194" t="s">
        <v>28</v>
      </c>
      <c r="K194" t="s">
        <v>257</v>
      </c>
      <c r="L194" t="s">
        <v>60</v>
      </c>
      <c r="M194" t="s">
        <v>32</v>
      </c>
      <c r="N194">
        <v>1690</v>
      </c>
      <c r="O194">
        <v>1040</v>
      </c>
      <c r="P194">
        <v>650</v>
      </c>
      <c r="Q194">
        <v>1690</v>
      </c>
      <c r="R194">
        <v>250</v>
      </c>
      <c r="S194">
        <v>650</v>
      </c>
      <c r="T194">
        <v>0</v>
      </c>
      <c r="U194" t="s">
        <v>258</v>
      </c>
      <c r="V194">
        <v>0</v>
      </c>
      <c r="W194">
        <v>0</v>
      </c>
      <c r="X194" t="s">
        <v>259</v>
      </c>
      <c r="Y194" t="s">
        <v>260</v>
      </c>
      <c r="Z194">
        <v>4</v>
      </c>
      <c r="AA194">
        <v>0</v>
      </c>
      <c r="AB194">
        <v>0</v>
      </c>
      <c r="AC194" t="s">
        <v>33</v>
      </c>
      <c r="AD194">
        <v>0</v>
      </c>
      <c r="AE194">
        <v>0</v>
      </c>
      <c r="AF194">
        <v>0</v>
      </c>
    </row>
    <row r="195" spans="1:32" hidden="1" x14ac:dyDescent="0.25">
      <c r="A195" t="s">
        <v>454</v>
      </c>
      <c r="B195">
        <v>3378.4800000000005</v>
      </c>
      <c r="C195">
        <v>2152.09</v>
      </c>
      <c r="D195" s="17">
        <f>VLOOKUP(A195,Sheet7!$A$2:$B$602,2,FALSE)</f>
        <v>50</v>
      </c>
      <c r="E195">
        <v>27188</v>
      </c>
      <c r="F195">
        <v>0</v>
      </c>
      <c r="H195">
        <v>810</v>
      </c>
      <c r="I195" t="s">
        <v>27</v>
      </c>
      <c r="J195" t="s">
        <v>327</v>
      </c>
      <c r="K195" t="s">
        <v>455</v>
      </c>
      <c r="L195" t="s">
        <v>350</v>
      </c>
      <c r="M195" t="s">
        <v>32</v>
      </c>
      <c r="N195">
        <v>1030.2</v>
      </c>
      <c r="O195">
        <v>800</v>
      </c>
      <c r="P195">
        <v>230.2</v>
      </c>
      <c r="Q195">
        <v>1030.2</v>
      </c>
      <c r="R195">
        <v>230.2</v>
      </c>
      <c r="S195">
        <v>1030.2</v>
      </c>
      <c r="T195">
        <v>0</v>
      </c>
      <c r="U195">
        <v>0</v>
      </c>
      <c r="V195">
        <v>9</v>
      </c>
      <c r="W195">
        <v>0</v>
      </c>
      <c r="X195">
        <v>0</v>
      </c>
      <c r="Y195">
        <v>0</v>
      </c>
      <c r="Z195">
        <v>0</v>
      </c>
      <c r="AA195">
        <v>0</v>
      </c>
      <c r="AB195">
        <v>0</v>
      </c>
      <c r="AC195" t="s">
        <v>33</v>
      </c>
      <c r="AD195">
        <v>0</v>
      </c>
      <c r="AE195">
        <v>0</v>
      </c>
      <c r="AF195">
        <v>0</v>
      </c>
    </row>
    <row r="196" spans="1:32" hidden="1" x14ac:dyDescent="0.25">
      <c r="A196" t="s">
        <v>454</v>
      </c>
      <c r="B196">
        <v>3378.4800000000005</v>
      </c>
      <c r="C196">
        <v>2152.09</v>
      </c>
      <c r="D196" s="17">
        <f>VLOOKUP(A196,Sheet7!$A$2:$B$602,2,FALSE)</f>
        <v>50</v>
      </c>
      <c r="E196">
        <v>27194</v>
      </c>
      <c r="F196">
        <v>0</v>
      </c>
      <c r="H196">
        <v>810</v>
      </c>
      <c r="I196" t="s">
        <v>27</v>
      </c>
      <c r="J196" t="s">
        <v>327</v>
      </c>
      <c r="K196" t="s">
        <v>456</v>
      </c>
      <c r="L196" t="s">
        <v>60</v>
      </c>
      <c r="M196" t="s">
        <v>32</v>
      </c>
      <c r="N196">
        <v>1449</v>
      </c>
      <c r="O196">
        <v>940</v>
      </c>
      <c r="P196">
        <v>509</v>
      </c>
      <c r="Q196">
        <v>1449</v>
      </c>
      <c r="R196">
        <v>509</v>
      </c>
      <c r="S196">
        <v>1449</v>
      </c>
      <c r="T196">
        <v>0</v>
      </c>
      <c r="U196" t="s">
        <v>457</v>
      </c>
      <c r="V196">
        <v>9</v>
      </c>
      <c r="W196">
        <v>0</v>
      </c>
      <c r="X196">
        <v>0</v>
      </c>
      <c r="Y196">
        <v>0</v>
      </c>
      <c r="Z196">
        <v>0</v>
      </c>
      <c r="AA196">
        <v>0</v>
      </c>
      <c r="AB196">
        <v>0</v>
      </c>
      <c r="AC196" t="s">
        <v>33</v>
      </c>
      <c r="AD196">
        <v>0</v>
      </c>
      <c r="AE196">
        <v>0</v>
      </c>
      <c r="AF196">
        <v>0</v>
      </c>
    </row>
    <row r="197" spans="1:32" hidden="1" x14ac:dyDescent="0.25">
      <c r="A197" t="s">
        <v>454</v>
      </c>
      <c r="B197">
        <v>3378.4800000000005</v>
      </c>
      <c r="C197">
        <v>2152.09</v>
      </c>
      <c r="D197" s="17">
        <f>VLOOKUP(A197,Sheet7!$A$2:$B$602,2,FALSE)</f>
        <v>50</v>
      </c>
      <c r="E197">
        <v>27198</v>
      </c>
      <c r="F197">
        <v>0</v>
      </c>
      <c r="H197">
        <v>810</v>
      </c>
      <c r="I197" t="s">
        <v>27</v>
      </c>
      <c r="J197" t="s">
        <v>327</v>
      </c>
      <c r="K197" t="s">
        <v>458</v>
      </c>
      <c r="L197" t="s">
        <v>45</v>
      </c>
      <c r="M197" t="s">
        <v>32</v>
      </c>
      <c r="N197">
        <v>2828</v>
      </c>
      <c r="O197">
        <v>2081.92</v>
      </c>
      <c r="P197">
        <v>746.08</v>
      </c>
      <c r="Q197">
        <v>2828</v>
      </c>
      <c r="R197">
        <v>746.08</v>
      </c>
      <c r="S197">
        <v>2828</v>
      </c>
      <c r="T197">
        <v>0</v>
      </c>
      <c r="U197">
        <v>0</v>
      </c>
      <c r="V197">
        <v>9</v>
      </c>
      <c r="W197">
        <v>0</v>
      </c>
      <c r="X197" t="s">
        <v>459</v>
      </c>
      <c r="Y197">
        <v>3</v>
      </c>
      <c r="Z197">
        <v>4</v>
      </c>
      <c r="AA197">
        <v>0</v>
      </c>
      <c r="AB197">
        <v>0</v>
      </c>
      <c r="AC197" t="s">
        <v>63</v>
      </c>
      <c r="AD197" t="s">
        <v>460</v>
      </c>
      <c r="AE197" t="s">
        <v>461</v>
      </c>
      <c r="AF197">
        <v>0</v>
      </c>
    </row>
    <row r="198" spans="1:32" hidden="1" x14ac:dyDescent="0.25">
      <c r="A198" t="s">
        <v>454</v>
      </c>
      <c r="B198">
        <v>3378.4800000000005</v>
      </c>
      <c r="C198">
        <v>2152.09</v>
      </c>
      <c r="D198" s="17">
        <f>VLOOKUP(A198,Sheet7!$A$2:$B$602,2,FALSE)</f>
        <v>50</v>
      </c>
      <c r="E198">
        <v>27206</v>
      </c>
      <c r="F198">
        <v>0</v>
      </c>
      <c r="H198">
        <v>810</v>
      </c>
      <c r="I198" t="s">
        <v>27</v>
      </c>
      <c r="J198" t="s">
        <v>327</v>
      </c>
      <c r="K198" t="s">
        <v>462</v>
      </c>
      <c r="L198" t="s">
        <v>45</v>
      </c>
      <c r="M198" t="s">
        <v>77</v>
      </c>
      <c r="N198">
        <v>3084.14</v>
      </c>
      <c r="O198">
        <v>2500</v>
      </c>
      <c r="P198">
        <v>584.14</v>
      </c>
      <c r="Q198">
        <v>3084.14</v>
      </c>
      <c r="R198">
        <v>584.14</v>
      </c>
      <c r="S198">
        <v>3084.14</v>
      </c>
      <c r="T198">
        <v>0</v>
      </c>
      <c r="U198">
        <v>0</v>
      </c>
      <c r="V198">
        <v>9</v>
      </c>
      <c r="W198">
        <v>0</v>
      </c>
      <c r="X198">
        <v>0</v>
      </c>
      <c r="Y198">
        <v>0</v>
      </c>
      <c r="Z198">
        <v>0</v>
      </c>
      <c r="AA198">
        <v>0</v>
      </c>
      <c r="AB198">
        <v>0</v>
      </c>
      <c r="AC198" t="s">
        <v>33</v>
      </c>
      <c r="AD198">
        <v>0</v>
      </c>
      <c r="AE198">
        <v>0</v>
      </c>
      <c r="AF198">
        <v>0</v>
      </c>
    </row>
    <row r="199" spans="1:32" hidden="1" x14ac:dyDescent="0.25">
      <c r="A199" t="s">
        <v>454</v>
      </c>
      <c r="B199">
        <v>3378.4800000000005</v>
      </c>
      <c r="C199">
        <v>2152.09</v>
      </c>
      <c r="D199" s="17">
        <f>VLOOKUP(A199,Sheet7!$A$2:$B$602,2,FALSE)</f>
        <v>50</v>
      </c>
      <c r="E199">
        <v>27211</v>
      </c>
      <c r="F199">
        <v>0</v>
      </c>
      <c r="H199">
        <v>810</v>
      </c>
      <c r="I199" t="s">
        <v>27</v>
      </c>
      <c r="J199" t="s">
        <v>327</v>
      </c>
      <c r="K199" t="s">
        <v>463</v>
      </c>
      <c r="L199" t="s">
        <v>42</v>
      </c>
      <c r="M199" t="s">
        <v>32</v>
      </c>
      <c r="N199">
        <v>96.96</v>
      </c>
      <c r="O199">
        <v>72.72</v>
      </c>
      <c r="P199">
        <v>24.24</v>
      </c>
      <c r="Q199">
        <v>96.96</v>
      </c>
      <c r="R199">
        <v>24.24</v>
      </c>
      <c r="S199">
        <v>96.96</v>
      </c>
      <c r="T199">
        <v>0</v>
      </c>
      <c r="U199" t="s">
        <v>464</v>
      </c>
      <c r="V199">
        <v>9</v>
      </c>
      <c r="W199">
        <v>0</v>
      </c>
      <c r="X199">
        <v>0</v>
      </c>
      <c r="Y199">
        <v>0</v>
      </c>
      <c r="Z199">
        <v>0</v>
      </c>
      <c r="AA199">
        <v>0</v>
      </c>
      <c r="AB199">
        <v>0</v>
      </c>
      <c r="AC199" t="s">
        <v>33</v>
      </c>
      <c r="AD199">
        <v>0</v>
      </c>
      <c r="AE199">
        <v>0</v>
      </c>
      <c r="AF199">
        <v>0</v>
      </c>
    </row>
    <row r="200" spans="1:32" hidden="1" x14ac:dyDescent="0.25">
      <c r="A200" t="s">
        <v>454</v>
      </c>
      <c r="B200">
        <v>3378.4800000000005</v>
      </c>
      <c r="C200">
        <v>2152.09</v>
      </c>
      <c r="D200" s="17">
        <f>VLOOKUP(A200,Sheet7!$A$2:$B$602,2,FALSE)</f>
        <v>50</v>
      </c>
      <c r="E200">
        <v>27215</v>
      </c>
      <c r="F200">
        <v>0</v>
      </c>
      <c r="H200">
        <v>810</v>
      </c>
      <c r="I200" t="s">
        <v>27</v>
      </c>
      <c r="J200" t="s">
        <v>327</v>
      </c>
      <c r="K200" t="s">
        <v>465</v>
      </c>
      <c r="L200" t="s">
        <v>288</v>
      </c>
      <c r="M200" t="s">
        <v>32</v>
      </c>
      <c r="N200">
        <v>1364.54</v>
      </c>
      <c r="O200">
        <v>1023.4</v>
      </c>
      <c r="P200">
        <v>341.14</v>
      </c>
      <c r="Q200">
        <v>1364.54</v>
      </c>
      <c r="R200">
        <v>341.14</v>
      </c>
      <c r="S200">
        <v>1364.54</v>
      </c>
      <c r="T200">
        <v>0</v>
      </c>
      <c r="U200" t="s">
        <v>288</v>
      </c>
      <c r="V200">
        <v>9</v>
      </c>
      <c r="W200">
        <v>0</v>
      </c>
      <c r="X200">
        <v>0</v>
      </c>
      <c r="Y200">
        <v>0</v>
      </c>
      <c r="Z200">
        <v>0</v>
      </c>
      <c r="AA200">
        <v>0</v>
      </c>
      <c r="AB200">
        <v>0</v>
      </c>
      <c r="AC200" t="s">
        <v>33</v>
      </c>
      <c r="AD200">
        <v>0</v>
      </c>
      <c r="AE200">
        <v>0</v>
      </c>
      <c r="AF200">
        <v>0</v>
      </c>
    </row>
    <row r="201" spans="1:32" hidden="1" x14ac:dyDescent="0.25">
      <c r="A201" t="s">
        <v>454</v>
      </c>
      <c r="B201">
        <v>3378.4800000000005</v>
      </c>
      <c r="C201">
        <v>2152.09</v>
      </c>
      <c r="D201" s="17">
        <f>VLOOKUP(A201,Sheet7!$A$2:$B$602,2,FALSE)</f>
        <v>50</v>
      </c>
      <c r="E201">
        <v>27217</v>
      </c>
      <c r="F201">
        <v>0</v>
      </c>
      <c r="H201">
        <v>810</v>
      </c>
      <c r="I201" t="s">
        <v>27</v>
      </c>
      <c r="J201" t="s">
        <v>327</v>
      </c>
      <c r="K201" t="s">
        <v>466</v>
      </c>
      <c r="L201" t="s">
        <v>50</v>
      </c>
      <c r="M201" t="s">
        <v>32</v>
      </c>
      <c r="N201">
        <v>316.2</v>
      </c>
      <c r="O201">
        <v>243.47</v>
      </c>
      <c r="P201">
        <v>72.73</v>
      </c>
      <c r="Q201">
        <v>316.2</v>
      </c>
      <c r="R201">
        <v>72.73</v>
      </c>
      <c r="S201">
        <v>316.2</v>
      </c>
      <c r="T201">
        <v>0</v>
      </c>
      <c r="U201" t="s">
        <v>467</v>
      </c>
      <c r="V201">
        <v>9</v>
      </c>
      <c r="W201">
        <v>0</v>
      </c>
      <c r="X201">
        <v>0</v>
      </c>
      <c r="Y201">
        <v>0</v>
      </c>
      <c r="Z201">
        <v>0</v>
      </c>
      <c r="AA201">
        <v>0</v>
      </c>
      <c r="AB201">
        <v>0</v>
      </c>
      <c r="AC201" t="s">
        <v>33</v>
      </c>
      <c r="AD201">
        <v>0</v>
      </c>
      <c r="AE201">
        <v>0</v>
      </c>
      <c r="AF201">
        <v>0</v>
      </c>
    </row>
    <row r="202" spans="1:32" hidden="1" x14ac:dyDescent="0.25">
      <c r="A202" t="s">
        <v>454</v>
      </c>
      <c r="B202">
        <v>3378.4800000000005</v>
      </c>
      <c r="C202">
        <v>2152.09</v>
      </c>
      <c r="D202" s="17">
        <f>VLOOKUP(A202,Sheet7!$A$2:$B$602,2,FALSE)</f>
        <v>50</v>
      </c>
      <c r="E202">
        <v>27219</v>
      </c>
      <c r="F202">
        <v>0</v>
      </c>
      <c r="H202">
        <v>810</v>
      </c>
      <c r="I202" t="s">
        <v>27</v>
      </c>
      <c r="J202" t="s">
        <v>327</v>
      </c>
      <c r="K202" t="s">
        <v>468</v>
      </c>
      <c r="L202" t="s">
        <v>37</v>
      </c>
      <c r="M202" t="s">
        <v>32</v>
      </c>
      <c r="N202">
        <v>400</v>
      </c>
      <c r="O202">
        <v>308</v>
      </c>
      <c r="P202">
        <v>92</v>
      </c>
      <c r="Q202">
        <v>400</v>
      </c>
      <c r="R202">
        <v>92</v>
      </c>
      <c r="S202">
        <v>400</v>
      </c>
      <c r="T202">
        <v>0</v>
      </c>
      <c r="U202" t="s">
        <v>469</v>
      </c>
      <c r="V202">
        <v>9</v>
      </c>
      <c r="W202">
        <v>0</v>
      </c>
      <c r="X202">
        <v>0</v>
      </c>
      <c r="Y202">
        <v>0</v>
      </c>
      <c r="Z202">
        <v>0</v>
      </c>
      <c r="AA202">
        <v>0</v>
      </c>
      <c r="AB202">
        <v>0</v>
      </c>
      <c r="AC202" t="s">
        <v>33</v>
      </c>
      <c r="AD202">
        <v>0</v>
      </c>
      <c r="AE202">
        <v>0</v>
      </c>
      <c r="AF202">
        <v>0</v>
      </c>
    </row>
    <row r="203" spans="1:32" hidden="1" x14ac:dyDescent="0.25">
      <c r="A203" t="s">
        <v>454</v>
      </c>
      <c r="B203">
        <v>3378.4800000000005</v>
      </c>
      <c r="C203">
        <v>2152.09</v>
      </c>
      <c r="D203" s="17">
        <f>VLOOKUP(A203,Sheet7!$A$2:$B$602,2,FALSE)</f>
        <v>50</v>
      </c>
      <c r="E203">
        <v>27269</v>
      </c>
      <c r="F203">
        <v>0</v>
      </c>
      <c r="H203">
        <v>810</v>
      </c>
      <c r="I203" t="s">
        <v>27</v>
      </c>
      <c r="J203" t="s">
        <v>327</v>
      </c>
      <c r="K203" t="s">
        <v>478</v>
      </c>
      <c r="L203" t="s">
        <v>60</v>
      </c>
      <c r="M203" t="s">
        <v>77</v>
      </c>
      <c r="N203">
        <v>300</v>
      </c>
      <c r="O203">
        <v>240</v>
      </c>
      <c r="P203">
        <v>60</v>
      </c>
      <c r="Q203">
        <v>300</v>
      </c>
      <c r="R203">
        <v>60</v>
      </c>
      <c r="S203">
        <v>300</v>
      </c>
      <c r="T203">
        <v>0</v>
      </c>
      <c r="U203" t="s">
        <v>479</v>
      </c>
      <c r="V203">
        <v>9</v>
      </c>
      <c r="W203">
        <v>0</v>
      </c>
      <c r="X203">
        <v>0</v>
      </c>
      <c r="Y203">
        <v>0</v>
      </c>
      <c r="Z203">
        <v>0</v>
      </c>
      <c r="AA203">
        <v>0</v>
      </c>
      <c r="AB203">
        <v>0</v>
      </c>
      <c r="AC203" t="s">
        <v>33</v>
      </c>
      <c r="AD203">
        <v>0</v>
      </c>
      <c r="AE203">
        <v>0</v>
      </c>
      <c r="AF203">
        <v>0</v>
      </c>
    </row>
    <row r="204" spans="1:32" hidden="1" x14ac:dyDescent="0.25">
      <c r="A204" t="s">
        <v>485</v>
      </c>
      <c r="B204">
        <v>3844.3400000000006</v>
      </c>
      <c r="C204">
        <v>7.5</v>
      </c>
      <c r="D204" s="17">
        <f>VLOOKUP(A204,Sheet7!$A$2:$B$602,2,FALSE)</f>
        <v>90</v>
      </c>
      <c r="E204">
        <v>27450</v>
      </c>
      <c r="F204">
        <v>0</v>
      </c>
      <c r="H204">
        <v>810</v>
      </c>
      <c r="I204" t="s">
        <v>27</v>
      </c>
      <c r="J204" t="s">
        <v>327</v>
      </c>
      <c r="K204" t="s">
        <v>486</v>
      </c>
      <c r="L204" t="s">
        <v>288</v>
      </c>
      <c r="M204" t="s">
        <v>32</v>
      </c>
      <c r="N204">
        <v>183.85</v>
      </c>
      <c r="O204">
        <v>91.93</v>
      </c>
      <c r="P204">
        <v>91.93</v>
      </c>
      <c r="Q204">
        <v>183.85</v>
      </c>
      <c r="R204">
        <v>91.93</v>
      </c>
      <c r="S204">
        <v>183.85</v>
      </c>
      <c r="T204">
        <v>0</v>
      </c>
      <c r="U204">
        <v>0</v>
      </c>
      <c r="V204">
        <v>9</v>
      </c>
      <c r="W204">
        <v>0</v>
      </c>
      <c r="X204">
        <v>0</v>
      </c>
      <c r="Y204">
        <v>0</v>
      </c>
      <c r="Z204">
        <v>0</v>
      </c>
      <c r="AA204">
        <v>0</v>
      </c>
      <c r="AB204">
        <v>0</v>
      </c>
      <c r="AC204" t="s">
        <v>33</v>
      </c>
      <c r="AD204">
        <v>0</v>
      </c>
      <c r="AE204">
        <v>0</v>
      </c>
      <c r="AF204">
        <v>0</v>
      </c>
    </row>
    <row r="205" spans="1:32" hidden="1" x14ac:dyDescent="0.25">
      <c r="A205" t="s">
        <v>485</v>
      </c>
      <c r="B205">
        <v>3844.3400000000006</v>
      </c>
      <c r="C205">
        <v>7.5</v>
      </c>
      <c r="D205" s="17">
        <f>VLOOKUP(A205,Sheet7!$A$2:$B$602,2,FALSE)</f>
        <v>90</v>
      </c>
      <c r="E205">
        <v>27452</v>
      </c>
      <c r="F205">
        <v>0</v>
      </c>
      <c r="H205">
        <v>810</v>
      </c>
      <c r="I205" t="s">
        <v>27</v>
      </c>
      <c r="J205" t="s">
        <v>327</v>
      </c>
      <c r="K205" t="s">
        <v>487</v>
      </c>
      <c r="L205" t="s">
        <v>60</v>
      </c>
      <c r="M205" t="s">
        <v>32</v>
      </c>
      <c r="N205">
        <v>8624</v>
      </c>
      <c r="O205">
        <v>4312</v>
      </c>
      <c r="P205">
        <v>4312</v>
      </c>
      <c r="Q205">
        <v>8624</v>
      </c>
      <c r="R205">
        <v>3449.6</v>
      </c>
      <c r="S205">
        <v>8624</v>
      </c>
      <c r="T205">
        <v>0</v>
      </c>
      <c r="U205">
        <v>0</v>
      </c>
      <c r="V205">
        <v>9</v>
      </c>
      <c r="W205">
        <v>0</v>
      </c>
      <c r="X205">
        <v>0</v>
      </c>
      <c r="Y205">
        <v>0</v>
      </c>
      <c r="Z205">
        <v>0</v>
      </c>
      <c r="AA205">
        <v>0</v>
      </c>
      <c r="AB205">
        <v>0</v>
      </c>
      <c r="AC205" t="s">
        <v>33</v>
      </c>
      <c r="AD205">
        <v>0</v>
      </c>
      <c r="AE205">
        <v>0</v>
      </c>
      <c r="AF205">
        <v>0</v>
      </c>
    </row>
    <row r="206" spans="1:32" hidden="1" x14ac:dyDescent="0.25">
      <c r="A206" t="s">
        <v>485</v>
      </c>
      <c r="B206">
        <v>3844.3400000000006</v>
      </c>
      <c r="C206">
        <v>7.5</v>
      </c>
      <c r="D206" s="17">
        <f>VLOOKUP(A206,Sheet7!$A$2:$B$602,2,FALSE)</f>
        <v>90</v>
      </c>
      <c r="E206">
        <v>27454</v>
      </c>
      <c r="F206">
        <v>0</v>
      </c>
      <c r="H206">
        <v>810</v>
      </c>
      <c r="I206" t="s">
        <v>27</v>
      </c>
      <c r="J206" t="s">
        <v>327</v>
      </c>
      <c r="K206" t="s">
        <v>488</v>
      </c>
      <c r="L206" t="s">
        <v>42</v>
      </c>
      <c r="M206" t="s">
        <v>32</v>
      </c>
      <c r="N206">
        <v>642</v>
      </c>
      <c r="O206">
        <v>321</v>
      </c>
      <c r="P206">
        <v>321</v>
      </c>
      <c r="Q206">
        <v>642</v>
      </c>
      <c r="R206">
        <v>256.8</v>
      </c>
      <c r="S206">
        <v>642</v>
      </c>
      <c r="T206">
        <v>0</v>
      </c>
      <c r="U206">
        <v>0</v>
      </c>
      <c r="V206">
        <v>9</v>
      </c>
      <c r="W206">
        <v>0</v>
      </c>
      <c r="X206">
        <v>0</v>
      </c>
      <c r="Y206">
        <v>0</v>
      </c>
      <c r="Z206">
        <v>0</v>
      </c>
      <c r="AA206">
        <v>0</v>
      </c>
      <c r="AB206">
        <v>0</v>
      </c>
      <c r="AC206" t="s">
        <v>33</v>
      </c>
      <c r="AD206">
        <v>0</v>
      </c>
      <c r="AE206">
        <v>0</v>
      </c>
      <c r="AF206">
        <v>0</v>
      </c>
    </row>
    <row r="207" spans="1:32" hidden="1" x14ac:dyDescent="0.25">
      <c r="A207" t="s">
        <v>485</v>
      </c>
      <c r="B207">
        <v>3844.3400000000006</v>
      </c>
      <c r="C207">
        <v>7.5</v>
      </c>
      <c r="D207" s="17">
        <f>VLOOKUP(A207,Sheet7!$A$2:$B$602,2,FALSE)</f>
        <v>90</v>
      </c>
      <c r="E207">
        <v>27458</v>
      </c>
      <c r="F207">
        <v>0</v>
      </c>
      <c r="H207">
        <v>810</v>
      </c>
      <c r="I207" t="s">
        <v>27</v>
      </c>
      <c r="J207" t="s">
        <v>327</v>
      </c>
      <c r="K207" t="s">
        <v>489</v>
      </c>
      <c r="L207" t="s">
        <v>50</v>
      </c>
      <c r="M207" t="s">
        <v>32</v>
      </c>
      <c r="N207">
        <v>589</v>
      </c>
      <c r="O207">
        <v>295</v>
      </c>
      <c r="P207">
        <v>294</v>
      </c>
      <c r="Q207">
        <v>589.5</v>
      </c>
      <c r="R207">
        <v>235.8</v>
      </c>
      <c r="S207">
        <v>589.5</v>
      </c>
      <c r="T207">
        <v>0</v>
      </c>
      <c r="U207" t="s">
        <v>490</v>
      </c>
      <c r="V207">
        <v>0</v>
      </c>
      <c r="W207">
        <v>0</v>
      </c>
      <c r="X207" t="s">
        <v>491</v>
      </c>
      <c r="Y207">
        <v>0</v>
      </c>
      <c r="Z207">
        <v>0</v>
      </c>
      <c r="AA207">
        <v>0</v>
      </c>
      <c r="AB207">
        <v>0</v>
      </c>
      <c r="AC207" t="s">
        <v>63</v>
      </c>
      <c r="AD207" t="s">
        <v>492</v>
      </c>
      <c r="AE207" t="s">
        <v>33</v>
      </c>
      <c r="AF207">
        <v>0</v>
      </c>
    </row>
    <row r="208" spans="1:32" hidden="1" x14ac:dyDescent="0.25">
      <c r="A208" t="s">
        <v>485</v>
      </c>
      <c r="B208">
        <v>3844.3400000000006</v>
      </c>
      <c r="C208">
        <v>7.5</v>
      </c>
      <c r="D208" s="17">
        <f>VLOOKUP(A208,Sheet7!$A$2:$B$602,2,FALSE)</f>
        <v>90</v>
      </c>
      <c r="E208">
        <v>27461</v>
      </c>
      <c r="F208">
        <v>0</v>
      </c>
      <c r="H208">
        <v>810</v>
      </c>
      <c r="I208" t="s">
        <v>27</v>
      </c>
      <c r="J208" t="s">
        <v>327</v>
      </c>
      <c r="K208" t="s">
        <v>493</v>
      </c>
      <c r="L208" t="s">
        <v>50</v>
      </c>
      <c r="M208" t="s">
        <v>77</v>
      </c>
      <c r="N208">
        <v>1420</v>
      </c>
      <c r="O208">
        <v>710</v>
      </c>
      <c r="P208">
        <v>710</v>
      </c>
      <c r="Q208">
        <v>1420</v>
      </c>
      <c r="R208">
        <v>568</v>
      </c>
      <c r="S208">
        <v>1420</v>
      </c>
      <c r="T208">
        <v>0</v>
      </c>
      <c r="U208">
        <v>0</v>
      </c>
      <c r="V208">
        <v>9</v>
      </c>
      <c r="W208">
        <v>0</v>
      </c>
      <c r="X208">
        <v>0</v>
      </c>
      <c r="Y208">
        <v>0</v>
      </c>
      <c r="Z208">
        <v>0</v>
      </c>
      <c r="AA208">
        <v>0</v>
      </c>
      <c r="AB208">
        <v>0</v>
      </c>
      <c r="AC208" t="s">
        <v>33</v>
      </c>
      <c r="AD208">
        <v>0</v>
      </c>
      <c r="AE208">
        <v>0</v>
      </c>
      <c r="AF208">
        <v>0</v>
      </c>
    </row>
    <row r="209" spans="1:32" hidden="1" x14ac:dyDescent="0.25">
      <c r="A209" t="s">
        <v>380</v>
      </c>
      <c r="B209">
        <v>3893.9699999999993</v>
      </c>
      <c r="C209">
        <v>3248.85</v>
      </c>
      <c r="D209" s="17">
        <f>VLOOKUP(A209,Sheet7!$A$2:$B$602,2,FALSE)</f>
        <v>165</v>
      </c>
      <c r="E209">
        <v>25079</v>
      </c>
      <c r="F209">
        <v>0</v>
      </c>
      <c r="H209">
        <v>810</v>
      </c>
      <c r="I209" t="s">
        <v>27</v>
      </c>
      <c r="J209" t="s">
        <v>327</v>
      </c>
      <c r="K209" t="s">
        <v>391</v>
      </c>
      <c r="L209" t="s">
        <v>35</v>
      </c>
      <c r="M209" t="s">
        <v>32</v>
      </c>
      <c r="N209">
        <v>60</v>
      </c>
      <c r="O209">
        <v>23.19</v>
      </c>
      <c r="P209">
        <v>36.799999999999997</v>
      </c>
      <c r="Q209">
        <v>30</v>
      </c>
      <c r="R209">
        <v>10</v>
      </c>
      <c r="S209">
        <v>0</v>
      </c>
      <c r="T209">
        <v>0</v>
      </c>
      <c r="U209" t="s">
        <v>392</v>
      </c>
      <c r="V209">
        <v>0</v>
      </c>
      <c r="W209">
        <v>0</v>
      </c>
      <c r="X209" t="s">
        <v>393</v>
      </c>
      <c r="Y209">
        <v>1</v>
      </c>
      <c r="Z209" t="s">
        <v>127</v>
      </c>
      <c r="AA209">
        <v>0</v>
      </c>
      <c r="AB209">
        <v>0</v>
      </c>
      <c r="AC209" t="s">
        <v>63</v>
      </c>
      <c r="AD209" t="s">
        <v>394</v>
      </c>
      <c r="AE209" t="s">
        <v>395</v>
      </c>
      <c r="AF209">
        <v>0</v>
      </c>
    </row>
    <row r="210" spans="1:32" hidden="1" x14ac:dyDescent="0.25">
      <c r="A210" t="s">
        <v>380</v>
      </c>
      <c r="B210">
        <v>3893.9699999999993</v>
      </c>
      <c r="C210">
        <v>3248.85</v>
      </c>
      <c r="D210" s="17">
        <f>VLOOKUP(A210,Sheet7!$A$2:$B$602,2,FALSE)</f>
        <v>165</v>
      </c>
      <c r="E210">
        <v>25072</v>
      </c>
      <c r="F210">
        <v>0</v>
      </c>
      <c r="H210">
        <v>810</v>
      </c>
      <c r="I210" t="s">
        <v>27</v>
      </c>
      <c r="J210" t="s">
        <v>327</v>
      </c>
      <c r="K210" t="s">
        <v>381</v>
      </c>
      <c r="L210" t="s">
        <v>60</v>
      </c>
      <c r="M210" t="s">
        <v>32</v>
      </c>
      <c r="N210">
        <v>9917.11</v>
      </c>
      <c r="O210">
        <v>3832.18</v>
      </c>
      <c r="P210">
        <v>6084.93</v>
      </c>
      <c r="Q210">
        <v>9917.11</v>
      </c>
      <c r="R210">
        <v>3966.8440000000001</v>
      </c>
      <c r="S210">
        <v>9917.11</v>
      </c>
      <c r="T210">
        <v>0</v>
      </c>
      <c r="U210">
        <v>0</v>
      </c>
      <c r="V210">
        <v>9</v>
      </c>
      <c r="W210">
        <v>0</v>
      </c>
      <c r="X210">
        <v>0</v>
      </c>
      <c r="Y210">
        <v>0</v>
      </c>
      <c r="Z210">
        <v>0</v>
      </c>
      <c r="AA210">
        <v>0</v>
      </c>
      <c r="AB210">
        <v>0</v>
      </c>
      <c r="AC210" t="s">
        <v>33</v>
      </c>
      <c r="AD210">
        <v>0</v>
      </c>
      <c r="AE210">
        <v>0</v>
      </c>
      <c r="AF210">
        <v>0</v>
      </c>
    </row>
    <row r="211" spans="1:32" hidden="1" x14ac:dyDescent="0.25">
      <c r="A211" t="s">
        <v>380</v>
      </c>
      <c r="B211">
        <v>3893.9699999999993</v>
      </c>
      <c r="C211">
        <v>3248.85</v>
      </c>
      <c r="D211" s="17">
        <f>VLOOKUP(A211,Sheet7!$A$2:$B$602,2,FALSE)</f>
        <v>165</v>
      </c>
      <c r="E211">
        <v>25073</v>
      </c>
      <c r="F211">
        <v>0</v>
      </c>
      <c r="H211">
        <v>810</v>
      </c>
      <c r="I211" t="s">
        <v>27</v>
      </c>
      <c r="J211" t="s">
        <v>327</v>
      </c>
      <c r="K211" t="s">
        <v>382</v>
      </c>
      <c r="L211" t="s">
        <v>288</v>
      </c>
      <c r="M211" t="s">
        <v>32</v>
      </c>
      <c r="N211">
        <v>275.73</v>
      </c>
      <c r="O211">
        <v>106.55</v>
      </c>
      <c r="P211">
        <v>169.18</v>
      </c>
      <c r="Q211">
        <v>275.73</v>
      </c>
      <c r="R211">
        <v>137.86500000000001</v>
      </c>
      <c r="S211">
        <v>275.73</v>
      </c>
      <c r="T211">
        <v>0</v>
      </c>
      <c r="U211">
        <v>0</v>
      </c>
      <c r="V211">
        <v>9</v>
      </c>
      <c r="W211">
        <v>0</v>
      </c>
      <c r="X211">
        <v>0</v>
      </c>
      <c r="Y211">
        <v>0</v>
      </c>
      <c r="Z211">
        <v>0</v>
      </c>
      <c r="AA211">
        <v>0</v>
      </c>
      <c r="AB211">
        <v>0</v>
      </c>
      <c r="AC211" t="s">
        <v>33</v>
      </c>
      <c r="AD211">
        <v>0</v>
      </c>
      <c r="AE211">
        <v>0</v>
      </c>
      <c r="AF211">
        <v>0</v>
      </c>
    </row>
    <row r="212" spans="1:32" hidden="1" x14ac:dyDescent="0.25">
      <c r="A212" t="s">
        <v>380</v>
      </c>
      <c r="B212">
        <v>3893.9699999999993</v>
      </c>
      <c r="C212">
        <v>3248.85</v>
      </c>
      <c r="D212" s="17">
        <f>VLOOKUP(A212,Sheet7!$A$2:$B$602,2,FALSE)</f>
        <v>165</v>
      </c>
      <c r="E212">
        <v>25074</v>
      </c>
      <c r="F212">
        <v>0</v>
      </c>
      <c r="H212">
        <v>810</v>
      </c>
      <c r="I212" t="s">
        <v>27</v>
      </c>
      <c r="J212" t="s">
        <v>327</v>
      </c>
      <c r="K212" t="s">
        <v>383</v>
      </c>
      <c r="L212" t="s">
        <v>119</v>
      </c>
      <c r="M212" t="s">
        <v>32</v>
      </c>
      <c r="N212">
        <v>5107.7700000000004</v>
      </c>
      <c r="O212">
        <v>1973.75</v>
      </c>
      <c r="P212">
        <v>3134.02</v>
      </c>
      <c r="Q212">
        <v>3828</v>
      </c>
      <c r="R212">
        <v>1531.2</v>
      </c>
      <c r="S212">
        <v>3828</v>
      </c>
      <c r="T212">
        <v>0</v>
      </c>
      <c r="U212" t="s">
        <v>384</v>
      </c>
      <c r="V212">
        <v>0</v>
      </c>
      <c r="W212">
        <v>0</v>
      </c>
      <c r="X212">
        <v>0</v>
      </c>
      <c r="Y212" t="s">
        <v>385</v>
      </c>
      <c r="Z212">
        <v>0</v>
      </c>
      <c r="AA212">
        <v>0</v>
      </c>
      <c r="AB212">
        <v>0</v>
      </c>
      <c r="AC212" t="s">
        <v>63</v>
      </c>
      <c r="AD212" t="s">
        <v>386</v>
      </c>
      <c r="AE212" t="s">
        <v>387</v>
      </c>
      <c r="AF212">
        <v>0</v>
      </c>
    </row>
    <row r="213" spans="1:32" hidden="1" x14ac:dyDescent="0.25">
      <c r="A213" t="s">
        <v>380</v>
      </c>
      <c r="B213">
        <v>3893.9699999999993</v>
      </c>
      <c r="C213">
        <v>3248.85</v>
      </c>
      <c r="D213" s="17">
        <f>VLOOKUP(A213,Sheet7!$A$2:$B$602,2,FALSE)</f>
        <v>165</v>
      </c>
      <c r="E213">
        <v>25076</v>
      </c>
      <c r="F213">
        <v>0</v>
      </c>
      <c r="H213">
        <v>810</v>
      </c>
      <c r="I213" t="s">
        <v>27</v>
      </c>
      <c r="J213" t="s">
        <v>327</v>
      </c>
      <c r="K213" t="s">
        <v>388</v>
      </c>
      <c r="L213" t="s">
        <v>42</v>
      </c>
      <c r="M213" t="s">
        <v>32</v>
      </c>
      <c r="N213">
        <v>353</v>
      </c>
      <c r="O213">
        <v>136.41</v>
      </c>
      <c r="P213">
        <v>216.59</v>
      </c>
      <c r="Q213">
        <v>353</v>
      </c>
      <c r="R213">
        <v>141.19999999999999</v>
      </c>
      <c r="S213">
        <v>353</v>
      </c>
      <c r="T213">
        <v>0</v>
      </c>
      <c r="U213">
        <v>0</v>
      </c>
      <c r="V213">
        <v>9</v>
      </c>
      <c r="W213">
        <v>0</v>
      </c>
      <c r="X213">
        <v>0</v>
      </c>
      <c r="Y213">
        <v>0</v>
      </c>
      <c r="Z213">
        <v>0</v>
      </c>
      <c r="AA213">
        <v>0</v>
      </c>
      <c r="AB213">
        <v>0</v>
      </c>
      <c r="AC213" t="s">
        <v>33</v>
      </c>
      <c r="AD213">
        <v>0</v>
      </c>
      <c r="AE213">
        <v>0</v>
      </c>
      <c r="AF213">
        <v>0</v>
      </c>
    </row>
    <row r="214" spans="1:32" hidden="1" x14ac:dyDescent="0.25">
      <c r="A214" t="s">
        <v>380</v>
      </c>
      <c r="B214">
        <v>3893.9699999999993</v>
      </c>
      <c r="C214">
        <v>3248.85</v>
      </c>
      <c r="D214" s="17">
        <f>VLOOKUP(A214,Sheet7!$A$2:$B$602,2,FALSE)</f>
        <v>165</v>
      </c>
      <c r="E214">
        <v>25077</v>
      </c>
      <c r="F214">
        <v>0</v>
      </c>
      <c r="H214">
        <v>810</v>
      </c>
      <c r="I214" t="s">
        <v>27</v>
      </c>
      <c r="J214" t="s">
        <v>327</v>
      </c>
      <c r="K214" t="s">
        <v>389</v>
      </c>
      <c r="L214" t="s">
        <v>37</v>
      </c>
      <c r="M214" t="s">
        <v>32</v>
      </c>
      <c r="N214">
        <v>1760</v>
      </c>
      <c r="O214">
        <v>680.1</v>
      </c>
      <c r="P214">
        <v>1079.9000000000001</v>
      </c>
      <c r="Q214">
        <v>1760</v>
      </c>
      <c r="R214">
        <v>704</v>
      </c>
      <c r="S214">
        <v>1760</v>
      </c>
      <c r="T214">
        <v>0</v>
      </c>
      <c r="U214">
        <v>0</v>
      </c>
      <c r="V214">
        <v>9</v>
      </c>
      <c r="W214">
        <v>0</v>
      </c>
      <c r="X214">
        <v>0</v>
      </c>
      <c r="Y214">
        <v>0</v>
      </c>
      <c r="Z214">
        <v>0</v>
      </c>
      <c r="AA214">
        <v>0</v>
      </c>
      <c r="AB214">
        <v>0</v>
      </c>
      <c r="AC214" t="s">
        <v>33</v>
      </c>
      <c r="AD214">
        <v>0</v>
      </c>
      <c r="AE214">
        <v>0</v>
      </c>
      <c r="AF214">
        <v>0</v>
      </c>
    </row>
    <row r="215" spans="1:32" hidden="1" x14ac:dyDescent="0.25">
      <c r="A215" t="s">
        <v>380</v>
      </c>
      <c r="B215">
        <v>3893.9699999999993</v>
      </c>
      <c r="C215">
        <v>3248.85</v>
      </c>
      <c r="D215" s="17">
        <f>VLOOKUP(A215,Sheet7!$A$2:$B$602,2,FALSE)</f>
        <v>165</v>
      </c>
      <c r="E215">
        <v>25078</v>
      </c>
      <c r="F215">
        <v>0</v>
      </c>
      <c r="H215">
        <v>810</v>
      </c>
      <c r="I215" t="s">
        <v>27</v>
      </c>
      <c r="J215" t="s">
        <v>327</v>
      </c>
      <c r="K215" t="s">
        <v>390</v>
      </c>
      <c r="L215" t="s">
        <v>45</v>
      </c>
      <c r="M215" t="s">
        <v>32</v>
      </c>
      <c r="N215">
        <v>2403</v>
      </c>
      <c r="O215">
        <v>928.57</v>
      </c>
      <c r="P215">
        <v>1474.43</v>
      </c>
      <c r="Q215">
        <v>2403</v>
      </c>
      <c r="R215">
        <v>961.2</v>
      </c>
      <c r="S215">
        <v>2403</v>
      </c>
      <c r="T215">
        <v>0</v>
      </c>
      <c r="U215">
        <v>0</v>
      </c>
      <c r="V215">
        <v>9</v>
      </c>
      <c r="W215">
        <v>0</v>
      </c>
      <c r="X215">
        <v>0</v>
      </c>
      <c r="Y215">
        <v>0</v>
      </c>
      <c r="Z215">
        <v>0</v>
      </c>
      <c r="AA215">
        <v>0</v>
      </c>
      <c r="AB215">
        <v>0</v>
      </c>
      <c r="AC215" t="s">
        <v>33</v>
      </c>
      <c r="AD215">
        <v>0</v>
      </c>
      <c r="AE215">
        <v>0</v>
      </c>
      <c r="AF215">
        <v>0</v>
      </c>
    </row>
    <row r="216" spans="1:32" hidden="1" x14ac:dyDescent="0.25">
      <c r="A216" t="s">
        <v>380</v>
      </c>
      <c r="B216">
        <v>3893.9699999999993</v>
      </c>
      <c r="C216">
        <v>3248.85</v>
      </c>
      <c r="D216" s="17">
        <f>VLOOKUP(A216,Sheet7!$A$2:$B$602,2,FALSE)</f>
        <v>165</v>
      </c>
      <c r="E216">
        <v>26250</v>
      </c>
      <c r="F216">
        <v>0</v>
      </c>
      <c r="H216">
        <v>810</v>
      </c>
      <c r="I216" t="s">
        <v>27</v>
      </c>
      <c r="J216" t="s">
        <v>327</v>
      </c>
      <c r="K216" t="s">
        <v>411</v>
      </c>
      <c r="L216" t="s">
        <v>42</v>
      </c>
      <c r="M216" t="s">
        <v>51</v>
      </c>
      <c r="N216">
        <v>577</v>
      </c>
      <c r="O216">
        <v>180</v>
      </c>
      <c r="P216">
        <v>300</v>
      </c>
      <c r="Q216">
        <v>942</v>
      </c>
      <c r="R216">
        <v>184.8</v>
      </c>
      <c r="S216">
        <v>942</v>
      </c>
      <c r="T216">
        <v>0</v>
      </c>
      <c r="U216" t="s">
        <v>412</v>
      </c>
      <c r="V216">
        <v>0</v>
      </c>
      <c r="W216">
        <v>0</v>
      </c>
      <c r="X216">
        <v>0</v>
      </c>
      <c r="Y216">
        <v>0</v>
      </c>
      <c r="Z216">
        <v>0</v>
      </c>
      <c r="AA216">
        <v>0</v>
      </c>
      <c r="AB216">
        <v>0</v>
      </c>
      <c r="AC216" t="s">
        <v>33</v>
      </c>
      <c r="AD216">
        <v>0</v>
      </c>
      <c r="AE216">
        <v>0</v>
      </c>
      <c r="AF216">
        <v>0</v>
      </c>
    </row>
    <row r="217" spans="1:32" hidden="1" x14ac:dyDescent="0.25">
      <c r="A217" t="s">
        <v>425</v>
      </c>
      <c r="B217">
        <v>788.24000000000012</v>
      </c>
      <c r="C217">
        <v>693.9</v>
      </c>
      <c r="D217" s="17">
        <f>VLOOKUP(A217,Sheet7!$A$2:$B$602,2,FALSE)</f>
        <v>25</v>
      </c>
      <c r="E217">
        <v>26685</v>
      </c>
      <c r="F217">
        <v>0</v>
      </c>
      <c r="H217">
        <v>810</v>
      </c>
      <c r="I217" t="s">
        <v>27</v>
      </c>
      <c r="J217" t="s">
        <v>327</v>
      </c>
      <c r="K217" t="s">
        <v>426</v>
      </c>
      <c r="L217" t="s">
        <v>45</v>
      </c>
      <c r="M217" t="s">
        <v>32</v>
      </c>
      <c r="N217">
        <v>2294.6999999999998</v>
      </c>
      <c r="O217">
        <v>1180.81</v>
      </c>
      <c r="P217">
        <v>1113.8900000000001</v>
      </c>
      <c r="Q217">
        <v>2294.6999999999998</v>
      </c>
      <c r="R217">
        <v>917.88</v>
      </c>
      <c r="S217">
        <v>2294.6999999999998</v>
      </c>
      <c r="T217">
        <v>0</v>
      </c>
      <c r="U217">
        <v>0</v>
      </c>
      <c r="V217">
        <v>9</v>
      </c>
      <c r="W217">
        <v>0</v>
      </c>
      <c r="X217">
        <v>0</v>
      </c>
      <c r="Y217">
        <v>0</v>
      </c>
      <c r="Z217">
        <v>0</v>
      </c>
      <c r="AA217">
        <v>0</v>
      </c>
      <c r="AB217">
        <v>0</v>
      </c>
      <c r="AC217" t="s">
        <v>33</v>
      </c>
      <c r="AD217">
        <v>0</v>
      </c>
      <c r="AE217">
        <v>0</v>
      </c>
      <c r="AF217">
        <v>0</v>
      </c>
    </row>
    <row r="218" spans="1:32" hidden="1" x14ac:dyDescent="0.25">
      <c r="A218" t="s">
        <v>425</v>
      </c>
      <c r="B218">
        <v>788.24000000000012</v>
      </c>
      <c r="C218">
        <v>693.9</v>
      </c>
      <c r="D218" s="17">
        <f>VLOOKUP(A218,Sheet7!$A$2:$B$602,2,FALSE)</f>
        <v>25</v>
      </c>
      <c r="E218">
        <v>26687</v>
      </c>
      <c r="F218">
        <v>0</v>
      </c>
      <c r="H218">
        <v>810</v>
      </c>
      <c r="I218" t="s">
        <v>27</v>
      </c>
      <c r="J218" t="s">
        <v>327</v>
      </c>
      <c r="K218" t="s">
        <v>427</v>
      </c>
      <c r="L218" t="s">
        <v>42</v>
      </c>
      <c r="M218" t="s">
        <v>32</v>
      </c>
      <c r="N218">
        <v>300</v>
      </c>
      <c r="O218">
        <v>119.05</v>
      </c>
      <c r="P218">
        <v>180.95</v>
      </c>
      <c r="Q218">
        <v>300</v>
      </c>
      <c r="R218">
        <v>120</v>
      </c>
      <c r="S218">
        <v>300</v>
      </c>
      <c r="T218">
        <v>0</v>
      </c>
      <c r="U218">
        <v>0</v>
      </c>
      <c r="V218">
        <v>9</v>
      </c>
      <c r="W218">
        <v>0</v>
      </c>
      <c r="X218">
        <v>0</v>
      </c>
      <c r="Y218">
        <v>0</v>
      </c>
      <c r="Z218">
        <v>0</v>
      </c>
      <c r="AA218">
        <v>0</v>
      </c>
      <c r="AB218">
        <v>0</v>
      </c>
      <c r="AC218" t="s">
        <v>33</v>
      </c>
      <c r="AD218">
        <v>0</v>
      </c>
      <c r="AE218">
        <v>0</v>
      </c>
      <c r="AF218">
        <v>0</v>
      </c>
    </row>
    <row r="219" spans="1:32" hidden="1" x14ac:dyDescent="0.25">
      <c r="A219" t="s">
        <v>425</v>
      </c>
      <c r="B219">
        <v>788.24000000000012</v>
      </c>
      <c r="C219">
        <v>693.9</v>
      </c>
      <c r="D219" s="17">
        <f>VLOOKUP(A219,Sheet7!$A$2:$B$602,2,FALSE)</f>
        <v>25</v>
      </c>
      <c r="E219">
        <v>26688</v>
      </c>
      <c r="F219">
        <v>0</v>
      </c>
      <c r="H219">
        <v>810</v>
      </c>
      <c r="I219" t="s">
        <v>27</v>
      </c>
      <c r="J219" t="s">
        <v>327</v>
      </c>
      <c r="K219" t="s">
        <v>428</v>
      </c>
      <c r="L219" t="s">
        <v>50</v>
      </c>
      <c r="M219" t="s">
        <v>32</v>
      </c>
      <c r="N219">
        <v>134</v>
      </c>
      <c r="O219">
        <v>76.790000000000006</v>
      </c>
      <c r="P219">
        <v>57.21</v>
      </c>
      <c r="Q219">
        <v>134</v>
      </c>
      <c r="R219">
        <v>57.21</v>
      </c>
      <c r="S219">
        <v>134</v>
      </c>
      <c r="T219">
        <v>0</v>
      </c>
      <c r="U219">
        <v>0</v>
      </c>
      <c r="V219">
        <v>9</v>
      </c>
      <c r="W219">
        <v>0</v>
      </c>
      <c r="X219">
        <v>0</v>
      </c>
      <c r="Y219">
        <v>0</v>
      </c>
      <c r="Z219">
        <v>0</v>
      </c>
      <c r="AA219">
        <v>0</v>
      </c>
      <c r="AB219">
        <v>0</v>
      </c>
      <c r="AC219" t="s">
        <v>33</v>
      </c>
      <c r="AD219">
        <v>0</v>
      </c>
      <c r="AE219">
        <v>0</v>
      </c>
      <c r="AF219">
        <v>0</v>
      </c>
    </row>
    <row r="220" spans="1:32" hidden="1" x14ac:dyDescent="0.25">
      <c r="A220" t="s">
        <v>425</v>
      </c>
      <c r="B220">
        <v>788.24000000000012</v>
      </c>
      <c r="C220">
        <v>693.9</v>
      </c>
      <c r="D220" s="17">
        <f>VLOOKUP(A220,Sheet7!$A$2:$B$602,2,FALSE)</f>
        <v>25</v>
      </c>
      <c r="E220">
        <v>26689</v>
      </c>
      <c r="F220">
        <v>0</v>
      </c>
      <c r="H220">
        <v>810</v>
      </c>
      <c r="I220" t="s">
        <v>27</v>
      </c>
      <c r="J220" t="s">
        <v>327</v>
      </c>
      <c r="K220" t="s">
        <v>429</v>
      </c>
      <c r="L220" t="s">
        <v>60</v>
      </c>
      <c r="M220" t="s">
        <v>32</v>
      </c>
      <c r="N220">
        <v>360</v>
      </c>
      <c r="O220">
        <v>178.58</v>
      </c>
      <c r="P220">
        <v>181.43</v>
      </c>
      <c r="Q220">
        <v>360</v>
      </c>
      <c r="R220">
        <v>144</v>
      </c>
      <c r="S220">
        <v>360</v>
      </c>
      <c r="T220">
        <v>0</v>
      </c>
      <c r="U220">
        <v>0</v>
      </c>
      <c r="V220">
        <v>9</v>
      </c>
      <c r="W220">
        <v>0</v>
      </c>
      <c r="X220">
        <v>0</v>
      </c>
      <c r="Y220">
        <v>0</v>
      </c>
      <c r="Z220">
        <v>0</v>
      </c>
      <c r="AA220">
        <v>0</v>
      </c>
      <c r="AB220">
        <v>0</v>
      </c>
      <c r="AC220" t="s">
        <v>33</v>
      </c>
      <c r="AD220">
        <v>0</v>
      </c>
      <c r="AE220">
        <v>0</v>
      </c>
      <c r="AF220">
        <v>0</v>
      </c>
    </row>
    <row r="221" spans="1:32" hidden="1" x14ac:dyDescent="0.25">
      <c r="A221" t="s">
        <v>470</v>
      </c>
      <c r="B221">
        <v>5613.8099999999995</v>
      </c>
      <c r="C221">
        <v>13354.43</v>
      </c>
      <c r="D221" s="17">
        <f>VLOOKUP(A221,Sheet7!$A$2:$B$602,2,FALSE)</f>
        <v>120</v>
      </c>
      <c r="E221">
        <v>27272</v>
      </c>
      <c r="F221">
        <v>0</v>
      </c>
      <c r="H221">
        <v>810</v>
      </c>
      <c r="I221" t="s">
        <v>27</v>
      </c>
      <c r="J221" t="s">
        <v>327</v>
      </c>
      <c r="K221" t="s">
        <v>372</v>
      </c>
      <c r="L221" t="s">
        <v>35</v>
      </c>
      <c r="M221" t="s">
        <v>51</v>
      </c>
      <c r="N221">
        <v>10</v>
      </c>
      <c r="O221">
        <v>0</v>
      </c>
      <c r="P221">
        <v>10</v>
      </c>
      <c r="Q221">
        <v>10</v>
      </c>
      <c r="R221">
        <v>10</v>
      </c>
      <c r="S221">
        <v>0</v>
      </c>
      <c r="T221">
        <v>0</v>
      </c>
      <c r="U221" t="s">
        <v>480</v>
      </c>
      <c r="V221">
        <v>0</v>
      </c>
      <c r="W221">
        <v>0</v>
      </c>
      <c r="X221" t="s">
        <v>56</v>
      </c>
      <c r="Y221">
        <v>1</v>
      </c>
      <c r="Z221" t="s">
        <v>57</v>
      </c>
      <c r="AA221">
        <v>0</v>
      </c>
      <c r="AB221">
        <v>0</v>
      </c>
      <c r="AC221" t="s">
        <v>63</v>
      </c>
      <c r="AD221" t="s">
        <v>481</v>
      </c>
      <c r="AE221" t="s">
        <v>33</v>
      </c>
      <c r="AF221">
        <v>0</v>
      </c>
    </row>
    <row r="222" spans="1:32" hidden="1" x14ac:dyDescent="0.25">
      <c r="A222" t="s">
        <v>470</v>
      </c>
      <c r="B222">
        <v>5613.8099999999995</v>
      </c>
      <c r="C222">
        <v>13354.43</v>
      </c>
      <c r="D222" s="17">
        <f>VLOOKUP(A222,Sheet7!$A$2:$B$602,2,FALSE)</f>
        <v>120</v>
      </c>
      <c r="E222">
        <v>27253</v>
      </c>
      <c r="F222">
        <v>0</v>
      </c>
      <c r="H222">
        <v>810</v>
      </c>
      <c r="I222" t="s">
        <v>27</v>
      </c>
      <c r="J222" t="s">
        <v>327</v>
      </c>
      <c r="K222" t="s">
        <v>471</v>
      </c>
      <c r="L222" t="s">
        <v>60</v>
      </c>
      <c r="M222" t="s">
        <v>32</v>
      </c>
      <c r="N222">
        <v>17112</v>
      </c>
      <c r="O222">
        <v>8839.2000000000007</v>
      </c>
      <c r="P222">
        <v>8272.7999999999993</v>
      </c>
      <c r="Q222">
        <v>17106</v>
      </c>
      <c r="R222">
        <v>6842.4</v>
      </c>
      <c r="S222">
        <v>17106</v>
      </c>
      <c r="T222">
        <v>0</v>
      </c>
      <c r="U222" t="s">
        <v>472</v>
      </c>
      <c r="V222">
        <v>0</v>
      </c>
      <c r="W222">
        <v>0</v>
      </c>
      <c r="X222" t="s">
        <v>473</v>
      </c>
      <c r="Y222">
        <v>0</v>
      </c>
      <c r="Z222">
        <v>0</v>
      </c>
      <c r="AA222">
        <v>0</v>
      </c>
      <c r="AB222">
        <v>0</v>
      </c>
      <c r="AC222" t="s">
        <v>63</v>
      </c>
      <c r="AD222" t="s">
        <v>442</v>
      </c>
      <c r="AE222" t="s">
        <v>33</v>
      </c>
      <c r="AF222">
        <v>0</v>
      </c>
    </row>
    <row r="223" spans="1:32" hidden="1" x14ac:dyDescent="0.25">
      <c r="A223" t="s">
        <v>470</v>
      </c>
      <c r="B223">
        <v>5613.8099999999995</v>
      </c>
      <c r="C223">
        <v>13354.43</v>
      </c>
      <c r="D223" s="17">
        <f>VLOOKUP(A223,Sheet7!$A$2:$B$602,2,FALSE)</f>
        <v>120</v>
      </c>
      <c r="E223">
        <v>27263</v>
      </c>
      <c r="F223">
        <v>0</v>
      </c>
      <c r="H223">
        <v>810</v>
      </c>
      <c r="I223" t="s">
        <v>27</v>
      </c>
      <c r="J223" t="s">
        <v>327</v>
      </c>
      <c r="K223" t="s">
        <v>474</v>
      </c>
      <c r="L223" t="s">
        <v>350</v>
      </c>
      <c r="M223" t="s">
        <v>32</v>
      </c>
      <c r="N223">
        <v>3240</v>
      </c>
      <c r="O223">
        <v>1680</v>
      </c>
      <c r="P223">
        <v>1560</v>
      </c>
      <c r="Q223">
        <v>3240</v>
      </c>
      <c r="R223">
        <v>1296</v>
      </c>
      <c r="S223">
        <v>3240</v>
      </c>
      <c r="T223">
        <v>0</v>
      </c>
      <c r="U223">
        <v>0</v>
      </c>
      <c r="V223">
        <v>9</v>
      </c>
      <c r="W223">
        <v>0</v>
      </c>
      <c r="X223">
        <v>0</v>
      </c>
      <c r="Y223">
        <v>0</v>
      </c>
      <c r="Z223">
        <v>0</v>
      </c>
      <c r="AA223">
        <v>0</v>
      </c>
      <c r="AB223">
        <v>0</v>
      </c>
      <c r="AC223" t="s">
        <v>33</v>
      </c>
      <c r="AD223">
        <v>0</v>
      </c>
      <c r="AE223">
        <v>0</v>
      </c>
      <c r="AF223">
        <v>0</v>
      </c>
    </row>
    <row r="224" spans="1:32" hidden="1" x14ac:dyDescent="0.25">
      <c r="A224" t="s">
        <v>470</v>
      </c>
      <c r="B224">
        <v>5613.8099999999995</v>
      </c>
      <c r="C224">
        <v>13354.43</v>
      </c>
      <c r="D224" s="17">
        <f>VLOOKUP(A224,Sheet7!$A$2:$B$602,2,FALSE)</f>
        <v>120</v>
      </c>
      <c r="E224">
        <v>27264</v>
      </c>
      <c r="F224">
        <v>0</v>
      </c>
      <c r="H224">
        <v>810</v>
      </c>
      <c r="I224" t="s">
        <v>27</v>
      </c>
      <c r="J224" t="s">
        <v>327</v>
      </c>
      <c r="K224" t="s">
        <v>475</v>
      </c>
      <c r="L224" t="s">
        <v>288</v>
      </c>
      <c r="M224" t="s">
        <v>32</v>
      </c>
      <c r="N224">
        <v>1360</v>
      </c>
      <c r="O224">
        <v>720</v>
      </c>
      <c r="P224">
        <v>640</v>
      </c>
      <c r="Q224">
        <v>1318</v>
      </c>
      <c r="R224">
        <v>640</v>
      </c>
      <c r="S224">
        <v>1318</v>
      </c>
      <c r="T224">
        <v>0</v>
      </c>
      <c r="U224" t="s">
        <v>476</v>
      </c>
      <c r="V224">
        <v>0</v>
      </c>
      <c r="W224">
        <v>0</v>
      </c>
      <c r="X224">
        <v>0</v>
      </c>
      <c r="Y224">
        <v>0</v>
      </c>
      <c r="Z224">
        <v>0</v>
      </c>
      <c r="AA224">
        <v>0</v>
      </c>
      <c r="AB224">
        <v>0</v>
      </c>
      <c r="AC224" t="s">
        <v>33</v>
      </c>
      <c r="AD224">
        <v>0</v>
      </c>
      <c r="AE224">
        <v>0</v>
      </c>
      <c r="AF224">
        <v>0</v>
      </c>
    </row>
    <row r="225" spans="1:32" hidden="1" x14ac:dyDescent="0.25">
      <c r="A225" t="s">
        <v>470</v>
      </c>
      <c r="B225">
        <v>5613.8099999999995</v>
      </c>
      <c r="C225">
        <v>13354.43</v>
      </c>
      <c r="D225" s="17">
        <f>VLOOKUP(A225,Sheet7!$A$2:$B$602,2,FALSE)</f>
        <v>120</v>
      </c>
      <c r="E225">
        <v>27268</v>
      </c>
      <c r="F225">
        <v>0</v>
      </c>
      <c r="H225">
        <v>810</v>
      </c>
      <c r="I225" t="s">
        <v>27</v>
      </c>
      <c r="J225" t="s">
        <v>327</v>
      </c>
      <c r="K225" t="s">
        <v>477</v>
      </c>
      <c r="L225" t="s">
        <v>37</v>
      </c>
      <c r="M225" t="s">
        <v>32</v>
      </c>
      <c r="N225">
        <v>4200</v>
      </c>
      <c r="O225">
        <v>2005</v>
      </c>
      <c r="P225">
        <v>2195</v>
      </c>
      <c r="Q225">
        <v>4200</v>
      </c>
      <c r="R225">
        <v>1680</v>
      </c>
      <c r="S225">
        <v>4200</v>
      </c>
      <c r="T225">
        <v>0</v>
      </c>
      <c r="U225">
        <v>0</v>
      </c>
      <c r="V225">
        <v>9</v>
      </c>
      <c r="W225">
        <v>0</v>
      </c>
      <c r="X225">
        <v>0</v>
      </c>
      <c r="Y225">
        <v>0</v>
      </c>
      <c r="Z225">
        <v>0</v>
      </c>
      <c r="AA225">
        <v>0</v>
      </c>
      <c r="AB225">
        <v>0</v>
      </c>
      <c r="AC225" t="s">
        <v>33</v>
      </c>
      <c r="AD225">
        <v>0</v>
      </c>
      <c r="AE225">
        <v>0</v>
      </c>
      <c r="AF225">
        <v>0</v>
      </c>
    </row>
    <row r="226" spans="1:32" hidden="1" x14ac:dyDescent="0.25">
      <c r="A226" t="s">
        <v>433</v>
      </c>
      <c r="B226">
        <v>6680.1100000000006</v>
      </c>
      <c r="C226">
        <v>2714.51</v>
      </c>
      <c r="D226" s="17">
        <f>VLOOKUP(A226,Sheet7!$A$2:$B$602,2,FALSE)</f>
        <v>90</v>
      </c>
      <c r="E226">
        <v>27341</v>
      </c>
      <c r="F226">
        <v>0</v>
      </c>
      <c r="H226">
        <v>810</v>
      </c>
      <c r="I226" t="s">
        <v>27</v>
      </c>
      <c r="J226" t="s">
        <v>327</v>
      </c>
      <c r="K226" t="s">
        <v>482</v>
      </c>
      <c r="L226" t="s">
        <v>35</v>
      </c>
      <c r="M226" t="s">
        <v>51</v>
      </c>
      <c r="N226">
        <v>10</v>
      </c>
      <c r="O226">
        <v>0</v>
      </c>
      <c r="P226">
        <v>10</v>
      </c>
      <c r="Q226">
        <v>10</v>
      </c>
      <c r="R226">
        <v>10</v>
      </c>
      <c r="S226">
        <v>0</v>
      </c>
      <c r="T226">
        <v>0</v>
      </c>
      <c r="U226" t="s">
        <v>483</v>
      </c>
      <c r="V226">
        <v>0</v>
      </c>
      <c r="W226">
        <v>0</v>
      </c>
      <c r="X226" t="s">
        <v>484</v>
      </c>
      <c r="Y226">
        <v>1</v>
      </c>
      <c r="Z226" t="s">
        <v>127</v>
      </c>
      <c r="AA226">
        <v>0</v>
      </c>
      <c r="AB226">
        <v>0</v>
      </c>
      <c r="AC226" t="s">
        <v>63</v>
      </c>
      <c r="AD226" t="s">
        <v>332</v>
      </c>
      <c r="AE226" t="s">
        <v>33</v>
      </c>
      <c r="AF226">
        <v>0</v>
      </c>
    </row>
    <row r="227" spans="1:32" hidden="1" x14ac:dyDescent="0.25">
      <c r="A227" t="s">
        <v>328</v>
      </c>
      <c r="B227">
        <v>964.17</v>
      </c>
      <c r="C227" t="e">
        <v>#N/A</v>
      </c>
      <c r="D227" s="17" t="e">
        <f>VLOOKUP(A227,Sheet7!$A$2:$B$602,2,FALSE)</f>
        <v>#N/A</v>
      </c>
      <c r="E227">
        <v>23456</v>
      </c>
      <c r="F227">
        <v>0</v>
      </c>
      <c r="H227">
        <v>810</v>
      </c>
      <c r="I227" t="s">
        <v>27</v>
      </c>
      <c r="J227" t="s">
        <v>327</v>
      </c>
      <c r="K227" t="s">
        <v>329</v>
      </c>
      <c r="L227" t="s">
        <v>37</v>
      </c>
      <c r="M227" t="s">
        <v>32</v>
      </c>
      <c r="N227">
        <v>3000</v>
      </c>
      <c r="O227">
        <v>4800</v>
      </c>
      <c r="P227">
        <v>1000</v>
      </c>
      <c r="Q227">
        <v>3000</v>
      </c>
      <c r="R227">
        <v>1000</v>
      </c>
      <c r="S227">
        <v>3000</v>
      </c>
      <c r="T227">
        <v>0</v>
      </c>
      <c r="U227">
        <v>0</v>
      </c>
      <c r="V227">
        <v>0</v>
      </c>
      <c r="W227">
        <v>0</v>
      </c>
      <c r="X227">
        <v>0</v>
      </c>
      <c r="Y227">
        <v>0</v>
      </c>
      <c r="Z227">
        <v>0</v>
      </c>
      <c r="AA227">
        <v>0</v>
      </c>
      <c r="AB227">
        <v>0</v>
      </c>
      <c r="AC227" t="s">
        <v>33</v>
      </c>
      <c r="AD227">
        <v>0</v>
      </c>
      <c r="AE227">
        <v>0</v>
      </c>
      <c r="AF227">
        <v>0</v>
      </c>
    </row>
    <row r="228" spans="1:32" hidden="1" x14ac:dyDescent="0.25">
      <c r="A228" t="s">
        <v>328</v>
      </c>
      <c r="B228">
        <v>964.17</v>
      </c>
      <c r="C228" t="e">
        <v>#N/A</v>
      </c>
      <c r="D228" s="17" t="e">
        <f>VLOOKUP(A228,Sheet7!$A$2:$B$602,2,FALSE)</f>
        <v>#N/A</v>
      </c>
      <c r="E228">
        <v>23479</v>
      </c>
      <c r="F228">
        <v>0</v>
      </c>
      <c r="H228">
        <v>810</v>
      </c>
      <c r="I228" t="s">
        <v>27</v>
      </c>
      <c r="J228" t="s">
        <v>327</v>
      </c>
      <c r="K228" t="s">
        <v>330</v>
      </c>
      <c r="L228" t="s">
        <v>35</v>
      </c>
      <c r="M228" t="s">
        <v>32</v>
      </c>
      <c r="N228">
        <v>50</v>
      </c>
      <c r="O228">
        <v>0</v>
      </c>
      <c r="P228">
        <v>0</v>
      </c>
      <c r="Q228">
        <v>50</v>
      </c>
      <c r="R228">
        <v>10</v>
      </c>
      <c r="S228">
        <v>50</v>
      </c>
      <c r="T228">
        <v>0</v>
      </c>
      <c r="U228" t="s">
        <v>331</v>
      </c>
      <c r="V228">
        <v>0</v>
      </c>
      <c r="W228">
        <v>0</v>
      </c>
      <c r="X228" t="s">
        <v>56</v>
      </c>
      <c r="Y228">
        <v>1</v>
      </c>
      <c r="Z228" t="s">
        <v>127</v>
      </c>
      <c r="AA228">
        <v>0</v>
      </c>
      <c r="AB228">
        <v>0</v>
      </c>
      <c r="AC228" t="s">
        <v>63</v>
      </c>
      <c r="AD228" t="s">
        <v>332</v>
      </c>
      <c r="AE228" t="s">
        <v>33</v>
      </c>
      <c r="AF228">
        <v>0</v>
      </c>
    </row>
    <row r="229" spans="1:32" hidden="1" x14ac:dyDescent="0.25">
      <c r="A229" t="s">
        <v>328</v>
      </c>
      <c r="B229">
        <v>964.17</v>
      </c>
      <c r="C229" t="e">
        <v>#N/A</v>
      </c>
      <c r="D229" s="17" t="e">
        <f>VLOOKUP(A229,Sheet7!$A$2:$B$602,2,FALSE)</f>
        <v>#N/A</v>
      </c>
      <c r="E229">
        <v>23500</v>
      </c>
      <c r="F229">
        <v>0</v>
      </c>
      <c r="H229">
        <v>810</v>
      </c>
      <c r="I229" t="s">
        <v>27</v>
      </c>
      <c r="J229" t="s">
        <v>327</v>
      </c>
      <c r="K229" t="s">
        <v>333</v>
      </c>
      <c r="L229" t="s">
        <v>288</v>
      </c>
      <c r="M229" t="s">
        <v>32</v>
      </c>
      <c r="N229">
        <v>220</v>
      </c>
      <c r="O229">
        <v>0</v>
      </c>
      <c r="P229">
        <v>220</v>
      </c>
      <c r="Q229">
        <v>220</v>
      </c>
      <c r="R229">
        <v>110</v>
      </c>
      <c r="S229">
        <v>220</v>
      </c>
      <c r="T229">
        <v>0</v>
      </c>
      <c r="U229">
        <v>0</v>
      </c>
      <c r="V229">
        <v>0</v>
      </c>
      <c r="W229">
        <v>0</v>
      </c>
      <c r="X229">
        <v>0</v>
      </c>
      <c r="Y229">
        <v>0</v>
      </c>
      <c r="Z229">
        <v>0</v>
      </c>
      <c r="AA229">
        <v>0</v>
      </c>
      <c r="AB229">
        <v>0</v>
      </c>
      <c r="AC229" t="s">
        <v>33</v>
      </c>
      <c r="AD229">
        <v>0</v>
      </c>
      <c r="AE229">
        <v>0</v>
      </c>
      <c r="AF229">
        <v>0</v>
      </c>
    </row>
    <row r="230" spans="1:32" hidden="1" x14ac:dyDescent="0.25">
      <c r="A230" t="s">
        <v>328</v>
      </c>
      <c r="B230">
        <v>964.17</v>
      </c>
      <c r="C230" t="e">
        <v>#N/A</v>
      </c>
      <c r="D230" s="17" t="e">
        <f>VLOOKUP(A230,Sheet7!$A$2:$B$602,2,FALSE)</f>
        <v>#N/A</v>
      </c>
      <c r="E230">
        <v>23501</v>
      </c>
      <c r="F230">
        <v>0</v>
      </c>
      <c r="H230">
        <v>810</v>
      </c>
      <c r="I230" t="s">
        <v>27</v>
      </c>
      <c r="J230" t="s">
        <v>327</v>
      </c>
      <c r="K230" t="s">
        <v>334</v>
      </c>
      <c r="L230" t="s">
        <v>37</v>
      </c>
      <c r="M230" t="s">
        <v>77</v>
      </c>
      <c r="N230">
        <v>125</v>
      </c>
      <c r="O230">
        <v>0</v>
      </c>
      <c r="P230">
        <v>125</v>
      </c>
      <c r="Q230">
        <v>125</v>
      </c>
      <c r="R230">
        <v>50</v>
      </c>
      <c r="S230">
        <v>125</v>
      </c>
      <c r="T230">
        <v>0</v>
      </c>
      <c r="U230">
        <v>0</v>
      </c>
      <c r="V230">
        <v>0</v>
      </c>
      <c r="W230">
        <v>0</v>
      </c>
      <c r="X230">
        <v>0</v>
      </c>
      <c r="Y230">
        <v>0</v>
      </c>
      <c r="Z230">
        <v>0</v>
      </c>
      <c r="AA230">
        <v>0</v>
      </c>
      <c r="AB230">
        <v>0</v>
      </c>
      <c r="AC230" t="s">
        <v>33</v>
      </c>
      <c r="AD230">
        <v>0</v>
      </c>
      <c r="AE230">
        <v>0</v>
      </c>
      <c r="AF230">
        <v>0</v>
      </c>
    </row>
    <row r="231" spans="1:32" hidden="1" x14ac:dyDescent="0.25">
      <c r="A231" t="s">
        <v>361</v>
      </c>
      <c r="B231">
        <v>2024.1599999999999</v>
      </c>
      <c r="C231">
        <v>2880.58</v>
      </c>
      <c r="D231" s="17">
        <f>VLOOKUP(A231,Sheet7!$A$2:$B$602,2,FALSE)</f>
        <v>40</v>
      </c>
      <c r="E231">
        <v>24906</v>
      </c>
      <c r="F231">
        <v>0</v>
      </c>
      <c r="H231">
        <v>810</v>
      </c>
      <c r="I231" t="s">
        <v>27</v>
      </c>
      <c r="J231" t="s">
        <v>327</v>
      </c>
      <c r="K231" t="s">
        <v>362</v>
      </c>
      <c r="L231" t="s">
        <v>42</v>
      </c>
      <c r="M231" t="s">
        <v>32</v>
      </c>
      <c r="N231">
        <v>1920</v>
      </c>
      <c r="O231">
        <v>1344</v>
      </c>
      <c r="P231">
        <v>576</v>
      </c>
      <c r="Q231">
        <v>1920</v>
      </c>
      <c r="R231">
        <v>576</v>
      </c>
      <c r="S231">
        <v>1920</v>
      </c>
      <c r="T231">
        <v>0</v>
      </c>
      <c r="U231">
        <v>0</v>
      </c>
      <c r="V231">
        <v>0</v>
      </c>
      <c r="W231">
        <v>0</v>
      </c>
      <c r="X231">
        <v>0</v>
      </c>
      <c r="Y231">
        <v>0</v>
      </c>
      <c r="Z231">
        <v>0</v>
      </c>
      <c r="AA231">
        <v>0</v>
      </c>
      <c r="AB231">
        <v>0</v>
      </c>
      <c r="AC231" t="s">
        <v>33</v>
      </c>
      <c r="AD231">
        <v>0</v>
      </c>
      <c r="AE231">
        <v>0</v>
      </c>
      <c r="AF231">
        <v>0</v>
      </c>
    </row>
    <row r="232" spans="1:32" hidden="1" x14ac:dyDescent="0.25">
      <c r="A232" t="s">
        <v>361</v>
      </c>
      <c r="B232">
        <v>2024.1599999999999</v>
      </c>
      <c r="C232">
        <v>2880.58</v>
      </c>
      <c r="D232" s="17">
        <f>VLOOKUP(A232,Sheet7!$A$2:$B$602,2,FALSE)</f>
        <v>40</v>
      </c>
      <c r="E232">
        <v>24908</v>
      </c>
      <c r="F232">
        <v>0</v>
      </c>
      <c r="H232">
        <v>810</v>
      </c>
      <c r="I232" t="s">
        <v>27</v>
      </c>
      <c r="J232" t="s">
        <v>327</v>
      </c>
      <c r="K232" t="s">
        <v>363</v>
      </c>
      <c r="L232" t="s">
        <v>364</v>
      </c>
      <c r="M232" t="s">
        <v>32</v>
      </c>
      <c r="N232">
        <v>1200</v>
      </c>
      <c r="O232">
        <v>840</v>
      </c>
      <c r="P232">
        <v>360</v>
      </c>
      <c r="Q232">
        <v>1200</v>
      </c>
      <c r="R232">
        <v>0</v>
      </c>
      <c r="S232">
        <v>1200</v>
      </c>
      <c r="T232">
        <v>0</v>
      </c>
      <c r="U232">
        <v>1</v>
      </c>
      <c r="V232">
        <v>3</v>
      </c>
      <c r="W232">
        <v>0</v>
      </c>
      <c r="X232" t="s">
        <v>365</v>
      </c>
      <c r="Y232">
        <v>0</v>
      </c>
      <c r="Z232">
        <v>0</v>
      </c>
      <c r="AA232">
        <v>0</v>
      </c>
      <c r="AB232">
        <v>0</v>
      </c>
      <c r="AC232" t="s">
        <v>63</v>
      </c>
      <c r="AD232" t="s">
        <v>366</v>
      </c>
      <c r="AE232" t="s">
        <v>33</v>
      </c>
      <c r="AF232">
        <v>0</v>
      </c>
    </row>
    <row r="233" spans="1:32" hidden="1" x14ac:dyDescent="0.25">
      <c r="A233" t="s">
        <v>361</v>
      </c>
      <c r="B233">
        <v>2024.1599999999999</v>
      </c>
      <c r="C233">
        <v>2880.58</v>
      </c>
      <c r="D233" s="17">
        <f>VLOOKUP(A233,Sheet7!$A$2:$B$602,2,FALSE)</f>
        <v>40</v>
      </c>
      <c r="E233">
        <v>24909</v>
      </c>
      <c r="F233">
        <v>0</v>
      </c>
      <c r="H233">
        <v>810</v>
      </c>
      <c r="I233" t="s">
        <v>27</v>
      </c>
      <c r="J233" t="s">
        <v>327</v>
      </c>
      <c r="K233" t="s">
        <v>367</v>
      </c>
      <c r="L233" t="s">
        <v>45</v>
      </c>
      <c r="M233" t="s">
        <v>32</v>
      </c>
      <c r="N233">
        <v>1200</v>
      </c>
      <c r="O233">
        <v>840</v>
      </c>
      <c r="P233">
        <v>360</v>
      </c>
      <c r="Q233">
        <v>1200</v>
      </c>
      <c r="R233">
        <v>360</v>
      </c>
      <c r="S233">
        <v>1200</v>
      </c>
      <c r="T233">
        <v>0</v>
      </c>
      <c r="U233">
        <v>0</v>
      </c>
      <c r="V233">
        <v>0</v>
      </c>
      <c r="W233">
        <v>0</v>
      </c>
      <c r="X233">
        <v>0</v>
      </c>
      <c r="Y233">
        <v>0</v>
      </c>
      <c r="Z233">
        <v>0</v>
      </c>
      <c r="AA233">
        <v>0</v>
      </c>
      <c r="AB233">
        <v>0</v>
      </c>
      <c r="AC233" t="s">
        <v>33</v>
      </c>
      <c r="AD233">
        <v>0</v>
      </c>
      <c r="AE233">
        <v>0</v>
      </c>
      <c r="AF233">
        <v>0</v>
      </c>
    </row>
    <row r="234" spans="1:32" hidden="1" x14ac:dyDescent="0.25">
      <c r="A234" t="s">
        <v>361</v>
      </c>
      <c r="B234">
        <v>2024.1599999999999</v>
      </c>
      <c r="C234">
        <v>2880.58</v>
      </c>
      <c r="D234" s="17">
        <f>VLOOKUP(A234,Sheet7!$A$2:$B$602,2,FALSE)</f>
        <v>40</v>
      </c>
      <c r="E234">
        <v>24912</v>
      </c>
      <c r="F234">
        <v>0</v>
      </c>
      <c r="H234">
        <v>810</v>
      </c>
      <c r="I234" t="s">
        <v>27</v>
      </c>
      <c r="J234" t="s">
        <v>327</v>
      </c>
      <c r="K234" t="s">
        <v>368</v>
      </c>
      <c r="L234" t="s">
        <v>37</v>
      </c>
      <c r="M234" t="s">
        <v>32</v>
      </c>
      <c r="N234">
        <v>2500</v>
      </c>
      <c r="O234">
        <v>1875</v>
      </c>
      <c r="P234">
        <v>625</v>
      </c>
      <c r="Q234">
        <v>2500</v>
      </c>
      <c r="R234">
        <v>625</v>
      </c>
      <c r="S234">
        <v>2500</v>
      </c>
      <c r="T234">
        <v>0</v>
      </c>
      <c r="U234">
        <v>0</v>
      </c>
      <c r="V234">
        <v>0</v>
      </c>
      <c r="W234">
        <v>0</v>
      </c>
      <c r="X234">
        <v>0</v>
      </c>
      <c r="Y234">
        <v>0</v>
      </c>
      <c r="Z234">
        <v>0</v>
      </c>
      <c r="AA234">
        <v>0</v>
      </c>
      <c r="AB234">
        <v>0</v>
      </c>
      <c r="AC234" t="s">
        <v>33</v>
      </c>
      <c r="AD234">
        <v>0</v>
      </c>
      <c r="AE234">
        <v>0</v>
      </c>
      <c r="AF234">
        <v>0</v>
      </c>
    </row>
    <row r="235" spans="1:32" hidden="1" x14ac:dyDescent="0.25">
      <c r="A235" t="s">
        <v>361</v>
      </c>
      <c r="B235">
        <v>2024.1599999999999</v>
      </c>
      <c r="C235">
        <v>2880.58</v>
      </c>
      <c r="D235" s="17">
        <f>VLOOKUP(A235,Sheet7!$A$2:$B$602,2,FALSE)</f>
        <v>40</v>
      </c>
      <c r="E235">
        <v>24913</v>
      </c>
      <c r="F235">
        <v>0</v>
      </c>
      <c r="H235">
        <v>810</v>
      </c>
      <c r="I235" t="s">
        <v>27</v>
      </c>
      <c r="J235" t="s">
        <v>327</v>
      </c>
      <c r="K235" t="s">
        <v>369</v>
      </c>
      <c r="L235" t="s">
        <v>31</v>
      </c>
      <c r="M235" t="s">
        <v>32</v>
      </c>
      <c r="N235">
        <v>250</v>
      </c>
      <c r="O235">
        <v>187.5</v>
      </c>
      <c r="P235">
        <v>62.5</v>
      </c>
      <c r="Q235">
        <v>250</v>
      </c>
      <c r="R235">
        <v>62.5</v>
      </c>
      <c r="S235">
        <v>250</v>
      </c>
      <c r="T235">
        <v>0</v>
      </c>
      <c r="U235">
        <v>0</v>
      </c>
      <c r="V235">
        <v>0</v>
      </c>
      <c r="W235">
        <v>0</v>
      </c>
      <c r="X235">
        <v>0</v>
      </c>
      <c r="Y235">
        <v>0</v>
      </c>
      <c r="Z235">
        <v>0</v>
      </c>
      <c r="AA235">
        <v>0</v>
      </c>
      <c r="AB235">
        <v>0</v>
      </c>
      <c r="AC235" t="s">
        <v>33</v>
      </c>
      <c r="AD235">
        <v>0</v>
      </c>
      <c r="AE235">
        <v>0</v>
      </c>
      <c r="AF235">
        <v>0</v>
      </c>
    </row>
    <row r="236" spans="1:32" hidden="1" x14ac:dyDescent="0.25">
      <c r="A236" t="s">
        <v>361</v>
      </c>
      <c r="B236">
        <v>2024.1599999999999</v>
      </c>
      <c r="C236">
        <v>2880.58</v>
      </c>
      <c r="D236" s="17">
        <f>VLOOKUP(A236,Sheet7!$A$2:$B$602,2,FALSE)</f>
        <v>40</v>
      </c>
      <c r="E236">
        <v>24914</v>
      </c>
      <c r="F236">
        <v>0</v>
      </c>
      <c r="H236">
        <v>810</v>
      </c>
      <c r="I236" t="s">
        <v>27</v>
      </c>
      <c r="J236" t="s">
        <v>327</v>
      </c>
      <c r="K236" t="s">
        <v>370</v>
      </c>
      <c r="L236" t="s">
        <v>60</v>
      </c>
      <c r="M236" t="s">
        <v>32</v>
      </c>
      <c r="N236">
        <v>250</v>
      </c>
      <c r="O236">
        <v>187.5</v>
      </c>
      <c r="P236">
        <v>62.5</v>
      </c>
      <c r="Q236">
        <v>250</v>
      </c>
      <c r="R236">
        <v>62.5</v>
      </c>
      <c r="S236">
        <v>250</v>
      </c>
      <c r="T236">
        <v>0</v>
      </c>
      <c r="U236">
        <v>0</v>
      </c>
      <c r="V236">
        <v>0</v>
      </c>
      <c r="W236">
        <v>0</v>
      </c>
      <c r="X236">
        <v>0</v>
      </c>
      <c r="Y236">
        <v>0</v>
      </c>
      <c r="Z236">
        <v>0</v>
      </c>
      <c r="AA236">
        <v>0</v>
      </c>
      <c r="AB236">
        <v>0</v>
      </c>
      <c r="AC236" t="s">
        <v>33</v>
      </c>
      <c r="AD236">
        <v>0</v>
      </c>
      <c r="AE236">
        <v>0</v>
      </c>
      <c r="AF236">
        <v>0</v>
      </c>
    </row>
    <row r="237" spans="1:32" hidden="1" x14ac:dyDescent="0.25">
      <c r="A237" t="s">
        <v>361</v>
      </c>
      <c r="B237">
        <v>2024.1599999999999</v>
      </c>
      <c r="C237">
        <v>2880.58</v>
      </c>
      <c r="D237" s="17">
        <f>VLOOKUP(A237,Sheet7!$A$2:$B$602,2,FALSE)</f>
        <v>40</v>
      </c>
      <c r="E237">
        <v>24915</v>
      </c>
      <c r="F237">
        <v>0</v>
      </c>
      <c r="H237">
        <v>810</v>
      </c>
      <c r="I237" t="s">
        <v>27</v>
      </c>
      <c r="J237" t="s">
        <v>327</v>
      </c>
      <c r="K237" t="s">
        <v>371</v>
      </c>
      <c r="L237" t="s">
        <v>50</v>
      </c>
      <c r="M237" t="s">
        <v>32</v>
      </c>
      <c r="N237">
        <v>1600</v>
      </c>
      <c r="O237">
        <v>1200</v>
      </c>
      <c r="P237">
        <v>400</v>
      </c>
      <c r="Q237">
        <v>1600</v>
      </c>
      <c r="R237">
        <v>400</v>
      </c>
      <c r="S237">
        <v>1600</v>
      </c>
      <c r="T237">
        <v>0</v>
      </c>
      <c r="U237">
        <v>0</v>
      </c>
      <c r="V237">
        <v>0</v>
      </c>
      <c r="W237">
        <v>0</v>
      </c>
      <c r="X237">
        <v>0</v>
      </c>
      <c r="Y237">
        <v>0</v>
      </c>
      <c r="Z237">
        <v>0</v>
      </c>
      <c r="AA237">
        <v>0</v>
      </c>
      <c r="AB237">
        <v>0</v>
      </c>
      <c r="AC237" t="s">
        <v>33</v>
      </c>
      <c r="AD237">
        <v>0</v>
      </c>
      <c r="AE237">
        <v>0</v>
      </c>
      <c r="AF237">
        <v>0</v>
      </c>
    </row>
    <row r="238" spans="1:32" hidden="1" x14ac:dyDescent="0.25">
      <c r="A238" t="s">
        <v>361</v>
      </c>
      <c r="B238">
        <v>2024.1599999999999</v>
      </c>
      <c r="C238">
        <v>2880.58</v>
      </c>
      <c r="D238" s="17">
        <f>VLOOKUP(A238,Sheet7!$A$2:$B$602,2,FALSE)</f>
        <v>40</v>
      </c>
      <c r="E238">
        <v>24919</v>
      </c>
      <c r="F238">
        <v>0</v>
      </c>
      <c r="H238">
        <v>810</v>
      </c>
      <c r="I238" t="s">
        <v>27</v>
      </c>
      <c r="J238" t="s">
        <v>327</v>
      </c>
      <c r="K238" t="s">
        <v>372</v>
      </c>
      <c r="L238" t="s">
        <v>35</v>
      </c>
      <c r="M238" t="s">
        <v>32</v>
      </c>
      <c r="N238">
        <v>10</v>
      </c>
      <c r="O238">
        <v>0</v>
      </c>
      <c r="P238">
        <v>10</v>
      </c>
      <c r="Q238">
        <v>10</v>
      </c>
      <c r="R238">
        <v>10</v>
      </c>
      <c r="S238">
        <v>10</v>
      </c>
      <c r="T238">
        <v>0</v>
      </c>
      <c r="U238">
        <v>0</v>
      </c>
      <c r="V238">
        <v>0</v>
      </c>
      <c r="W238">
        <v>0</v>
      </c>
      <c r="X238" t="s">
        <v>56</v>
      </c>
      <c r="Y238">
        <v>1</v>
      </c>
      <c r="Z238" t="s">
        <v>127</v>
      </c>
      <c r="AA238">
        <v>0</v>
      </c>
      <c r="AB238">
        <v>0</v>
      </c>
      <c r="AC238" t="s">
        <v>63</v>
      </c>
      <c r="AD238" t="s">
        <v>332</v>
      </c>
      <c r="AE238" t="s">
        <v>33</v>
      </c>
      <c r="AF238">
        <v>0</v>
      </c>
    </row>
    <row r="239" spans="1:32" hidden="1" x14ac:dyDescent="0.25">
      <c r="A239" t="s">
        <v>340</v>
      </c>
      <c r="B239">
        <v>1339.98</v>
      </c>
      <c r="C239">
        <v>2242.6999999999998</v>
      </c>
      <c r="D239" s="17">
        <f>VLOOKUP(A239,Sheet7!$A$2:$B$602,2,FALSE)</f>
        <v>65</v>
      </c>
      <c r="E239">
        <v>24758</v>
      </c>
      <c r="F239">
        <v>0</v>
      </c>
      <c r="H239">
        <v>810</v>
      </c>
      <c r="I239" t="s">
        <v>27</v>
      </c>
      <c r="J239" t="s">
        <v>327</v>
      </c>
      <c r="K239" t="s">
        <v>341</v>
      </c>
      <c r="L239" t="s">
        <v>288</v>
      </c>
      <c r="M239" t="s">
        <v>32</v>
      </c>
      <c r="N239">
        <v>350</v>
      </c>
      <c r="O239">
        <v>100</v>
      </c>
      <c r="P239">
        <v>250</v>
      </c>
      <c r="Q239">
        <v>350</v>
      </c>
      <c r="R239">
        <v>175</v>
      </c>
      <c r="S239">
        <v>350</v>
      </c>
      <c r="T239">
        <v>0</v>
      </c>
      <c r="U239">
        <v>0</v>
      </c>
      <c r="V239">
        <v>0</v>
      </c>
      <c r="W239">
        <v>0</v>
      </c>
      <c r="X239">
        <v>0</v>
      </c>
      <c r="Y239">
        <v>0</v>
      </c>
      <c r="Z239">
        <v>0</v>
      </c>
      <c r="AA239">
        <v>0</v>
      </c>
      <c r="AB239">
        <v>0</v>
      </c>
      <c r="AC239" t="s">
        <v>33</v>
      </c>
      <c r="AD239">
        <v>0</v>
      </c>
      <c r="AE239">
        <v>0</v>
      </c>
      <c r="AF239">
        <v>0</v>
      </c>
    </row>
    <row r="240" spans="1:32" hidden="1" x14ac:dyDescent="0.25">
      <c r="A240" t="s">
        <v>340</v>
      </c>
      <c r="B240">
        <v>1339.98</v>
      </c>
      <c r="C240">
        <v>2242.6999999999998</v>
      </c>
      <c r="D240" s="17">
        <f>VLOOKUP(A240,Sheet7!$A$2:$B$602,2,FALSE)</f>
        <v>65</v>
      </c>
      <c r="E240">
        <v>24759</v>
      </c>
      <c r="F240">
        <v>0</v>
      </c>
      <c r="H240">
        <v>810</v>
      </c>
      <c r="I240" t="s">
        <v>27</v>
      </c>
      <c r="J240" t="s">
        <v>327</v>
      </c>
      <c r="K240" t="s">
        <v>342</v>
      </c>
      <c r="L240" t="s">
        <v>42</v>
      </c>
      <c r="M240" t="s">
        <v>77</v>
      </c>
      <c r="N240">
        <v>576</v>
      </c>
      <c r="O240">
        <v>200</v>
      </c>
      <c r="P240">
        <v>376</v>
      </c>
      <c r="Q240">
        <v>576</v>
      </c>
      <c r="R240">
        <v>230.4</v>
      </c>
      <c r="S240">
        <v>576</v>
      </c>
      <c r="T240">
        <v>0</v>
      </c>
      <c r="U240">
        <v>0</v>
      </c>
      <c r="V240">
        <v>0</v>
      </c>
      <c r="W240">
        <v>0</v>
      </c>
      <c r="X240">
        <v>0</v>
      </c>
      <c r="Y240">
        <v>0</v>
      </c>
      <c r="Z240">
        <v>0</v>
      </c>
      <c r="AA240">
        <v>0</v>
      </c>
      <c r="AB240">
        <v>0</v>
      </c>
      <c r="AC240" t="s">
        <v>33</v>
      </c>
      <c r="AD240">
        <v>0</v>
      </c>
      <c r="AE240">
        <v>0</v>
      </c>
      <c r="AF240">
        <v>0</v>
      </c>
    </row>
    <row r="241" spans="1:32" hidden="1" x14ac:dyDescent="0.25">
      <c r="A241" t="s">
        <v>340</v>
      </c>
      <c r="B241">
        <v>1339.98</v>
      </c>
      <c r="C241">
        <v>2242.6999999999998</v>
      </c>
      <c r="D241" s="17">
        <f>VLOOKUP(A241,Sheet7!$A$2:$B$602,2,FALSE)</f>
        <v>65</v>
      </c>
      <c r="E241">
        <v>24760</v>
      </c>
      <c r="F241">
        <v>0</v>
      </c>
      <c r="H241">
        <v>810</v>
      </c>
      <c r="I241" t="s">
        <v>27</v>
      </c>
      <c r="J241" t="s">
        <v>327</v>
      </c>
      <c r="K241" t="s">
        <v>343</v>
      </c>
      <c r="L241" t="s">
        <v>42</v>
      </c>
      <c r="M241" t="s">
        <v>32</v>
      </c>
      <c r="N241">
        <v>130</v>
      </c>
      <c r="O241">
        <v>65</v>
      </c>
      <c r="P241">
        <v>65</v>
      </c>
      <c r="Q241">
        <v>130</v>
      </c>
      <c r="R241">
        <v>52</v>
      </c>
      <c r="S241">
        <v>130</v>
      </c>
      <c r="T241">
        <v>0</v>
      </c>
      <c r="U241" t="s">
        <v>344</v>
      </c>
      <c r="V241">
        <v>0</v>
      </c>
      <c r="W241">
        <v>0</v>
      </c>
      <c r="X241">
        <v>0</v>
      </c>
      <c r="Y241">
        <v>0</v>
      </c>
      <c r="Z241">
        <v>0</v>
      </c>
      <c r="AA241">
        <v>0</v>
      </c>
      <c r="AB241">
        <v>0</v>
      </c>
      <c r="AC241" t="s">
        <v>33</v>
      </c>
      <c r="AD241">
        <v>0</v>
      </c>
      <c r="AE241">
        <v>0</v>
      </c>
      <c r="AF241">
        <v>0</v>
      </c>
    </row>
    <row r="242" spans="1:32" hidden="1" x14ac:dyDescent="0.25">
      <c r="A242" t="s">
        <v>340</v>
      </c>
      <c r="B242">
        <v>1339.98</v>
      </c>
      <c r="C242">
        <v>2242.6999999999998</v>
      </c>
      <c r="D242" s="17">
        <f>VLOOKUP(A242,Sheet7!$A$2:$B$602,2,FALSE)</f>
        <v>65</v>
      </c>
      <c r="E242">
        <v>24761</v>
      </c>
      <c r="F242">
        <v>0</v>
      </c>
      <c r="H242">
        <v>810</v>
      </c>
      <c r="I242" t="s">
        <v>27</v>
      </c>
      <c r="J242" t="s">
        <v>327</v>
      </c>
      <c r="K242" t="s">
        <v>345</v>
      </c>
      <c r="L242" t="s">
        <v>42</v>
      </c>
      <c r="M242" t="s">
        <v>51</v>
      </c>
      <c r="N242">
        <v>176</v>
      </c>
      <c r="O242">
        <v>100</v>
      </c>
      <c r="P242">
        <v>76</v>
      </c>
      <c r="Q242">
        <v>176</v>
      </c>
      <c r="R242">
        <v>70.400000000000006</v>
      </c>
      <c r="S242">
        <v>176</v>
      </c>
      <c r="T242">
        <v>0</v>
      </c>
      <c r="U242">
        <v>0</v>
      </c>
      <c r="V242">
        <v>0</v>
      </c>
      <c r="W242">
        <v>0</v>
      </c>
      <c r="X242">
        <v>0</v>
      </c>
      <c r="Y242">
        <v>0</v>
      </c>
      <c r="Z242">
        <v>0</v>
      </c>
      <c r="AA242">
        <v>0</v>
      </c>
      <c r="AB242">
        <v>0</v>
      </c>
      <c r="AC242" t="s">
        <v>33</v>
      </c>
      <c r="AD242">
        <v>0</v>
      </c>
      <c r="AE242">
        <v>0</v>
      </c>
      <c r="AF242">
        <v>0</v>
      </c>
    </row>
    <row r="243" spans="1:32" hidden="1" x14ac:dyDescent="0.25">
      <c r="A243" t="s">
        <v>340</v>
      </c>
      <c r="B243">
        <v>1339.98</v>
      </c>
      <c r="C243">
        <v>2242.6999999999998</v>
      </c>
      <c r="D243" s="17">
        <f>VLOOKUP(A243,Sheet7!$A$2:$B$602,2,FALSE)</f>
        <v>65</v>
      </c>
      <c r="E243">
        <v>24766</v>
      </c>
      <c r="F243">
        <v>0</v>
      </c>
      <c r="H243">
        <v>810</v>
      </c>
      <c r="I243" t="s">
        <v>27</v>
      </c>
      <c r="J243" t="s">
        <v>327</v>
      </c>
      <c r="K243" t="s">
        <v>346</v>
      </c>
      <c r="L243" t="s">
        <v>50</v>
      </c>
      <c r="M243" t="s">
        <v>32</v>
      </c>
      <c r="N243">
        <v>384</v>
      </c>
      <c r="O243">
        <v>300</v>
      </c>
      <c r="P243">
        <v>84</v>
      </c>
      <c r="Q243">
        <v>384</v>
      </c>
      <c r="R243">
        <v>84</v>
      </c>
      <c r="S243">
        <v>384</v>
      </c>
      <c r="T243">
        <v>0</v>
      </c>
      <c r="U243">
        <v>0</v>
      </c>
      <c r="V243">
        <v>0</v>
      </c>
      <c r="W243">
        <v>0</v>
      </c>
      <c r="X243">
        <v>0</v>
      </c>
      <c r="Y243">
        <v>0</v>
      </c>
      <c r="Z243">
        <v>0</v>
      </c>
      <c r="AA243">
        <v>0</v>
      </c>
      <c r="AB243">
        <v>0</v>
      </c>
      <c r="AC243" t="s">
        <v>33</v>
      </c>
      <c r="AD243">
        <v>0</v>
      </c>
      <c r="AE243">
        <v>0</v>
      </c>
      <c r="AF243">
        <v>0</v>
      </c>
    </row>
    <row r="244" spans="1:32" hidden="1" x14ac:dyDescent="0.25">
      <c r="A244" t="s">
        <v>340</v>
      </c>
      <c r="B244">
        <v>1339.98</v>
      </c>
      <c r="C244">
        <v>2242.6999999999998</v>
      </c>
      <c r="D244" s="17">
        <f>VLOOKUP(A244,Sheet7!$A$2:$B$602,2,FALSE)</f>
        <v>65</v>
      </c>
      <c r="E244">
        <v>24768</v>
      </c>
      <c r="F244">
        <v>0</v>
      </c>
      <c r="H244">
        <v>810</v>
      </c>
      <c r="I244" t="s">
        <v>27</v>
      </c>
      <c r="J244" t="s">
        <v>327</v>
      </c>
      <c r="K244" t="s">
        <v>347</v>
      </c>
      <c r="L244" t="s">
        <v>60</v>
      </c>
      <c r="M244" t="s">
        <v>32</v>
      </c>
      <c r="N244">
        <v>5300</v>
      </c>
      <c r="O244">
        <v>2895</v>
      </c>
      <c r="P244">
        <v>2405</v>
      </c>
      <c r="Q244">
        <v>5300</v>
      </c>
      <c r="R244">
        <v>2120</v>
      </c>
      <c r="S244">
        <v>5300</v>
      </c>
      <c r="T244">
        <v>0</v>
      </c>
      <c r="U244">
        <v>0</v>
      </c>
      <c r="V244">
        <v>0</v>
      </c>
      <c r="W244">
        <v>0</v>
      </c>
      <c r="X244" t="s">
        <v>348</v>
      </c>
      <c r="Y244">
        <v>3</v>
      </c>
      <c r="Z244">
        <v>3</v>
      </c>
      <c r="AA244">
        <v>0</v>
      </c>
      <c r="AB244">
        <v>0</v>
      </c>
      <c r="AC244" t="s">
        <v>33</v>
      </c>
      <c r="AD244">
        <v>0</v>
      </c>
      <c r="AE244">
        <v>0</v>
      </c>
      <c r="AF244">
        <v>0</v>
      </c>
    </row>
    <row r="245" spans="1:32" hidden="1" x14ac:dyDescent="0.25">
      <c r="A245" t="s">
        <v>340</v>
      </c>
      <c r="B245">
        <v>1339.98</v>
      </c>
      <c r="C245">
        <v>2242.6999999999998</v>
      </c>
      <c r="D245" s="17">
        <f>VLOOKUP(A245,Sheet7!$A$2:$B$602,2,FALSE)</f>
        <v>65</v>
      </c>
      <c r="E245">
        <v>24770</v>
      </c>
      <c r="F245">
        <v>0</v>
      </c>
      <c r="H245">
        <v>810</v>
      </c>
      <c r="I245" t="s">
        <v>27</v>
      </c>
      <c r="J245" t="s">
        <v>327</v>
      </c>
      <c r="K245" t="s">
        <v>349</v>
      </c>
      <c r="L245" t="s">
        <v>350</v>
      </c>
      <c r="M245" t="s">
        <v>32</v>
      </c>
      <c r="N245">
        <v>640</v>
      </c>
      <c r="O245">
        <v>544</v>
      </c>
      <c r="P245">
        <v>96</v>
      </c>
      <c r="Q245">
        <v>640</v>
      </c>
      <c r="R245">
        <v>96</v>
      </c>
      <c r="S245">
        <v>640</v>
      </c>
      <c r="T245">
        <v>0</v>
      </c>
      <c r="U245">
        <v>0</v>
      </c>
      <c r="V245">
        <v>0</v>
      </c>
      <c r="W245">
        <v>0</v>
      </c>
      <c r="X245">
        <v>0</v>
      </c>
      <c r="Y245">
        <v>0</v>
      </c>
      <c r="Z245">
        <v>0</v>
      </c>
      <c r="AA245">
        <v>0</v>
      </c>
      <c r="AB245">
        <v>0</v>
      </c>
      <c r="AC245" t="s">
        <v>33</v>
      </c>
      <c r="AD245">
        <v>0</v>
      </c>
      <c r="AE245">
        <v>0</v>
      </c>
      <c r="AF245">
        <v>0</v>
      </c>
    </row>
    <row r="246" spans="1:32" hidden="1" x14ac:dyDescent="0.25">
      <c r="A246" t="s">
        <v>340</v>
      </c>
      <c r="B246">
        <v>1339.98</v>
      </c>
      <c r="C246">
        <v>2242.6999999999998</v>
      </c>
      <c r="D246" s="17">
        <f>VLOOKUP(A246,Sheet7!$A$2:$B$602,2,FALSE)</f>
        <v>65</v>
      </c>
      <c r="E246">
        <v>24771</v>
      </c>
      <c r="F246">
        <v>0</v>
      </c>
      <c r="H246">
        <v>810</v>
      </c>
      <c r="I246" t="s">
        <v>27</v>
      </c>
      <c r="J246" t="s">
        <v>327</v>
      </c>
      <c r="K246" t="s">
        <v>351</v>
      </c>
      <c r="L246" t="s">
        <v>350</v>
      </c>
      <c r="M246" t="s">
        <v>77</v>
      </c>
      <c r="N246">
        <v>480</v>
      </c>
      <c r="O246">
        <v>400</v>
      </c>
      <c r="P246">
        <v>80</v>
      </c>
      <c r="Q246">
        <v>480</v>
      </c>
      <c r="R246">
        <v>80</v>
      </c>
      <c r="S246">
        <v>480</v>
      </c>
      <c r="T246">
        <v>0</v>
      </c>
      <c r="U246">
        <v>0</v>
      </c>
      <c r="V246">
        <v>0</v>
      </c>
      <c r="W246">
        <v>0</v>
      </c>
      <c r="X246">
        <v>0</v>
      </c>
      <c r="Y246">
        <v>0</v>
      </c>
      <c r="Z246">
        <v>0</v>
      </c>
      <c r="AA246">
        <v>0</v>
      </c>
      <c r="AB246">
        <v>0</v>
      </c>
      <c r="AC246" t="s">
        <v>33</v>
      </c>
      <c r="AD246">
        <v>0</v>
      </c>
      <c r="AE246">
        <v>0</v>
      </c>
      <c r="AF246">
        <v>0</v>
      </c>
    </row>
    <row r="247" spans="1:32" hidden="1" x14ac:dyDescent="0.25">
      <c r="A247" t="s">
        <v>397</v>
      </c>
      <c r="B247">
        <v>3524.2999999999997</v>
      </c>
      <c r="C247">
        <v>6043.37</v>
      </c>
      <c r="D247" s="17">
        <f>VLOOKUP(A247,Sheet7!$A$2:$B$602,2,FALSE)</f>
        <v>130</v>
      </c>
      <c r="E247">
        <v>25719</v>
      </c>
      <c r="F247">
        <v>0</v>
      </c>
      <c r="H247">
        <v>810</v>
      </c>
      <c r="I247" t="s">
        <v>27</v>
      </c>
      <c r="J247" t="s">
        <v>327</v>
      </c>
      <c r="K247" t="s">
        <v>398</v>
      </c>
      <c r="L247" t="s">
        <v>42</v>
      </c>
      <c r="M247" t="s">
        <v>32</v>
      </c>
      <c r="N247">
        <v>4462</v>
      </c>
      <c r="O247">
        <v>2620</v>
      </c>
      <c r="P247">
        <v>1962</v>
      </c>
      <c r="Q247">
        <v>4462</v>
      </c>
      <c r="R247">
        <v>1784.8</v>
      </c>
      <c r="S247">
        <v>1784.8</v>
      </c>
      <c r="T247">
        <v>0</v>
      </c>
      <c r="U247">
        <v>0</v>
      </c>
      <c r="V247">
        <v>0</v>
      </c>
      <c r="W247">
        <v>0</v>
      </c>
      <c r="X247">
        <v>0</v>
      </c>
      <c r="Y247">
        <v>0</v>
      </c>
      <c r="Z247">
        <v>0</v>
      </c>
      <c r="AA247">
        <v>0</v>
      </c>
      <c r="AB247">
        <v>0</v>
      </c>
      <c r="AC247" t="s">
        <v>33</v>
      </c>
      <c r="AD247">
        <v>0</v>
      </c>
      <c r="AE247">
        <v>0</v>
      </c>
      <c r="AF247">
        <v>0</v>
      </c>
    </row>
    <row r="248" spans="1:32" hidden="1" x14ac:dyDescent="0.25">
      <c r="A248" t="s">
        <v>397</v>
      </c>
      <c r="B248">
        <v>3524.2999999999997</v>
      </c>
      <c r="C248">
        <v>6043.37</v>
      </c>
      <c r="D248" s="17">
        <f>VLOOKUP(A248,Sheet7!$A$2:$B$602,2,FALSE)</f>
        <v>130</v>
      </c>
      <c r="E248">
        <v>25720</v>
      </c>
      <c r="F248">
        <v>0</v>
      </c>
      <c r="H248">
        <v>810</v>
      </c>
      <c r="I248" t="s">
        <v>27</v>
      </c>
      <c r="J248" t="s">
        <v>327</v>
      </c>
      <c r="K248" t="s">
        <v>399</v>
      </c>
      <c r="L248" t="s">
        <v>45</v>
      </c>
      <c r="M248" t="s">
        <v>77</v>
      </c>
      <c r="N248">
        <v>6274</v>
      </c>
      <c r="O248">
        <v>3764.55</v>
      </c>
      <c r="P248">
        <v>2509.6999999999998</v>
      </c>
      <c r="Q248">
        <v>6274.25</v>
      </c>
      <c r="R248">
        <v>2509.6999999999998</v>
      </c>
      <c r="S248">
        <v>2509.6999999999998</v>
      </c>
      <c r="T248">
        <v>0</v>
      </c>
      <c r="U248">
        <v>0</v>
      </c>
      <c r="V248">
        <v>0</v>
      </c>
      <c r="W248">
        <v>0</v>
      </c>
      <c r="X248">
        <v>0</v>
      </c>
      <c r="Y248">
        <v>0</v>
      </c>
      <c r="Z248">
        <v>0</v>
      </c>
      <c r="AA248">
        <v>0</v>
      </c>
      <c r="AB248">
        <v>0</v>
      </c>
      <c r="AC248" t="s">
        <v>33</v>
      </c>
      <c r="AD248">
        <v>0</v>
      </c>
      <c r="AE248">
        <v>0</v>
      </c>
      <c r="AF248">
        <v>0</v>
      </c>
    </row>
    <row r="249" spans="1:32" hidden="1" x14ac:dyDescent="0.25">
      <c r="A249" t="s">
        <v>397</v>
      </c>
      <c r="B249">
        <v>3524.2999999999997</v>
      </c>
      <c r="C249">
        <v>6043.37</v>
      </c>
      <c r="D249" s="17">
        <f>VLOOKUP(A249,Sheet7!$A$2:$B$602,2,FALSE)</f>
        <v>130</v>
      </c>
      <c r="E249">
        <v>25725</v>
      </c>
      <c r="F249">
        <v>0</v>
      </c>
      <c r="H249">
        <v>810</v>
      </c>
      <c r="I249" t="s">
        <v>27</v>
      </c>
      <c r="J249" t="s">
        <v>327</v>
      </c>
      <c r="K249" t="s">
        <v>402</v>
      </c>
      <c r="L249" t="s">
        <v>60</v>
      </c>
      <c r="M249" t="s">
        <v>403</v>
      </c>
      <c r="N249">
        <v>720</v>
      </c>
      <c r="O249">
        <v>432</v>
      </c>
      <c r="P249">
        <v>288</v>
      </c>
      <c r="Q249">
        <v>720</v>
      </c>
      <c r="R249">
        <v>288</v>
      </c>
      <c r="S249">
        <v>288</v>
      </c>
      <c r="T249">
        <v>0</v>
      </c>
      <c r="U249">
        <v>0</v>
      </c>
      <c r="V249">
        <v>0</v>
      </c>
      <c r="W249">
        <v>0</v>
      </c>
      <c r="X249">
        <v>0</v>
      </c>
      <c r="Y249">
        <v>0</v>
      </c>
      <c r="Z249">
        <v>0</v>
      </c>
      <c r="AA249">
        <v>0</v>
      </c>
      <c r="AB249">
        <v>0</v>
      </c>
      <c r="AC249" t="s">
        <v>33</v>
      </c>
      <c r="AD249">
        <v>0</v>
      </c>
      <c r="AE249">
        <v>0</v>
      </c>
      <c r="AF249">
        <v>0</v>
      </c>
    </row>
    <row r="250" spans="1:32" hidden="1" x14ac:dyDescent="0.25">
      <c r="A250" t="s">
        <v>397</v>
      </c>
      <c r="B250">
        <v>3524.2999999999997</v>
      </c>
      <c r="C250">
        <v>6043.37</v>
      </c>
      <c r="D250" s="17">
        <f>VLOOKUP(A250,Sheet7!$A$2:$B$602,2,FALSE)</f>
        <v>130</v>
      </c>
      <c r="E250">
        <v>25794</v>
      </c>
      <c r="F250">
        <v>0</v>
      </c>
      <c r="H250">
        <v>810</v>
      </c>
      <c r="I250" t="s">
        <v>27</v>
      </c>
      <c r="J250" t="s">
        <v>327</v>
      </c>
      <c r="K250" t="s">
        <v>404</v>
      </c>
      <c r="L250" t="s">
        <v>364</v>
      </c>
      <c r="M250" t="s">
        <v>51</v>
      </c>
      <c r="N250">
        <v>2760</v>
      </c>
      <c r="O250">
        <v>1656</v>
      </c>
      <c r="P250">
        <v>1104</v>
      </c>
      <c r="Q250">
        <v>2760</v>
      </c>
      <c r="R250">
        <v>1104</v>
      </c>
      <c r="S250">
        <v>1104</v>
      </c>
      <c r="T250">
        <v>0</v>
      </c>
      <c r="U250">
        <v>0</v>
      </c>
      <c r="V250">
        <v>0</v>
      </c>
      <c r="W250">
        <v>0</v>
      </c>
      <c r="X250">
        <v>0</v>
      </c>
      <c r="Y250">
        <v>0</v>
      </c>
      <c r="Z250">
        <v>0</v>
      </c>
      <c r="AA250">
        <v>0</v>
      </c>
      <c r="AB250">
        <v>0</v>
      </c>
      <c r="AC250" t="s">
        <v>33</v>
      </c>
      <c r="AD250">
        <v>0</v>
      </c>
      <c r="AE250">
        <v>0</v>
      </c>
      <c r="AF250">
        <v>0</v>
      </c>
    </row>
    <row r="251" spans="1:32" hidden="1" x14ac:dyDescent="0.25">
      <c r="A251" t="s">
        <v>397</v>
      </c>
      <c r="B251">
        <v>3524.2999999999997</v>
      </c>
      <c r="C251">
        <v>6043.37</v>
      </c>
      <c r="D251" s="17">
        <f>VLOOKUP(A251,Sheet7!$A$2:$B$602,2,FALSE)</f>
        <v>130</v>
      </c>
      <c r="E251">
        <v>25796</v>
      </c>
      <c r="F251">
        <v>0</v>
      </c>
      <c r="H251">
        <v>810</v>
      </c>
      <c r="I251" t="s">
        <v>27</v>
      </c>
      <c r="J251" t="s">
        <v>327</v>
      </c>
      <c r="K251" t="s">
        <v>405</v>
      </c>
      <c r="L251" t="s">
        <v>288</v>
      </c>
      <c r="M251" t="s">
        <v>406</v>
      </c>
      <c r="N251">
        <v>75</v>
      </c>
      <c r="O251">
        <v>45</v>
      </c>
      <c r="P251">
        <v>30</v>
      </c>
      <c r="Q251">
        <v>75</v>
      </c>
      <c r="R251">
        <v>30</v>
      </c>
      <c r="S251">
        <v>30</v>
      </c>
      <c r="T251">
        <v>0</v>
      </c>
      <c r="U251">
        <v>0</v>
      </c>
      <c r="V251">
        <v>0</v>
      </c>
      <c r="W251">
        <v>0</v>
      </c>
      <c r="X251">
        <v>0</v>
      </c>
      <c r="Y251">
        <v>0</v>
      </c>
      <c r="Z251">
        <v>0</v>
      </c>
      <c r="AA251">
        <v>0</v>
      </c>
      <c r="AB251">
        <v>0</v>
      </c>
      <c r="AC251" t="s">
        <v>33</v>
      </c>
      <c r="AD251">
        <v>0</v>
      </c>
      <c r="AE251">
        <v>0</v>
      </c>
      <c r="AF251">
        <v>0</v>
      </c>
    </row>
    <row r="252" spans="1:32" hidden="1" x14ac:dyDescent="0.25">
      <c r="A252" t="s">
        <v>397</v>
      </c>
      <c r="B252">
        <v>3524.2999999999997</v>
      </c>
      <c r="C252">
        <v>6043.37</v>
      </c>
      <c r="D252" s="17">
        <f>VLOOKUP(A252,Sheet7!$A$2:$B$602,2,FALSE)</f>
        <v>130</v>
      </c>
      <c r="E252">
        <v>25799</v>
      </c>
      <c r="F252">
        <v>0</v>
      </c>
      <c r="H252">
        <v>810</v>
      </c>
      <c r="I252" t="s">
        <v>27</v>
      </c>
      <c r="J252" t="s">
        <v>327</v>
      </c>
      <c r="K252" t="s">
        <v>407</v>
      </c>
      <c r="L252" t="s">
        <v>408</v>
      </c>
      <c r="M252" t="s">
        <v>409</v>
      </c>
      <c r="N252">
        <v>1000</v>
      </c>
      <c r="O252">
        <v>750</v>
      </c>
      <c r="P252">
        <v>250</v>
      </c>
      <c r="Q252">
        <v>1000</v>
      </c>
      <c r="R252">
        <v>0</v>
      </c>
      <c r="S252">
        <v>0</v>
      </c>
      <c r="T252">
        <v>0</v>
      </c>
      <c r="U252" t="s">
        <v>410</v>
      </c>
      <c r="V252">
        <v>2</v>
      </c>
      <c r="W252">
        <v>2</v>
      </c>
      <c r="X252">
        <v>8</v>
      </c>
      <c r="Y252">
        <v>0</v>
      </c>
      <c r="Z252">
        <v>0</v>
      </c>
      <c r="AA252">
        <v>0</v>
      </c>
      <c r="AB252">
        <v>0</v>
      </c>
      <c r="AC252" t="s">
        <v>33</v>
      </c>
      <c r="AD252">
        <v>0</v>
      </c>
      <c r="AE252">
        <v>0</v>
      </c>
      <c r="AF252">
        <v>0</v>
      </c>
    </row>
    <row r="253" spans="1:32" hidden="1" x14ac:dyDescent="0.25">
      <c r="A253" t="s">
        <v>496</v>
      </c>
      <c r="B253">
        <v>547.20999999999992</v>
      </c>
      <c r="C253">
        <v>750.04999999999984</v>
      </c>
      <c r="D253" s="17">
        <f>VLOOKUP(A253,Sheet7!$A$2:$B$602,2,FALSE)</f>
        <v>40</v>
      </c>
      <c r="E253">
        <v>27486</v>
      </c>
      <c r="F253">
        <v>0</v>
      </c>
      <c r="H253">
        <v>810</v>
      </c>
      <c r="I253" t="s">
        <v>27</v>
      </c>
      <c r="J253" t="s">
        <v>327</v>
      </c>
      <c r="K253" t="s">
        <v>497</v>
      </c>
      <c r="L253" t="s">
        <v>45</v>
      </c>
      <c r="M253" t="s">
        <v>32</v>
      </c>
      <c r="N253">
        <v>1000</v>
      </c>
      <c r="O253">
        <v>0</v>
      </c>
      <c r="P253">
        <v>1000</v>
      </c>
      <c r="Q253">
        <v>1045.7</v>
      </c>
      <c r="R253">
        <v>418.28</v>
      </c>
      <c r="S253">
        <v>1045.7</v>
      </c>
      <c r="T253">
        <v>0</v>
      </c>
      <c r="U253" t="s">
        <v>498</v>
      </c>
      <c r="V253">
        <v>0</v>
      </c>
      <c r="W253">
        <v>0</v>
      </c>
      <c r="X253">
        <v>0</v>
      </c>
      <c r="Y253">
        <v>0</v>
      </c>
      <c r="Z253">
        <v>0</v>
      </c>
      <c r="AA253">
        <v>0</v>
      </c>
      <c r="AB253">
        <v>0</v>
      </c>
      <c r="AC253" t="s">
        <v>33</v>
      </c>
      <c r="AD253">
        <v>0</v>
      </c>
      <c r="AE253">
        <v>0</v>
      </c>
      <c r="AF253">
        <v>0</v>
      </c>
    </row>
    <row r="254" spans="1:32" hidden="1" x14ac:dyDescent="0.25">
      <c r="A254" t="s">
        <v>449</v>
      </c>
      <c r="B254">
        <v>5510.55</v>
      </c>
      <c r="C254">
        <v>7478.95</v>
      </c>
      <c r="D254" s="17">
        <f>VLOOKUP(A254,Sheet7!$A$2:$B$602,2,FALSE)</f>
        <v>200</v>
      </c>
      <c r="E254">
        <v>27008</v>
      </c>
      <c r="F254">
        <v>0</v>
      </c>
      <c r="H254">
        <v>810</v>
      </c>
      <c r="I254" t="s">
        <v>27</v>
      </c>
      <c r="J254" t="s">
        <v>327</v>
      </c>
      <c r="K254" t="s">
        <v>453</v>
      </c>
      <c r="L254" t="s">
        <v>35</v>
      </c>
      <c r="M254" t="s">
        <v>32</v>
      </c>
      <c r="N254">
        <v>35</v>
      </c>
      <c r="O254">
        <v>0</v>
      </c>
      <c r="P254">
        <v>20</v>
      </c>
      <c r="Q254">
        <v>35</v>
      </c>
      <c r="R254">
        <v>10</v>
      </c>
      <c r="S254">
        <v>0</v>
      </c>
      <c r="T254">
        <v>0</v>
      </c>
      <c r="U254">
        <v>0</v>
      </c>
      <c r="V254">
        <v>0</v>
      </c>
      <c r="W254">
        <v>0</v>
      </c>
      <c r="X254" t="s">
        <v>56</v>
      </c>
      <c r="Y254">
        <v>1</v>
      </c>
      <c r="Z254" t="s">
        <v>127</v>
      </c>
      <c r="AA254">
        <v>0</v>
      </c>
      <c r="AB254">
        <v>0</v>
      </c>
      <c r="AC254" t="s">
        <v>33</v>
      </c>
      <c r="AD254">
        <v>0</v>
      </c>
      <c r="AE254">
        <v>0</v>
      </c>
      <c r="AF254">
        <v>0</v>
      </c>
    </row>
    <row r="255" spans="1:32" hidden="1" x14ac:dyDescent="0.25">
      <c r="A255" t="s">
        <v>449</v>
      </c>
      <c r="B255">
        <v>5510.55</v>
      </c>
      <c r="C255">
        <v>7478.95</v>
      </c>
      <c r="D255" s="17">
        <f>VLOOKUP(A255,Sheet7!$A$2:$B$602,2,FALSE)</f>
        <v>200</v>
      </c>
      <c r="E255">
        <v>26985</v>
      </c>
      <c r="F255">
        <v>0</v>
      </c>
      <c r="H255">
        <v>810</v>
      </c>
      <c r="I255" t="s">
        <v>27</v>
      </c>
      <c r="J255" t="s">
        <v>327</v>
      </c>
      <c r="K255" t="s">
        <v>450</v>
      </c>
      <c r="L255" t="s">
        <v>37</v>
      </c>
      <c r="M255" t="s">
        <v>32</v>
      </c>
      <c r="N255">
        <v>25093.39</v>
      </c>
      <c r="O255">
        <v>22000</v>
      </c>
      <c r="P255">
        <v>3000</v>
      </c>
      <c r="Q255">
        <v>25093.39</v>
      </c>
      <c r="R255">
        <v>3000</v>
      </c>
      <c r="S255">
        <v>25093.39</v>
      </c>
      <c r="T255">
        <v>0</v>
      </c>
      <c r="U255">
        <v>0</v>
      </c>
      <c r="V255">
        <v>0</v>
      </c>
      <c r="W255">
        <v>0</v>
      </c>
      <c r="X255" t="s">
        <v>338</v>
      </c>
      <c r="Y255">
        <v>0</v>
      </c>
      <c r="Z255">
        <v>0</v>
      </c>
      <c r="AA255">
        <v>0</v>
      </c>
      <c r="AB255">
        <v>0</v>
      </c>
      <c r="AC255" t="s">
        <v>33</v>
      </c>
      <c r="AD255">
        <v>0</v>
      </c>
      <c r="AE255">
        <v>0</v>
      </c>
      <c r="AF255">
        <v>0</v>
      </c>
    </row>
    <row r="256" spans="1:32" hidden="1" x14ac:dyDescent="0.25">
      <c r="A256" t="s">
        <v>449</v>
      </c>
      <c r="B256">
        <v>5510.55</v>
      </c>
      <c r="C256">
        <v>7478.95</v>
      </c>
      <c r="D256" s="17">
        <f>VLOOKUP(A256,Sheet7!$A$2:$B$602,2,FALSE)</f>
        <v>200</v>
      </c>
      <c r="E256">
        <v>26986</v>
      </c>
      <c r="F256">
        <v>0</v>
      </c>
      <c r="H256">
        <v>810</v>
      </c>
      <c r="I256" t="s">
        <v>27</v>
      </c>
      <c r="J256" t="s">
        <v>327</v>
      </c>
      <c r="K256" t="s">
        <v>451</v>
      </c>
      <c r="L256" t="s">
        <v>45</v>
      </c>
      <c r="M256" t="s">
        <v>32</v>
      </c>
      <c r="N256">
        <v>6681</v>
      </c>
      <c r="O256">
        <v>4000</v>
      </c>
      <c r="P256">
        <v>2500</v>
      </c>
      <c r="Q256">
        <v>6681</v>
      </c>
      <c r="R256">
        <v>2500</v>
      </c>
      <c r="S256">
        <v>6681</v>
      </c>
      <c r="T256">
        <v>0</v>
      </c>
      <c r="U256">
        <v>0</v>
      </c>
      <c r="V256">
        <v>0</v>
      </c>
      <c r="W256">
        <v>0</v>
      </c>
      <c r="X256">
        <v>0</v>
      </c>
      <c r="Y256">
        <v>0</v>
      </c>
      <c r="Z256">
        <v>0</v>
      </c>
      <c r="AA256">
        <v>0</v>
      </c>
      <c r="AB256">
        <v>0</v>
      </c>
      <c r="AC256" t="s">
        <v>33</v>
      </c>
      <c r="AD256">
        <v>0</v>
      </c>
      <c r="AE256">
        <v>0</v>
      </c>
      <c r="AF256">
        <v>0</v>
      </c>
    </row>
    <row r="257" spans="1:32" hidden="1" x14ac:dyDescent="0.25">
      <c r="A257" t="s">
        <v>449</v>
      </c>
      <c r="B257">
        <v>5510.55</v>
      </c>
      <c r="C257">
        <v>7478.95</v>
      </c>
      <c r="D257" s="17">
        <f>VLOOKUP(A257,Sheet7!$A$2:$B$602,2,FALSE)</f>
        <v>200</v>
      </c>
      <c r="E257">
        <v>26988</v>
      </c>
      <c r="F257">
        <v>0</v>
      </c>
      <c r="H257">
        <v>810</v>
      </c>
      <c r="I257" t="s">
        <v>27</v>
      </c>
      <c r="J257" t="s">
        <v>327</v>
      </c>
      <c r="K257" t="s">
        <v>452</v>
      </c>
      <c r="L257" t="s">
        <v>42</v>
      </c>
      <c r="M257" t="s">
        <v>32</v>
      </c>
      <c r="N257">
        <v>3078</v>
      </c>
      <c r="O257">
        <v>2000</v>
      </c>
      <c r="P257">
        <v>1078</v>
      </c>
      <c r="Q257">
        <v>3078</v>
      </c>
      <c r="R257">
        <v>1078</v>
      </c>
      <c r="S257">
        <v>3078</v>
      </c>
      <c r="T257">
        <v>0</v>
      </c>
      <c r="U257">
        <v>0</v>
      </c>
      <c r="V257">
        <v>0</v>
      </c>
      <c r="W257">
        <v>0</v>
      </c>
      <c r="X257">
        <v>0</v>
      </c>
      <c r="Y257">
        <v>0</v>
      </c>
      <c r="Z257">
        <v>0</v>
      </c>
      <c r="AA257">
        <v>0</v>
      </c>
      <c r="AB257">
        <v>0</v>
      </c>
      <c r="AC257" t="s">
        <v>33</v>
      </c>
      <c r="AD257">
        <v>0</v>
      </c>
      <c r="AE257">
        <v>0</v>
      </c>
      <c r="AF257">
        <v>0</v>
      </c>
    </row>
    <row r="258" spans="1:32" hidden="1" x14ac:dyDescent="0.25">
      <c r="A258" t="s">
        <v>413</v>
      </c>
      <c r="B258">
        <v>1196.9799999999998</v>
      </c>
      <c r="C258">
        <v>-315.29000000000002</v>
      </c>
      <c r="D258" s="17">
        <f>VLOOKUP(A258,Sheet7!$A$2:$B$602,2,FALSE)</f>
        <v>40</v>
      </c>
      <c r="E258">
        <v>26542</v>
      </c>
      <c r="F258">
        <v>0</v>
      </c>
      <c r="H258">
        <v>810</v>
      </c>
      <c r="I258" t="s">
        <v>27</v>
      </c>
      <c r="J258" t="s">
        <v>327</v>
      </c>
      <c r="K258" t="s">
        <v>424</v>
      </c>
      <c r="L258" t="s">
        <v>35</v>
      </c>
      <c r="M258" t="s">
        <v>32</v>
      </c>
      <c r="N258">
        <v>10</v>
      </c>
      <c r="O258">
        <v>0</v>
      </c>
      <c r="P258">
        <v>10</v>
      </c>
      <c r="Q258">
        <v>10</v>
      </c>
      <c r="R258">
        <v>10</v>
      </c>
      <c r="S258">
        <v>0</v>
      </c>
      <c r="T258">
        <v>0</v>
      </c>
      <c r="U258">
        <v>0</v>
      </c>
      <c r="V258">
        <v>0</v>
      </c>
      <c r="W258">
        <v>0</v>
      </c>
      <c r="X258" t="s">
        <v>56</v>
      </c>
      <c r="Y258">
        <v>1</v>
      </c>
      <c r="Z258" t="s">
        <v>127</v>
      </c>
      <c r="AA258">
        <v>0</v>
      </c>
      <c r="AB258">
        <v>0</v>
      </c>
      <c r="AC258" t="s">
        <v>63</v>
      </c>
      <c r="AD258" t="s">
        <v>332</v>
      </c>
      <c r="AE258" t="s">
        <v>33</v>
      </c>
      <c r="AF258">
        <v>0</v>
      </c>
    </row>
    <row r="259" spans="1:32" hidden="1" x14ac:dyDescent="0.25">
      <c r="A259" t="s">
        <v>413</v>
      </c>
      <c r="B259">
        <v>1196.9799999999998</v>
      </c>
      <c r="C259">
        <v>-315.29000000000002</v>
      </c>
      <c r="D259" s="17">
        <f>VLOOKUP(A259,Sheet7!$A$2:$B$602,2,FALSE)</f>
        <v>40</v>
      </c>
      <c r="E259">
        <v>26517</v>
      </c>
      <c r="F259">
        <v>0</v>
      </c>
      <c r="H259">
        <v>810</v>
      </c>
      <c r="I259" t="s">
        <v>27</v>
      </c>
      <c r="J259" t="s">
        <v>327</v>
      </c>
      <c r="K259" t="s">
        <v>414</v>
      </c>
      <c r="L259" t="s">
        <v>60</v>
      </c>
      <c r="M259" t="s">
        <v>32</v>
      </c>
      <c r="N259">
        <v>2112</v>
      </c>
      <c r="O259">
        <v>962.38</v>
      </c>
      <c r="P259">
        <v>1149.6199999999999</v>
      </c>
      <c r="Q259">
        <v>2122</v>
      </c>
      <c r="R259">
        <v>844.8</v>
      </c>
      <c r="S259">
        <v>2122</v>
      </c>
      <c r="T259">
        <v>0</v>
      </c>
      <c r="U259">
        <v>0</v>
      </c>
      <c r="V259">
        <v>0</v>
      </c>
      <c r="W259">
        <v>0</v>
      </c>
      <c r="X259">
        <v>0</v>
      </c>
      <c r="Y259">
        <v>0</v>
      </c>
      <c r="Z259">
        <v>0</v>
      </c>
      <c r="AA259">
        <v>0</v>
      </c>
      <c r="AB259">
        <v>0</v>
      </c>
      <c r="AC259" t="s">
        <v>33</v>
      </c>
      <c r="AD259">
        <v>0</v>
      </c>
      <c r="AE259">
        <v>0</v>
      </c>
      <c r="AF259">
        <v>0</v>
      </c>
    </row>
    <row r="260" spans="1:32" hidden="1" x14ac:dyDescent="0.25">
      <c r="A260" t="s">
        <v>413</v>
      </c>
      <c r="B260">
        <v>1196.9799999999998</v>
      </c>
      <c r="C260">
        <v>-315.29000000000002</v>
      </c>
      <c r="D260" s="17">
        <f>VLOOKUP(A260,Sheet7!$A$2:$B$602,2,FALSE)</f>
        <v>40</v>
      </c>
      <c r="E260">
        <v>26519</v>
      </c>
      <c r="F260">
        <v>0</v>
      </c>
      <c r="H260">
        <v>810</v>
      </c>
      <c r="I260" t="s">
        <v>27</v>
      </c>
      <c r="J260" t="s">
        <v>327</v>
      </c>
      <c r="K260" t="s">
        <v>415</v>
      </c>
      <c r="L260" t="s">
        <v>288</v>
      </c>
      <c r="M260" t="s">
        <v>77</v>
      </c>
      <c r="N260">
        <v>25</v>
      </c>
      <c r="O260">
        <v>12.5</v>
      </c>
      <c r="P260">
        <v>12.5</v>
      </c>
      <c r="Q260">
        <v>25</v>
      </c>
      <c r="R260">
        <v>12.5</v>
      </c>
      <c r="S260">
        <v>25</v>
      </c>
      <c r="T260">
        <v>0</v>
      </c>
      <c r="U260">
        <v>0</v>
      </c>
      <c r="V260">
        <v>0</v>
      </c>
      <c r="W260">
        <v>0</v>
      </c>
      <c r="X260">
        <v>0</v>
      </c>
      <c r="Y260">
        <v>0</v>
      </c>
      <c r="Z260">
        <v>0</v>
      </c>
      <c r="AA260">
        <v>0</v>
      </c>
      <c r="AB260">
        <v>0</v>
      </c>
      <c r="AC260" t="s">
        <v>33</v>
      </c>
      <c r="AD260">
        <v>0</v>
      </c>
      <c r="AE260">
        <v>0</v>
      </c>
      <c r="AF260">
        <v>0</v>
      </c>
    </row>
    <row r="261" spans="1:32" hidden="1" x14ac:dyDescent="0.25">
      <c r="A261" t="s">
        <v>413</v>
      </c>
      <c r="B261">
        <v>1196.9799999999998</v>
      </c>
      <c r="C261">
        <v>-315.29000000000002</v>
      </c>
      <c r="D261" s="17">
        <f>VLOOKUP(A261,Sheet7!$A$2:$B$602,2,FALSE)</f>
        <v>40</v>
      </c>
      <c r="E261">
        <v>26521</v>
      </c>
      <c r="F261">
        <v>0</v>
      </c>
      <c r="H261">
        <v>810</v>
      </c>
      <c r="I261" t="s">
        <v>27</v>
      </c>
      <c r="J261" t="s">
        <v>327</v>
      </c>
      <c r="K261" t="s">
        <v>416</v>
      </c>
      <c r="L261" t="s">
        <v>288</v>
      </c>
      <c r="M261" t="s">
        <v>32</v>
      </c>
      <c r="N261">
        <v>700</v>
      </c>
      <c r="O261">
        <v>250</v>
      </c>
      <c r="P261">
        <v>450</v>
      </c>
      <c r="Q261">
        <v>700</v>
      </c>
      <c r="R261">
        <v>350</v>
      </c>
      <c r="S261">
        <v>700</v>
      </c>
      <c r="T261">
        <v>0</v>
      </c>
      <c r="U261">
        <v>0</v>
      </c>
      <c r="V261">
        <v>0</v>
      </c>
      <c r="W261">
        <v>0</v>
      </c>
      <c r="X261">
        <v>0</v>
      </c>
      <c r="Y261">
        <v>0</v>
      </c>
      <c r="Z261">
        <v>0</v>
      </c>
      <c r="AA261">
        <v>0</v>
      </c>
      <c r="AB261">
        <v>0</v>
      </c>
      <c r="AC261" t="s">
        <v>33</v>
      </c>
      <c r="AD261">
        <v>0</v>
      </c>
      <c r="AE261">
        <v>0</v>
      </c>
      <c r="AF261">
        <v>0</v>
      </c>
    </row>
    <row r="262" spans="1:32" hidden="1" x14ac:dyDescent="0.25">
      <c r="A262" t="s">
        <v>413</v>
      </c>
      <c r="B262">
        <v>1196.9799999999998</v>
      </c>
      <c r="C262">
        <v>-315.29000000000002</v>
      </c>
      <c r="D262" s="17">
        <f>VLOOKUP(A262,Sheet7!$A$2:$B$602,2,FALSE)</f>
        <v>40</v>
      </c>
      <c r="E262">
        <v>26525</v>
      </c>
      <c r="F262">
        <v>0</v>
      </c>
      <c r="H262">
        <v>810</v>
      </c>
      <c r="I262" t="s">
        <v>27</v>
      </c>
      <c r="J262" t="s">
        <v>327</v>
      </c>
      <c r="K262" t="s">
        <v>417</v>
      </c>
      <c r="L262" t="s">
        <v>42</v>
      </c>
      <c r="M262" t="s">
        <v>32</v>
      </c>
      <c r="N262">
        <v>1080</v>
      </c>
      <c r="O262">
        <v>285.12</v>
      </c>
      <c r="P262">
        <v>794.88</v>
      </c>
      <c r="Q262">
        <v>1080</v>
      </c>
      <c r="R262">
        <v>432</v>
      </c>
      <c r="S262">
        <v>1080</v>
      </c>
      <c r="T262">
        <v>0</v>
      </c>
      <c r="U262">
        <v>0</v>
      </c>
      <c r="V262">
        <v>0</v>
      </c>
      <c r="W262">
        <v>0</v>
      </c>
      <c r="X262">
        <v>0</v>
      </c>
      <c r="Y262">
        <v>0</v>
      </c>
      <c r="Z262">
        <v>0</v>
      </c>
      <c r="AA262">
        <v>0</v>
      </c>
      <c r="AB262">
        <v>0</v>
      </c>
      <c r="AC262" t="s">
        <v>33</v>
      </c>
      <c r="AD262">
        <v>0</v>
      </c>
      <c r="AE262">
        <v>0</v>
      </c>
      <c r="AF262">
        <v>0</v>
      </c>
    </row>
    <row r="263" spans="1:32" hidden="1" x14ac:dyDescent="0.25">
      <c r="A263" t="s">
        <v>413</v>
      </c>
      <c r="B263">
        <v>1196.9799999999998</v>
      </c>
      <c r="C263">
        <v>-315.29000000000002</v>
      </c>
      <c r="D263" s="17">
        <f>VLOOKUP(A263,Sheet7!$A$2:$B$602,2,FALSE)</f>
        <v>40</v>
      </c>
      <c r="E263">
        <v>26528</v>
      </c>
      <c r="F263">
        <v>0</v>
      </c>
      <c r="H263">
        <v>810</v>
      </c>
      <c r="I263" t="s">
        <v>27</v>
      </c>
      <c r="J263" t="s">
        <v>327</v>
      </c>
      <c r="K263" t="s">
        <v>418</v>
      </c>
      <c r="L263" t="s">
        <v>45</v>
      </c>
      <c r="M263" t="s">
        <v>32</v>
      </c>
      <c r="N263">
        <v>2610</v>
      </c>
      <c r="O263">
        <v>1710</v>
      </c>
      <c r="P263">
        <v>900</v>
      </c>
      <c r="Q263">
        <v>2628</v>
      </c>
      <c r="R263">
        <v>1051.2</v>
      </c>
      <c r="S263">
        <v>2628</v>
      </c>
      <c r="T263">
        <v>0</v>
      </c>
      <c r="U263" t="s">
        <v>419</v>
      </c>
      <c r="V263">
        <v>0</v>
      </c>
      <c r="W263">
        <v>0</v>
      </c>
      <c r="X263">
        <v>0</v>
      </c>
      <c r="Y263">
        <v>0</v>
      </c>
      <c r="Z263">
        <v>0</v>
      </c>
      <c r="AA263">
        <v>0</v>
      </c>
      <c r="AB263">
        <v>0</v>
      </c>
      <c r="AC263" t="s">
        <v>33</v>
      </c>
      <c r="AD263">
        <v>0</v>
      </c>
      <c r="AE263">
        <v>0</v>
      </c>
      <c r="AF263">
        <v>0</v>
      </c>
    </row>
    <row r="264" spans="1:32" hidden="1" x14ac:dyDescent="0.25">
      <c r="A264" t="s">
        <v>413</v>
      </c>
      <c r="B264">
        <v>1196.9799999999998</v>
      </c>
      <c r="C264">
        <v>-315.29000000000002</v>
      </c>
      <c r="D264" s="17">
        <f>VLOOKUP(A264,Sheet7!$A$2:$B$602,2,FALSE)</f>
        <v>40</v>
      </c>
      <c r="E264">
        <v>26529</v>
      </c>
      <c r="F264">
        <v>0</v>
      </c>
      <c r="H264">
        <v>810</v>
      </c>
      <c r="I264" t="s">
        <v>27</v>
      </c>
      <c r="J264" t="s">
        <v>327</v>
      </c>
      <c r="K264" t="s">
        <v>420</v>
      </c>
      <c r="L264" t="s">
        <v>288</v>
      </c>
      <c r="M264" t="s">
        <v>51</v>
      </c>
      <c r="N264">
        <v>360</v>
      </c>
      <c r="O264">
        <v>180</v>
      </c>
      <c r="P264">
        <v>180</v>
      </c>
      <c r="Q264">
        <v>360</v>
      </c>
      <c r="R264">
        <v>180</v>
      </c>
      <c r="S264">
        <v>360</v>
      </c>
      <c r="T264">
        <v>0</v>
      </c>
      <c r="U264">
        <v>0</v>
      </c>
      <c r="V264">
        <v>0</v>
      </c>
      <c r="W264">
        <v>0</v>
      </c>
      <c r="X264" t="s">
        <v>421</v>
      </c>
      <c r="Y264">
        <v>1</v>
      </c>
      <c r="Z264">
        <v>3</v>
      </c>
      <c r="AA264">
        <v>0</v>
      </c>
      <c r="AB264">
        <v>0</v>
      </c>
      <c r="AC264" t="s">
        <v>63</v>
      </c>
      <c r="AD264" t="s">
        <v>422</v>
      </c>
      <c r="AE264" t="s">
        <v>423</v>
      </c>
      <c r="AF264">
        <v>0</v>
      </c>
    </row>
    <row r="265" spans="1:32" hidden="1" x14ac:dyDescent="0.25">
      <c r="A265" t="s">
        <v>813</v>
      </c>
      <c r="B265">
        <v>1274.5999999999999</v>
      </c>
      <c r="C265" t="e">
        <v>#N/A</v>
      </c>
      <c r="D265" s="17" t="e">
        <f>VLOOKUP(A265,Sheet7!$A$2:$B$602,2,FALSE)</f>
        <v>#N/A</v>
      </c>
      <c r="E265">
        <v>27797</v>
      </c>
      <c r="F265">
        <v>0</v>
      </c>
      <c r="H265">
        <v>810</v>
      </c>
      <c r="I265" t="s">
        <v>27</v>
      </c>
      <c r="J265" t="s">
        <v>327</v>
      </c>
      <c r="K265" t="s">
        <v>814</v>
      </c>
      <c r="L265" t="s">
        <v>45</v>
      </c>
      <c r="M265">
        <v>0</v>
      </c>
      <c r="N265">
        <v>2100</v>
      </c>
      <c r="O265">
        <v>0</v>
      </c>
      <c r="P265">
        <v>2100</v>
      </c>
      <c r="Q265">
        <v>2100</v>
      </c>
      <c r="R265">
        <v>2100</v>
      </c>
      <c r="S265">
        <v>2100</v>
      </c>
      <c r="T265">
        <v>0</v>
      </c>
      <c r="U265">
        <v>0</v>
      </c>
      <c r="V265">
        <v>0</v>
      </c>
      <c r="W265">
        <v>0</v>
      </c>
      <c r="X265">
        <v>0</v>
      </c>
      <c r="Y265">
        <v>0</v>
      </c>
      <c r="Z265">
        <v>0</v>
      </c>
      <c r="AA265">
        <v>0</v>
      </c>
      <c r="AB265">
        <v>0</v>
      </c>
      <c r="AC265">
        <v>0</v>
      </c>
      <c r="AD265">
        <v>0</v>
      </c>
      <c r="AE265">
        <v>0</v>
      </c>
      <c r="AF265">
        <v>0</v>
      </c>
    </row>
    <row r="266" spans="1:32" hidden="1" x14ac:dyDescent="0.25">
      <c r="A266" t="s">
        <v>335</v>
      </c>
      <c r="B266">
        <v>3425.03</v>
      </c>
      <c r="C266">
        <v>7492.36</v>
      </c>
      <c r="D266" s="17">
        <f>VLOOKUP(A266,Sheet7!$A$2:$B$602,2,FALSE)</f>
        <v>90</v>
      </c>
      <c r="E266">
        <v>25556</v>
      </c>
      <c r="F266">
        <v>0</v>
      </c>
      <c r="H266">
        <v>810</v>
      </c>
      <c r="I266" t="s">
        <v>27</v>
      </c>
      <c r="J266" t="s">
        <v>327</v>
      </c>
      <c r="K266" t="s">
        <v>396</v>
      </c>
      <c r="L266" t="s">
        <v>35</v>
      </c>
      <c r="M266" t="s">
        <v>51</v>
      </c>
      <c r="N266">
        <v>10</v>
      </c>
      <c r="O266">
        <v>0</v>
      </c>
      <c r="P266">
        <v>10</v>
      </c>
      <c r="Q266">
        <v>10</v>
      </c>
      <c r="R266">
        <v>10</v>
      </c>
      <c r="S266">
        <v>0</v>
      </c>
      <c r="T266">
        <v>0</v>
      </c>
      <c r="U266">
        <v>0</v>
      </c>
      <c r="V266">
        <v>0</v>
      </c>
      <c r="W266">
        <v>0</v>
      </c>
      <c r="X266" t="s">
        <v>56</v>
      </c>
      <c r="Y266">
        <v>1</v>
      </c>
      <c r="Z266" t="s">
        <v>127</v>
      </c>
      <c r="AA266">
        <v>0</v>
      </c>
      <c r="AB266">
        <v>0</v>
      </c>
      <c r="AC266" t="s">
        <v>63</v>
      </c>
      <c r="AD266" t="s">
        <v>332</v>
      </c>
      <c r="AE266" t="s">
        <v>33</v>
      </c>
      <c r="AF266">
        <v>0</v>
      </c>
    </row>
    <row r="267" spans="1:32" hidden="1" x14ac:dyDescent="0.25">
      <c r="A267" t="s">
        <v>335</v>
      </c>
      <c r="B267">
        <v>3425.03</v>
      </c>
      <c r="C267">
        <v>7492.36</v>
      </c>
      <c r="D267" s="17">
        <f>VLOOKUP(A267,Sheet7!$A$2:$B$602,2,FALSE)</f>
        <v>90</v>
      </c>
      <c r="E267">
        <v>24739</v>
      </c>
      <c r="F267">
        <v>0</v>
      </c>
      <c r="H267">
        <v>810</v>
      </c>
      <c r="I267" t="s">
        <v>27</v>
      </c>
      <c r="J267" t="s">
        <v>327</v>
      </c>
      <c r="K267" t="s">
        <v>336</v>
      </c>
      <c r="L267" t="s">
        <v>60</v>
      </c>
      <c r="M267" t="s">
        <v>32</v>
      </c>
      <c r="N267">
        <v>5940.9</v>
      </c>
      <c r="O267">
        <v>0</v>
      </c>
      <c r="P267">
        <v>3640.9</v>
      </c>
      <c r="Q267">
        <v>5992.56</v>
      </c>
      <c r="R267">
        <v>2397.02</v>
      </c>
      <c r="S267">
        <v>5992.56</v>
      </c>
      <c r="T267">
        <v>0</v>
      </c>
      <c r="U267" t="s">
        <v>337</v>
      </c>
      <c r="V267">
        <v>0</v>
      </c>
      <c r="W267">
        <v>0</v>
      </c>
      <c r="X267" t="s">
        <v>338</v>
      </c>
      <c r="Y267">
        <v>0</v>
      </c>
      <c r="Z267">
        <v>0</v>
      </c>
      <c r="AA267">
        <v>0</v>
      </c>
      <c r="AB267">
        <v>0</v>
      </c>
      <c r="AC267" t="s">
        <v>33</v>
      </c>
      <c r="AD267">
        <v>0</v>
      </c>
      <c r="AE267">
        <v>0</v>
      </c>
      <c r="AF267">
        <v>0</v>
      </c>
    </row>
    <row r="268" spans="1:32" hidden="1" x14ac:dyDescent="0.25">
      <c r="A268" t="s">
        <v>335</v>
      </c>
      <c r="B268">
        <v>3425.03</v>
      </c>
      <c r="C268">
        <v>7492.36</v>
      </c>
      <c r="D268" s="17">
        <f>VLOOKUP(A268,Sheet7!$A$2:$B$602,2,FALSE)</f>
        <v>90</v>
      </c>
      <c r="E268">
        <v>24740</v>
      </c>
      <c r="F268">
        <v>0</v>
      </c>
      <c r="H268">
        <v>810</v>
      </c>
      <c r="I268" t="s">
        <v>27</v>
      </c>
      <c r="J268" t="s">
        <v>327</v>
      </c>
      <c r="K268" t="s">
        <v>339</v>
      </c>
      <c r="L268" t="s">
        <v>37</v>
      </c>
      <c r="M268" t="s">
        <v>32</v>
      </c>
      <c r="N268">
        <v>4150</v>
      </c>
      <c r="O268">
        <v>0</v>
      </c>
      <c r="P268">
        <v>843.4</v>
      </c>
      <c r="Q268">
        <v>4150</v>
      </c>
      <c r="R268">
        <v>843.4</v>
      </c>
      <c r="S268">
        <v>4150</v>
      </c>
      <c r="T268">
        <v>0</v>
      </c>
      <c r="U268">
        <v>0</v>
      </c>
      <c r="V268">
        <v>0</v>
      </c>
      <c r="W268">
        <v>0</v>
      </c>
      <c r="X268">
        <v>0</v>
      </c>
      <c r="Y268">
        <v>0</v>
      </c>
      <c r="Z268">
        <v>0</v>
      </c>
      <c r="AA268">
        <v>0</v>
      </c>
      <c r="AB268">
        <v>0</v>
      </c>
      <c r="AC268" t="s">
        <v>33</v>
      </c>
      <c r="AD268">
        <v>0</v>
      </c>
      <c r="AE268">
        <v>0</v>
      </c>
      <c r="AF268">
        <v>0</v>
      </c>
    </row>
    <row r="269" spans="1:32" hidden="1" x14ac:dyDescent="0.25">
      <c r="A269" t="s">
        <v>335</v>
      </c>
      <c r="B269">
        <v>3425.03</v>
      </c>
      <c r="C269">
        <v>7492.36</v>
      </c>
      <c r="D269" s="17">
        <f>VLOOKUP(A269,Sheet7!$A$2:$B$602,2,FALSE)</f>
        <v>90</v>
      </c>
      <c r="E269">
        <v>25018</v>
      </c>
      <c r="F269">
        <v>0</v>
      </c>
      <c r="H269">
        <v>810</v>
      </c>
      <c r="I269" t="s">
        <v>27</v>
      </c>
      <c r="J269" t="s">
        <v>327</v>
      </c>
      <c r="K269" t="s">
        <v>376</v>
      </c>
      <c r="L269" t="s">
        <v>42</v>
      </c>
      <c r="M269" t="s">
        <v>32</v>
      </c>
      <c r="N269">
        <v>1383.95</v>
      </c>
      <c r="O269">
        <v>0</v>
      </c>
      <c r="P269">
        <v>1383.95</v>
      </c>
      <c r="Q269">
        <v>1383.95</v>
      </c>
      <c r="R269">
        <v>553.58000000000004</v>
      </c>
      <c r="S269">
        <v>1383.95</v>
      </c>
      <c r="T269">
        <v>0</v>
      </c>
      <c r="U269">
        <v>0</v>
      </c>
      <c r="V269">
        <v>0</v>
      </c>
      <c r="W269">
        <v>0</v>
      </c>
      <c r="X269">
        <v>0</v>
      </c>
      <c r="Y269">
        <v>0</v>
      </c>
      <c r="Z269">
        <v>0</v>
      </c>
      <c r="AA269">
        <v>0</v>
      </c>
      <c r="AB269">
        <v>0</v>
      </c>
      <c r="AC269" t="s">
        <v>33</v>
      </c>
      <c r="AD269">
        <v>0</v>
      </c>
      <c r="AE269">
        <v>0</v>
      </c>
      <c r="AF269">
        <v>0</v>
      </c>
    </row>
    <row r="270" spans="1:32" hidden="1" x14ac:dyDescent="0.25">
      <c r="A270" t="s">
        <v>335</v>
      </c>
      <c r="B270">
        <v>3425.03</v>
      </c>
      <c r="C270">
        <v>7492.36</v>
      </c>
      <c r="D270" s="17">
        <f>VLOOKUP(A270,Sheet7!$A$2:$B$602,2,FALSE)</f>
        <v>90</v>
      </c>
      <c r="E270">
        <v>25019</v>
      </c>
      <c r="F270">
        <v>0</v>
      </c>
      <c r="H270">
        <v>810</v>
      </c>
      <c r="I270" t="s">
        <v>27</v>
      </c>
      <c r="J270" t="s">
        <v>327</v>
      </c>
      <c r="K270" t="s">
        <v>377</v>
      </c>
      <c r="L270" t="s">
        <v>288</v>
      </c>
      <c r="M270" t="s">
        <v>32</v>
      </c>
      <c r="N270">
        <v>417.58</v>
      </c>
      <c r="O270">
        <v>0</v>
      </c>
      <c r="P270">
        <v>277.7</v>
      </c>
      <c r="Q270">
        <v>417.58</v>
      </c>
      <c r="R270">
        <v>208.79</v>
      </c>
      <c r="S270">
        <v>417.58</v>
      </c>
      <c r="T270">
        <v>0</v>
      </c>
      <c r="U270">
        <v>0</v>
      </c>
      <c r="V270">
        <v>0</v>
      </c>
      <c r="W270">
        <v>0</v>
      </c>
      <c r="X270">
        <v>0</v>
      </c>
      <c r="Y270">
        <v>0</v>
      </c>
      <c r="Z270">
        <v>0</v>
      </c>
      <c r="AA270">
        <v>0</v>
      </c>
      <c r="AB270">
        <v>0</v>
      </c>
      <c r="AC270" t="s">
        <v>33</v>
      </c>
      <c r="AD270">
        <v>0</v>
      </c>
      <c r="AE270">
        <v>0</v>
      </c>
      <c r="AF270">
        <v>0</v>
      </c>
    </row>
    <row r="271" spans="1:32" hidden="1" x14ac:dyDescent="0.25">
      <c r="A271" t="s">
        <v>335</v>
      </c>
      <c r="B271">
        <v>3425.03</v>
      </c>
      <c r="C271">
        <v>7492.36</v>
      </c>
      <c r="D271" s="17">
        <f>VLOOKUP(A271,Sheet7!$A$2:$B$602,2,FALSE)</f>
        <v>90</v>
      </c>
      <c r="E271">
        <v>25020</v>
      </c>
      <c r="F271">
        <v>0</v>
      </c>
      <c r="H271">
        <v>810</v>
      </c>
      <c r="I271" t="s">
        <v>27</v>
      </c>
      <c r="J271" t="s">
        <v>327</v>
      </c>
      <c r="K271" t="s">
        <v>378</v>
      </c>
      <c r="L271" t="s">
        <v>45</v>
      </c>
      <c r="M271" t="s">
        <v>32</v>
      </c>
      <c r="N271">
        <v>1249.28</v>
      </c>
      <c r="O271">
        <v>0</v>
      </c>
      <c r="P271">
        <v>1249.28</v>
      </c>
      <c r="Q271">
        <v>1273.6199999999999</v>
      </c>
      <c r="R271">
        <v>509.45</v>
      </c>
      <c r="S271">
        <v>1273.6199999999999</v>
      </c>
      <c r="T271">
        <v>0</v>
      </c>
      <c r="U271" t="s">
        <v>379</v>
      </c>
      <c r="V271">
        <v>0</v>
      </c>
      <c r="W271">
        <v>0</v>
      </c>
      <c r="X271">
        <v>0</v>
      </c>
      <c r="Y271">
        <v>0</v>
      </c>
      <c r="Z271">
        <v>0</v>
      </c>
      <c r="AA271">
        <v>0</v>
      </c>
      <c r="AB271">
        <v>0</v>
      </c>
      <c r="AC271" t="s">
        <v>33</v>
      </c>
      <c r="AD271">
        <v>0</v>
      </c>
      <c r="AE271">
        <v>0</v>
      </c>
      <c r="AF271">
        <v>0</v>
      </c>
    </row>
    <row r="272" spans="1:32" hidden="1" x14ac:dyDescent="0.25">
      <c r="A272" t="s">
        <v>494</v>
      </c>
      <c r="B272">
        <v>6999.7300000000005</v>
      </c>
      <c r="C272" t="e">
        <v>#N/A</v>
      </c>
      <c r="D272" s="17" t="e">
        <f>VLOOKUP(A272,Sheet7!$A$2:$B$602,2,FALSE)</f>
        <v>#N/A</v>
      </c>
      <c r="E272">
        <v>27470</v>
      </c>
      <c r="F272">
        <v>0</v>
      </c>
      <c r="H272">
        <v>810</v>
      </c>
      <c r="I272" t="s">
        <v>27</v>
      </c>
      <c r="J272" t="s">
        <v>327</v>
      </c>
      <c r="K272" t="s">
        <v>495</v>
      </c>
      <c r="L272" t="s">
        <v>45</v>
      </c>
      <c r="M272" t="s">
        <v>32</v>
      </c>
      <c r="N272">
        <v>25050</v>
      </c>
      <c r="O272">
        <v>15570</v>
      </c>
      <c r="P272">
        <v>9480</v>
      </c>
      <c r="Q272">
        <v>25050</v>
      </c>
      <c r="R272">
        <v>9480</v>
      </c>
      <c r="S272">
        <v>25050</v>
      </c>
      <c r="T272">
        <v>0</v>
      </c>
      <c r="U272">
        <v>0</v>
      </c>
      <c r="V272">
        <v>0</v>
      </c>
      <c r="W272">
        <v>0</v>
      </c>
      <c r="X272">
        <v>0</v>
      </c>
      <c r="Y272">
        <v>0</v>
      </c>
      <c r="Z272">
        <v>0</v>
      </c>
      <c r="AA272">
        <v>0</v>
      </c>
      <c r="AB272">
        <v>0</v>
      </c>
      <c r="AC272" t="s">
        <v>33</v>
      </c>
      <c r="AD272">
        <v>0</v>
      </c>
      <c r="AE272">
        <v>0</v>
      </c>
      <c r="AF272">
        <v>0</v>
      </c>
    </row>
    <row r="273" spans="1:32" hidden="1" x14ac:dyDescent="0.25">
      <c r="A273" t="s">
        <v>494</v>
      </c>
      <c r="B273">
        <v>6999.7300000000005</v>
      </c>
      <c r="C273" t="e">
        <v>#N/A</v>
      </c>
      <c r="D273" s="17" t="e">
        <f>VLOOKUP(A273,Sheet7!$A$2:$B$602,2,FALSE)</f>
        <v>#N/A</v>
      </c>
      <c r="E273">
        <v>27688</v>
      </c>
      <c r="F273">
        <v>0</v>
      </c>
      <c r="H273">
        <v>810</v>
      </c>
      <c r="I273" t="s">
        <v>27</v>
      </c>
      <c r="J273" t="s">
        <v>327</v>
      </c>
      <c r="K273" t="s">
        <v>516</v>
      </c>
      <c r="L273" t="s">
        <v>35</v>
      </c>
      <c r="M273" t="s">
        <v>32</v>
      </c>
      <c r="N273">
        <v>10</v>
      </c>
      <c r="O273">
        <v>0</v>
      </c>
      <c r="P273">
        <v>10</v>
      </c>
      <c r="Q273">
        <v>10</v>
      </c>
      <c r="R273">
        <v>10</v>
      </c>
      <c r="S273">
        <v>0</v>
      </c>
      <c r="T273">
        <v>0</v>
      </c>
      <c r="U273">
        <v>0</v>
      </c>
      <c r="V273">
        <v>0</v>
      </c>
      <c r="W273">
        <v>0</v>
      </c>
      <c r="X273" t="s">
        <v>56</v>
      </c>
      <c r="Y273">
        <v>1</v>
      </c>
      <c r="Z273" t="s">
        <v>127</v>
      </c>
      <c r="AA273">
        <v>0</v>
      </c>
      <c r="AB273">
        <v>0</v>
      </c>
      <c r="AC273" t="s">
        <v>63</v>
      </c>
      <c r="AD273" t="s">
        <v>332</v>
      </c>
      <c r="AE273" t="s">
        <v>33</v>
      </c>
      <c r="AF273">
        <v>0</v>
      </c>
    </row>
    <row r="274" spans="1:32" hidden="1" x14ac:dyDescent="0.25">
      <c r="A274" t="s">
        <v>494</v>
      </c>
      <c r="B274">
        <v>6999.7300000000005</v>
      </c>
      <c r="C274" t="e">
        <v>#N/A</v>
      </c>
      <c r="D274" s="17" t="e">
        <f>VLOOKUP(A274,Sheet7!$A$2:$B$602,2,FALSE)</f>
        <v>#N/A</v>
      </c>
      <c r="E274">
        <v>27678</v>
      </c>
      <c r="F274">
        <v>0</v>
      </c>
      <c r="H274">
        <v>810</v>
      </c>
      <c r="I274" t="s">
        <v>27</v>
      </c>
      <c r="J274" t="s">
        <v>327</v>
      </c>
      <c r="K274" t="s">
        <v>511</v>
      </c>
      <c r="L274" t="s">
        <v>350</v>
      </c>
      <c r="M274" t="s">
        <v>32</v>
      </c>
      <c r="N274">
        <v>3100</v>
      </c>
      <c r="O274">
        <v>2015</v>
      </c>
      <c r="P274">
        <v>1085</v>
      </c>
      <c r="Q274">
        <v>3100</v>
      </c>
      <c r="R274">
        <v>1085</v>
      </c>
      <c r="S274">
        <v>3100</v>
      </c>
      <c r="T274">
        <v>0</v>
      </c>
      <c r="U274">
        <v>0</v>
      </c>
      <c r="V274">
        <v>0</v>
      </c>
      <c r="W274">
        <v>0</v>
      </c>
      <c r="X274">
        <v>0</v>
      </c>
      <c r="Y274">
        <v>0</v>
      </c>
      <c r="Z274">
        <v>0</v>
      </c>
      <c r="AA274">
        <v>0</v>
      </c>
      <c r="AB274">
        <v>0</v>
      </c>
      <c r="AC274" t="s">
        <v>33</v>
      </c>
      <c r="AD274">
        <v>0</v>
      </c>
      <c r="AE274">
        <v>0</v>
      </c>
      <c r="AF274">
        <v>0</v>
      </c>
    </row>
    <row r="275" spans="1:32" hidden="1" x14ac:dyDescent="0.25">
      <c r="A275" t="s">
        <v>494</v>
      </c>
      <c r="B275">
        <v>6999.7300000000005</v>
      </c>
      <c r="C275" t="e">
        <v>#N/A</v>
      </c>
      <c r="D275" s="17" t="e">
        <f>VLOOKUP(A275,Sheet7!$A$2:$B$602,2,FALSE)</f>
        <v>#N/A</v>
      </c>
      <c r="E275">
        <v>27679</v>
      </c>
      <c r="F275">
        <v>0</v>
      </c>
      <c r="H275">
        <v>810</v>
      </c>
      <c r="I275" t="s">
        <v>27</v>
      </c>
      <c r="J275" t="s">
        <v>327</v>
      </c>
      <c r="K275" t="s">
        <v>512</v>
      </c>
      <c r="L275" t="s">
        <v>288</v>
      </c>
      <c r="M275" t="s">
        <v>32</v>
      </c>
      <c r="N275">
        <v>2020</v>
      </c>
      <c r="O275">
        <v>1229</v>
      </c>
      <c r="P275">
        <v>791</v>
      </c>
      <c r="Q275">
        <v>2020</v>
      </c>
      <c r="R275">
        <v>791</v>
      </c>
      <c r="S275">
        <v>2020</v>
      </c>
      <c r="T275">
        <v>0</v>
      </c>
      <c r="U275">
        <v>0</v>
      </c>
      <c r="V275">
        <v>0</v>
      </c>
      <c r="W275">
        <v>0</v>
      </c>
      <c r="X275">
        <v>0</v>
      </c>
      <c r="Y275">
        <v>0</v>
      </c>
      <c r="Z275">
        <v>0</v>
      </c>
      <c r="AA275">
        <v>0</v>
      </c>
      <c r="AB275">
        <v>0</v>
      </c>
      <c r="AC275" t="s">
        <v>33</v>
      </c>
      <c r="AD275">
        <v>0</v>
      </c>
      <c r="AE275">
        <v>0</v>
      </c>
      <c r="AF275">
        <v>0</v>
      </c>
    </row>
    <row r="276" spans="1:32" hidden="1" x14ac:dyDescent="0.25">
      <c r="A276" t="s">
        <v>494</v>
      </c>
      <c r="B276">
        <v>6999.7300000000005</v>
      </c>
      <c r="C276" t="e">
        <v>#N/A</v>
      </c>
      <c r="D276" s="17" t="e">
        <f>VLOOKUP(A276,Sheet7!$A$2:$B$602,2,FALSE)</f>
        <v>#N/A</v>
      </c>
      <c r="E276">
        <v>27680</v>
      </c>
      <c r="F276">
        <v>0</v>
      </c>
      <c r="H276">
        <v>810</v>
      </c>
      <c r="I276" t="s">
        <v>27</v>
      </c>
      <c r="J276" t="s">
        <v>327</v>
      </c>
      <c r="K276" t="s">
        <v>513</v>
      </c>
      <c r="L276" t="s">
        <v>60</v>
      </c>
      <c r="M276" t="s">
        <v>32</v>
      </c>
      <c r="N276">
        <v>2716</v>
      </c>
      <c r="O276">
        <v>1766</v>
      </c>
      <c r="P276">
        <v>950</v>
      </c>
      <c r="Q276">
        <v>2688</v>
      </c>
      <c r="R276">
        <v>950</v>
      </c>
      <c r="S276">
        <v>2688</v>
      </c>
      <c r="T276">
        <v>0</v>
      </c>
      <c r="U276" t="s">
        <v>514</v>
      </c>
      <c r="V276">
        <v>0</v>
      </c>
      <c r="W276">
        <v>0</v>
      </c>
      <c r="X276">
        <v>0</v>
      </c>
      <c r="Y276">
        <v>0</v>
      </c>
      <c r="Z276">
        <v>0</v>
      </c>
      <c r="AA276">
        <v>0</v>
      </c>
      <c r="AB276">
        <v>0</v>
      </c>
      <c r="AC276" t="s">
        <v>33</v>
      </c>
      <c r="AD276">
        <v>0</v>
      </c>
      <c r="AE276">
        <v>0</v>
      </c>
      <c r="AF276">
        <v>0</v>
      </c>
    </row>
    <row r="277" spans="1:32" hidden="1" x14ac:dyDescent="0.25">
      <c r="A277" t="s">
        <v>494</v>
      </c>
      <c r="B277">
        <v>6999.7300000000005</v>
      </c>
      <c r="C277" t="e">
        <v>#N/A</v>
      </c>
      <c r="D277" s="17" t="e">
        <f>VLOOKUP(A277,Sheet7!$A$2:$B$602,2,FALSE)</f>
        <v>#N/A</v>
      </c>
      <c r="E277">
        <v>27681</v>
      </c>
      <c r="F277">
        <v>0</v>
      </c>
      <c r="H277">
        <v>810</v>
      </c>
      <c r="I277" t="s">
        <v>27</v>
      </c>
      <c r="J277" t="s">
        <v>327</v>
      </c>
      <c r="K277" t="s">
        <v>515</v>
      </c>
      <c r="L277" t="s">
        <v>37</v>
      </c>
      <c r="M277" t="s">
        <v>32</v>
      </c>
      <c r="N277">
        <v>1100</v>
      </c>
      <c r="O277">
        <v>745</v>
      </c>
      <c r="P277">
        <v>355</v>
      </c>
      <c r="Q277">
        <v>1100</v>
      </c>
      <c r="R277">
        <v>355</v>
      </c>
      <c r="S277">
        <v>1100</v>
      </c>
      <c r="T277">
        <v>0</v>
      </c>
      <c r="U277">
        <v>0</v>
      </c>
      <c r="V277">
        <v>0</v>
      </c>
      <c r="W277">
        <v>0</v>
      </c>
      <c r="X277">
        <v>0</v>
      </c>
      <c r="Y277">
        <v>0</v>
      </c>
      <c r="Z277">
        <v>0</v>
      </c>
      <c r="AA277">
        <v>0</v>
      </c>
      <c r="AB277">
        <v>0</v>
      </c>
      <c r="AC277" t="s">
        <v>33</v>
      </c>
      <c r="AD277">
        <v>0</v>
      </c>
      <c r="AE277">
        <v>0</v>
      </c>
      <c r="AF277">
        <v>0</v>
      </c>
    </row>
    <row r="278" spans="1:32" hidden="1" x14ac:dyDescent="0.25">
      <c r="A278" t="s">
        <v>352</v>
      </c>
      <c r="B278">
        <v>638.9</v>
      </c>
      <c r="C278" t="e">
        <v>#N/A</v>
      </c>
      <c r="D278" s="17" t="e">
        <f>VLOOKUP(A278,Sheet7!$A$2:$B$602,2,FALSE)</f>
        <v>#N/A</v>
      </c>
      <c r="E278">
        <v>24898</v>
      </c>
      <c r="F278">
        <v>0</v>
      </c>
      <c r="H278">
        <v>810</v>
      </c>
      <c r="I278" t="s">
        <v>27</v>
      </c>
      <c r="J278" t="s">
        <v>327</v>
      </c>
      <c r="K278" t="s">
        <v>358</v>
      </c>
      <c r="L278" t="s">
        <v>45</v>
      </c>
      <c r="M278" t="s">
        <v>32</v>
      </c>
      <c r="N278">
        <v>405.9</v>
      </c>
      <c r="O278">
        <v>263.83999999999997</v>
      </c>
      <c r="P278">
        <v>142.07</v>
      </c>
      <c r="Q278">
        <v>405.9</v>
      </c>
      <c r="R278">
        <v>142.07</v>
      </c>
      <c r="S278">
        <v>405.9</v>
      </c>
      <c r="T278">
        <v>0</v>
      </c>
      <c r="U278" t="s">
        <v>359</v>
      </c>
      <c r="V278">
        <v>2</v>
      </c>
      <c r="W278">
        <v>1</v>
      </c>
      <c r="X278">
        <v>0</v>
      </c>
      <c r="Y278">
        <v>0</v>
      </c>
      <c r="Z278">
        <v>0</v>
      </c>
      <c r="AA278">
        <v>0</v>
      </c>
      <c r="AB278">
        <v>0</v>
      </c>
      <c r="AC278" t="s">
        <v>63</v>
      </c>
      <c r="AD278" t="s">
        <v>360</v>
      </c>
      <c r="AE278" t="s">
        <v>33</v>
      </c>
      <c r="AF278">
        <v>0</v>
      </c>
    </row>
    <row r="279" spans="1:32" hidden="1" x14ac:dyDescent="0.25">
      <c r="A279" t="s">
        <v>352</v>
      </c>
      <c r="B279">
        <v>638.9</v>
      </c>
      <c r="C279" t="e">
        <v>#N/A</v>
      </c>
      <c r="D279" s="17" t="e">
        <f>VLOOKUP(A279,Sheet7!$A$2:$B$602,2,FALSE)</f>
        <v>#N/A</v>
      </c>
      <c r="E279">
        <v>24889</v>
      </c>
      <c r="F279">
        <v>0</v>
      </c>
      <c r="H279">
        <v>810</v>
      </c>
      <c r="I279" t="s">
        <v>27</v>
      </c>
      <c r="J279" t="s">
        <v>327</v>
      </c>
      <c r="K279" t="s">
        <v>353</v>
      </c>
      <c r="L279" t="s">
        <v>288</v>
      </c>
      <c r="M279" t="s">
        <v>32</v>
      </c>
      <c r="N279">
        <v>285</v>
      </c>
      <c r="O279">
        <v>85</v>
      </c>
      <c r="P279">
        <v>200</v>
      </c>
      <c r="Q279">
        <v>285</v>
      </c>
      <c r="R279">
        <v>142.5</v>
      </c>
      <c r="S279">
        <v>285</v>
      </c>
      <c r="T279">
        <v>0</v>
      </c>
      <c r="U279">
        <v>0</v>
      </c>
      <c r="V279">
        <v>0</v>
      </c>
      <c r="W279">
        <v>0</v>
      </c>
      <c r="X279">
        <v>0</v>
      </c>
      <c r="Y279">
        <v>0</v>
      </c>
      <c r="Z279">
        <v>0</v>
      </c>
      <c r="AA279">
        <v>0</v>
      </c>
      <c r="AB279">
        <v>0</v>
      </c>
      <c r="AC279" t="s">
        <v>33</v>
      </c>
      <c r="AD279">
        <v>0</v>
      </c>
      <c r="AE279">
        <v>0</v>
      </c>
      <c r="AF279">
        <v>0</v>
      </c>
    </row>
    <row r="280" spans="1:32" hidden="1" x14ac:dyDescent="0.25">
      <c r="A280" t="s">
        <v>352</v>
      </c>
      <c r="B280">
        <v>638.9</v>
      </c>
      <c r="C280" t="e">
        <v>#N/A</v>
      </c>
      <c r="D280" s="17" t="e">
        <f>VLOOKUP(A280,Sheet7!$A$2:$B$602,2,FALSE)</f>
        <v>#N/A</v>
      </c>
      <c r="E280">
        <v>24890</v>
      </c>
      <c r="F280">
        <v>0</v>
      </c>
      <c r="H280">
        <v>810</v>
      </c>
      <c r="I280" t="s">
        <v>27</v>
      </c>
      <c r="J280" t="s">
        <v>327</v>
      </c>
      <c r="K280" t="s">
        <v>354</v>
      </c>
      <c r="L280" t="s">
        <v>288</v>
      </c>
      <c r="M280" t="s">
        <v>77</v>
      </c>
      <c r="N280">
        <v>86</v>
      </c>
      <c r="O280">
        <v>43</v>
      </c>
      <c r="P280">
        <v>43</v>
      </c>
      <c r="Q280">
        <v>86</v>
      </c>
      <c r="R280">
        <v>43</v>
      </c>
      <c r="S280">
        <v>86</v>
      </c>
      <c r="T280">
        <v>0</v>
      </c>
      <c r="U280">
        <v>0</v>
      </c>
      <c r="V280">
        <v>0</v>
      </c>
      <c r="W280">
        <v>0</v>
      </c>
      <c r="X280">
        <v>0</v>
      </c>
      <c r="Y280">
        <v>0</v>
      </c>
      <c r="Z280">
        <v>0</v>
      </c>
      <c r="AA280">
        <v>0</v>
      </c>
      <c r="AB280">
        <v>0</v>
      </c>
      <c r="AC280" t="s">
        <v>33</v>
      </c>
      <c r="AD280">
        <v>0</v>
      </c>
      <c r="AE280">
        <v>0</v>
      </c>
      <c r="AF280">
        <v>0</v>
      </c>
    </row>
    <row r="281" spans="1:32" hidden="1" x14ac:dyDescent="0.25">
      <c r="A281" t="s">
        <v>352</v>
      </c>
      <c r="B281">
        <v>638.9</v>
      </c>
      <c r="C281" t="e">
        <v>#N/A</v>
      </c>
      <c r="D281" s="17" t="e">
        <f>VLOOKUP(A281,Sheet7!$A$2:$B$602,2,FALSE)</f>
        <v>#N/A</v>
      </c>
      <c r="E281">
        <v>24891</v>
      </c>
      <c r="F281">
        <v>0</v>
      </c>
      <c r="H281">
        <v>810</v>
      </c>
      <c r="I281" t="s">
        <v>27</v>
      </c>
      <c r="J281" t="s">
        <v>327</v>
      </c>
      <c r="K281" t="s">
        <v>355</v>
      </c>
      <c r="L281" t="s">
        <v>45</v>
      </c>
      <c r="M281" t="s">
        <v>77</v>
      </c>
      <c r="N281">
        <v>299.60000000000002</v>
      </c>
      <c r="O281">
        <v>194.74</v>
      </c>
      <c r="P281">
        <v>104.86</v>
      </c>
      <c r="Q281">
        <v>299.60000000000002</v>
      </c>
      <c r="R281">
        <v>104.86</v>
      </c>
      <c r="S281">
        <v>299.60000000000002</v>
      </c>
      <c r="T281">
        <v>0</v>
      </c>
      <c r="U281">
        <v>0</v>
      </c>
      <c r="V281">
        <v>0</v>
      </c>
      <c r="W281">
        <v>0</v>
      </c>
      <c r="X281">
        <v>0</v>
      </c>
      <c r="Y281">
        <v>0</v>
      </c>
      <c r="Z281">
        <v>0</v>
      </c>
      <c r="AA281">
        <v>0</v>
      </c>
      <c r="AB281">
        <v>0</v>
      </c>
      <c r="AC281" t="s">
        <v>33</v>
      </c>
      <c r="AD281">
        <v>0</v>
      </c>
      <c r="AE281">
        <v>0</v>
      </c>
      <c r="AF281">
        <v>0</v>
      </c>
    </row>
    <row r="282" spans="1:32" hidden="1" x14ac:dyDescent="0.25">
      <c r="A282" t="s">
        <v>352</v>
      </c>
      <c r="B282">
        <v>638.9</v>
      </c>
      <c r="C282" t="e">
        <v>#N/A</v>
      </c>
      <c r="D282" s="17" t="e">
        <f>VLOOKUP(A282,Sheet7!$A$2:$B$602,2,FALSE)</f>
        <v>#N/A</v>
      </c>
      <c r="E282">
        <v>24892</v>
      </c>
      <c r="F282">
        <v>0</v>
      </c>
      <c r="H282">
        <v>810</v>
      </c>
      <c r="I282" t="s">
        <v>27</v>
      </c>
      <c r="J282" t="s">
        <v>327</v>
      </c>
      <c r="K282" t="s">
        <v>356</v>
      </c>
      <c r="L282" t="s">
        <v>60</v>
      </c>
      <c r="M282" t="s">
        <v>32</v>
      </c>
      <c r="N282">
        <v>352</v>
      </c>
      <c r="O282">
        <v>176</v>
      </c>
      <c r="P282">
        <v>176</v>
      </c>
      <c r="Q282">
        <v>352</v>
      </c>
      <c r="R282">
        <v>140.80000000000001</v>
      </c>
      <c r="S282">
        <v>352</v>
      </c>
      <c r="T282">
        <v>0</v>
      </c>
      <c r="U282">
        <v>0</v>
      </c>
      <c r="V282">
        <v>0</v>
      </c>
      <c r="W282">
        <v>0</v>
      </c>
      <c r="X282">
        <v>0</v>
      </c>
      <c r="Y282">
        <v>0</v>
      </c>
      <c r="Z282">
        <v>0</v>
      </c>
      <c r="AA282">
        <v>0</v>
      </c>
      <c r="AB282">
        <v>0</v>
      </c>
      <c r="AC282" t="s">
        <v>33</v>
      </c>
      <c r="AD282">
        <v>0</v>
      </c>
      <c r="AE282">
        <v>0</v>
      </c>
      <c r="AF282">
        <v>0</v>
      </c>
    </row>
    <row r="283" spans="1:32" hidden="1" x14ac:dyDescent="0.25">
      <c r="A283" t="s">
        <v>352</v>
      </c>
      <c r="B283">
        <v>638.9</v>
      </c>
      <c r="C283" t="e">
        <v>#N/A</v>
      </c>
      <c r="D283" s="17" t="e">
        <f>VLOOKUP(A283,Sheet7!$A$2:$B$602,2,FALSE)</f>
        <v>#N/A</v>
      </c>
      <c r="E283">
        <v>24894</v>
      </c>
      <c r="F283">
        <v>0</v>
      </c>
      <c r="H283">
        <v>810</v>
      </c>
      <c r="I283" t="s">
        <v>27</v>
      </c>
      <c r="J283" t="s">
        <v>327</v>
      </c>
      <c r="K283" t="s">
        <v>357</v>
      </c>
      <c r="L283" t="s">
        <v>350</v>
      </c>
      <c r="M283" t="s">
        <v>32</v>
      </c>
      <c r="N283">
        <v>120</v>
      </c>
      <c r="O283">
        <v>60</v>
      </c>
      <c r="P283">
        <v>60</v>
      </c>
      <c r="Q283">
        <v>120</v>
      </c>
      <c r="R283">
        <v>48</v>
      </c>
      <c r="S283">
        <v>120</v>
      </c>
      <c r="T283">
        <v>0</v>
      </c>
      <c r="U283">
        <v>0</v>
      </c>
      <c r="V283">
        <v>0</v>
      </c>
      <c r="W283">
        <v>0</v>
      </c>
      <c r="X283">
        <v>0</v>
      </c>
      <c r="Y283">
        <v>0</v>
      </c>
      <c r="Z283">
        <v>0</v>
      </c>
      <c r="AA283">
        <v>0</v>
      </c>
      <c r="AB283">
        <v>0</v>
      </c>
      <c r="AC283" t="s">
        <v>33</v>
      </c>
      <c r="AD283">
        <v>0</v>
      </c>
      <c r="AE283">
        <v>0</v>
      </c>
      <c r="AF283">
        <v>0</v>
      </c>
    </row>
    <row r="284" spans="1:32" hidden="1" x14ac:dyDescent="0.25">
      <c r="A284" t="s">
        <v>352</v>
      </c>
      <c r="B284">
        <v>638.9</v>
      </c>
      <c r="C284" t="e">
        <v>#N/A</v>
      </c>
      <c r="D284" s="17" t="e">
        <f>VLOOKUP(A284,Sheet7!$A$2:$B$602,2,FALSE)</f>
        <v>#N/A</v>
      </c>
      <c r="E284">
        <v>24920</v>
      </c>
      <c r="F284">
        <v>0</v>
      </c>
      <c r="H284">
        <v>810</v>
      </c>
      <c r="I284" t="s">
        <v>27</v>
      </c>
      <c r="J284" t="s">
        <v>327</v>
      </c>
      <c r="K284" t="s">
        <v>373</v>
      </c>
      <c r="L284" t="s">
        <v>45</v>
      </c>
      <c r="M284" t="s">
        <v>374</v>
      </c>
      <c r="N284">
        <v>357.9</v>
      </c>
      <c r="O284">
        <v>286.32</v>
      </c>
      <c r="P284">
        <v>71.58</v>
      </c>
      <c r="Q284">
        <v>357.9</v>
      </c>
      <c r="R284">
        <v>71.58</v>
      </c>
      <c r="S284">
        <v>357.9</v>
      </c>
      <c r="T284">
        <v>0</v>
      </c>
      <c r="U284" t="s">
        <v>359</v>
      </c>
      <c r="V284">
        <v>2</v>
      </c>
      <c r="W284">
        <v>1</v>
      </c>
      <c r="X284">
        <v>0</v>
      </c>
      <c r="Y284">
        <v>0</v>
      </c>
      <c r="Z284">
        <v>0</v>
      </c>
      <c r="AA284">
        <v>0</v>
      </c>
      <c r="AB284">
        <v>0</v>
      </c>
      <c r="AC284" t="s">
        <v>63</v>
      </c>
      <c r="AD284" t="s">
        <v>375</v>
      </c>
      <c r="AE284" t="s">
        <v>33</v>
      </c>
      <c r="AF284">
        <v>0</v>
      </c>
    </row>
    <row r="285" spans="1:32" hidden="1" x14ac:dyDescent="0.25">
      <c r="A285" t="s">
        <v>430</v>
      </c>
      <c r="B285">
        <v>2543.23</v>
      </c>
      <c r="C285">
        <v>4549.34</v>
      </c>
      <c r="D285" s="17">
        <f>VLOOKUP(A285,Sheet7!$A$2:$B$602,2,FALSE)</f>
        <v>30</v>
      </c>
      <c r="E285">
        <v>26753</v>
      </c>
      <c r="F285">
        <v>0</v>
      </c>
      <c r="H285">
        <v>810</v>
      </c>
      <c r="I285" t="s">
        <v>27</v>
      </c>
      <c r="J285" t="s">
        <v>327</v>
      </c>
      <c r="K285" t="s">
        <v>431</v>
      </c>
      <c r="L285" t="s">
        <v>288</v>
      </c>
      <c r="M285" t="s">
        <v>32</v>
      </c>
      <c r="N285">
        <v>6900</v>
      </c>
      <c r="O285">
        <v>0</v>
      </c>
      <c r="P285">
        <v>3450</v>
      </c>
      <c r="Q285">
        <v>6900</v>
      </c>
      <c r="R285">
        <v>3450</v>
      </c>
      <c r="S285">
        <v>6900</v>
      </c>
      <c r="T285">
        <v>0</v>
      </c>
      <c r="U285">
        <v>0</v>
      </c>
      <c r="V285">
        <v>0</v>
      </c>
      <c r="W285">
        <v>0</v>
      </c>
      <c r="X285">
        <v>0</v>
      </c>
      <c r="Y285">
        <v>0</v>
      </c>
      <c r="Z285">
        <v>0</v>
      </c>
      <c r="AA285">
        <v>0</v>
      </c>
      <c r="AB285">
        <v>0</v>
      </c>
      <c r="AC285" t="s">
        <v>33</v>
      </c>
      <c r="AD285">
        <v>0</v>
      </c>
      <c r="AE285">
        <v>0</v>
      </c>
      <c r="AF285">
        <v>0</v>
      </c>
    </row>
    <row r="286" spans="1:32" hidden="1" x14ac:dyDescent="0.25">
      <c r="A286" t="s">
        <v>430</v>
      </c>
      <c r="B286">
        <v>2543.23</v>
      </c>
      <c r="C286">
        <v>4549.34</v>
      </c>
      <c r="D286" s="17">
        <f>VLOOKUP(A286,Sheet7!$A$2:$B$602,2,FALSE)</f>
        <v>30</v>
      </c>
      <c r="E286">
        <v>26756</v>
      </c>
      <c r="F286">
        <v>0</v>
      </c>
      <c r="H286">
        <v>810</v>
      </c>
      <c r="I286" t="s">
        <v>27</v>
      </c>
      <c r="J286" t="s">
        <v>327</v>
      </c>
      <c r="K286" t="s">
        <v>432</v>
      </c>
      <c r="L286" t="s">
        <v>60</v>
      </c>
      <c r="M286" t="s">
        <v>32</v>
      </c>
      <c r="N286">
        <v>1152</v>
      </c>
      <c r="O286">
        <v>0</v>
      </c>
      <c r="P286">
        <v>691.2</v>
      </c>
      <c r="Q286">
        <v>1152</v>
      </c>
      <c r="R286">
        <v>460.8</v>
      </c>
      <c r="S286">
        <v>1152</v>
      </c>
      <c r="T286">
        <v>0</v>
      </c>
      <c r="U286">
        <v>0</v>
      </c>
      <c r="V286">
        <v>0</v>
      </c>
      <c r="W286">
        <v>0</v>
      </c>
      <c r="X286">
        <v>0</v>
      </c>
      <c r="Y286">
        <v>0</v>
      </c>
      <c r="Z286">
        <v>0</v>
      </c>
      <c r="AA286">
        <v>0</v>
      </c>
      <c r="AB286">
        <v>0</v>
      </c>
      <c r="AC286" t="s">
        <v>33</v>
      </c>
      <c r="AD286">
        <v>0</v>
      </c>
      <c r="AE286">
        <v>0</v>
      </c>
      <c r="AF286">
        <v>0</v>
      </c>
    </row>
    <row r="287" spans="1:32" hidden="1" x14ac:dyDescent="0.25">
      <c r="A287" t="s">
        <v>430</v>
      </c>
      <c r="B287">
        <v>2543.23</v>
      </c>
      <c r="C287">
        <v>4549.34</v>
      </c>
      <c r="D287" s="17">
        <f>VLOOKUP(A287,Sheet7!$A$2:$B$602,2,FALSE)</f>
        <v>30</v>
      </c>
      <c r="E287">
        <v>26779</v>
      </c>
      <c r="F287">
        <v>0</v>
      </c>
      <c r="H287">
        <v>810</v>
      </c>
      <c r="I287" t="s">
        <v>27</v>
      </c>
      <c r="J287" t="s">
        <v>327</v>
      </c>
      <c r="K287" t="s">
        <v>448</v>
      </c>
      <c r="L287" t="s">
        <v>37</v>
      </c>
      <c r="M287" t="s">
        <v>32</v>
      </c>
      <c r="N287">
        <v>1400</v>
      </c>
      <c r="O287">
        <v>0</v>
      </c>
      <c r="P287">
        <v>700</v>
      </c>
      <c r="Q287">
        <v>1400</v>
      </c>
      <c r="R287">
        <v>560</v>
      </c>
      <c r="S287">
        <v>1400</v>
      </c>
      <c r="T287">
        <v>0</v>
      </c>
      <c r="U287">
        <v>0</v>
      </c>
      <c r="V287">
        <v>0</v>
      </c>
      <c r="W287">
        <v>0</v>
      </c>
      <c r="X287">
        <v>0</v>
      </c>
      <c r="Y287">
        <v>0</v>
      </c>
      <c r="Z287">
        <v>0</v>
      </c>
      <c r="AA287">
        <v>0</v>
      </c>
      <c r="AB287">
        <v>0</v>
      </c>
      <c r="AC287" t="s">
        <v>33</v>
      </c>
      <c r="AD287">
        <v>0</v>
      </c>
      <c r="AE287">
        <v>0</v>
      </c>
      <c r="AF287">
        <v>0</v>
      </c>
    </row>
    <row r="288" spans="1:32" hidden="1" x14ac:dyDescent="0.25">
      <c r="A288" t="s">
        <v>499</v>
      </c>
      <c r="B288">
        <v>2823.72</v>
      </c>
      <c r="C288">
        <v>-1149.83</v>
      </c>
      <c r="D288" s="17">
        <f>VLOOKUP(A288,Sheet7!$A$2:$B$602,2,FALSE)</f>
        <v>35</v>
      </c>
      <c r="E288">
        <v>27542</v>
      </c>
      <c r="F288">
        <v>0</v>
      </c>
      <c r="H288">
        <v>810</v>
      </c>
      <c r="I288" t="s">
        <v>27</v>
      </c>
      <c r="J288" t="s">
        <v>327</v>
      </c>
      <c r="K288" t="s">
        <v>510</v>
      </c>
      <c r="L288" t="s">
        <v>35</v>
      </c>
      <c r="M288" t="s">
        <v>32</v>
      </c>
      <c r="N288">
        <v>10</v>
      </c>
      <c r="O288">
        <v>0</v>
      </c>
      <c r="P288">
        <v>10</v>
      </c>
      <c r="Q288">
        <v>10</v>
      </c>
      <c r="R288">
        <v>10</v>
      </c>
      <c r="S288">
        <v>0</v>
      </c>
      <c r="T288">
        <v>0</v>
      </c>
      <c r="U288">
        <v>0</v>
      </c>
      <c r="V288">
        <v>0</v>
      </c>
      <c r="W288">
        <v>0</v>
      </c>
      <c r="X288" t="s">
        <v>56</v>
      </c>
      <c r="Y288">
        <v>1</v>
      </c>
      <c r="Z288" t="s">
        <v>127</v>
      </c>
      <c r="AA288">
        <v>0</v>
      </c>
      <c r="AB288">
        <v>0</v>
      </c>
      <c r="AC288" t="s">
        <v>63</v>
      </c>
      <c r="AD288" t="s">
        <v>332</v>
      </c>
      <c r="AE288" t="s">
        <v>33</v>
      </c>
      <c r="AF288">
        <v>0</v>
      </c>
    </row>
    <row r="289" spans="1:32" hidden="1" x14ac:dyDescent="0.25">
      <c r="A289" t="s">
        <v>499</v>
      </c>
      <c r="B289">
        <v>2823.72</v>
      </c>
      <c r="C289">
        <v>-1149.83</v>
      </c>
      <c r="D289" s="17">
        <f>VLOOKUP(A289,Sheet7!$A$2:$B$602,2,FALSE)</f>
        <v>35</v>
      </c>
      <c r="E289">
        <v>27498</v>
      </c>
      <c r="F289">
        <v>0</v>
      </c>
      <c r="H289">
        <v>810</v>
      </c>
      <c r="I289" t="s">
        <v>27</v>
      </c>
      <c r="J289" t="s">
        <v>327</v>
      </c>
      <c r="K289" t="s">
        <v>500</v>
      </c>
      <c r="L289" t="s">
        <v>60</v>
      </c>
      <c r="M289" t="s">
        <v>32</v>
      </c>
      <c r="N289">
        <v>4896</v>
      </c>
      <c r="O289">
        <v>2400</v>
      </c>
      <c r="P289">
        <v>2496</v>
      </c>
      <c r="Q289">
        <v>4608</v>
      </c>
      <c r="R289">
        <v>1843.2</v>
      </c>
      <c r="S289">
        <v>4608</v>
      </c>
      <c r="T289">
        <v>0</v>
      </c>
      <c r="U289" t="s">
        <v>501</v>
      </c>
      <c r="V289">
        <v>0</v>
      </c>
      <c r="W289">
        <v>0</v>
      </c>
      <c r="X289">
        <v>0</v>
      </c>
      <c r="Y289">
        <v>0</v>
      </c>
      <c r="Z289">
        <v>0</v>
      </c>
      <c r="AA289">
        <v>0</v>
      </c>
      <c r="AB289">
        <v>0</v>
      </c>
      <c r="AC289" t="s">
        <v>33</v>
      </c>
      <c r="AD289">
        <v>0</v>
      </c>
      <c r="AE289">
        <v>0</v>
      </c>
      <c r="AF289">
        <v>0</v>
      </c>
    </row>
    <row r="290" spans="1:32" hidden="1" x14ac:dyDescent="0.25">
      <c r="A290" t="s">
        <v>499</v>
      </c>
      <c r="B290">
        <v>2823.72</v>
      </c>
      <c r="C290">
        <v>-1149.83</v>
      </c>
      <c r="D290" s="17">
        <f>VLOOKUP(A290,Sheet7!$A$2:$B$602,2,FALSE)</f>
        <v>35</v>
      </c>
      <c r="E290">
        <v>27501</v>
      </c>
      <c r="F290">
        <v>0</v>
      </c>
      <c r="H290">
        <v>810</v>
      </c>
      <c r="I290" t="s">
        <v>27</v>
      </c>
      <c r="J290" t="s">
        <v>327</v>
      </c>
      <c r="K290" t="s">
        <v>502</v>
      </c>
      <c r="L290" t="s">
        <v>288</v>
      </c>
      <c r="M290" t="s">
        <v>32</v>
      </c>
      <c r="N290">
        <v>1088</v>
      </c>
      <c r="O290">
        <v>350</v>
      </c>
      <c r="P290">
        <v>738</v>
      </c>
      <c r="Q290">
        <v>1085.08</v>
      </c>
      <c r="R290">
        <v>542.54</v>
      </c>
      <c r="S290">
        <v>1085.08</v>
      </c>
      <c r="T290">
        <v>0</v>
      </c>
      <c r="U290" t="s">
        <v>503</v>
      </c>
      <c r="V290">
        <v>0</v>
      </c>
      <c r="W290">
        <v>0</v>
      </c>
      <c r="X290">
        <v>0</v>
      </c>
      <c r="Y290">
        <v>0</v>
      </c>
      <c r="Z290">
        <v>0</v>
      </c>
      <c r="AA290">
        <v>0</v>
      </c>
      <c r="AB290">
        <v>0</v>
      </c>
      <c r="AC290" t="s">
        <v>33</v>
      </c>
      <c r="AD290">
        <v>0</v>
      </c>
      <c r="AE290">
        <v>0</v>
      </c>
      <c r="AF290">
        <v>0</v>
      </c>
    </row>
    <row r="291" spans="1:32" hidden="1" x14ac:dyDescent="0.25">
      <c r="A291" t="s">
        <v>499</v>
      </c>
      <c r="B291">
        <v>2823.72</v>
      </c>
      <c r="C291">
        <v>-1149.83</v>
      </c>
      <c r="D291" s="17">
        <f>VLOOKUP(A291,Sheet7!$A$2:$B$602,2,FALSE)</f>
        <v>35</v>
      </c>
      <c r="E291">
        <v>27510</v>
      </c>
      <c r="F291">
        <v>0</v>
      </c>
      <c r="H291">
        <v>810</v>
      </c>
      <c r="I291" t="s">
        <v>27</v>
      </c>
      <c r="J291" t="s">
        <v>327</v>
      </c>
      <c r="K291" t="s">
        <v>504</v>
      </c>
      <c r="L291" t="s">
        <v>42</v>
      </c>
      <c r="M291" t="s">
        <v>32</v>
      </c>
      <c r="N291">
        <v>2400</v>
      </c>
      <c r="O291">
        <v>1120</v>
      </c>
      <c r="P291">
        <v>1280</v>
      </c>
      <c r="Q291">
        <v>2400</v>
      </c>
      <c r="R291">
        <v>960</v>
      </c>
      <c r="S291">
        <v>2400</v>
      </c>
      <c r="T291">
        <v>0</v>
      </c>
      <c r="U291">
        <v>0</v>
      </c>
      <c r="V291" t="s">
        <v>505</v>
      </c>
      <c r="W291">
        <v>0</v>
      </c>
      <c r="X291">
        <v>0</v>
      </c>
      <c r="Y291">
        <v>0</v>
      </c>
      <c r="Z291">
        <v>0</v>
      </c>
      <c r="AA291">
        <v>0</v>
      </c>
      <c r="AB291">
        <v>0</v>
      </c>
      <c r="AC291" t="s">
        <v>33</v>
      </c>
      <c r="AD291">
        <v>0</v>
      </c>
      <c r="AE291">
        <v>0</v>
      </c>
      <c r="AF291">
        <v>0</v>
      </c>
    </row>
    <row r="292" spans="1:32" hidden="1" x14ac:dyDescent="0.25">
      <c r="A292" t="s">
        <v>499</v>
      </c>
      <c r="B292">
        <v>2823.72</v>
      </c>
      <c r="C292">
        <v>-1149.83</v>
      </c>
      <c r="D292" s="17">
        <f>VLOOKUP(A292,Sheet7!$A$2:$B$602,2,FALSE)</f>
        <v>35</v>
      </c>
      <c r="E292">
        <v>27517</v>
      </c>
      <c r="F292">
        <v>0</v>
      </c>
      <c r="H292">
        <v>810</v>
      </c>
      <c r="I292" t="s">
        <v>27</v>
      </c>
      <c r="J292" t="s">
        <v>327</v>
      </c>
      <c r="K292" t="s">
        <v>506</v>
      </c>
      <c r="L292" t="s">
        <v>45</v>
      </c>
      <c r="M292" t="s">
        <v>32</v>
      </c>
      <c r="N292">
        <v>1280</v>
      </c>
      <c r="O292">
        <v>840</v>
      </c>
      <c r="P292">
        <v>440</v>
      </c>
      <c r="Q292">
        <v>1291.5999999999999</v>
      </c>
      <c r="R292">
        <v>516.64</v>
      </c>
      <c r="S292">
        <v>1291.5999999999999</v>
      </c>
      <c r="T292">
        <v>0</v>
      </c>
      <c r="U292">
        <v>0</v>
      </c>
      <c r="V292" t="s">
        <v>507</v>
      </c>
      <c r="W292">
        <v>0</v>
      </c>
      <c r="X292">
        <v>0</v>
      </c>
      <c r="Y292">
        <v>0</v>
      </c>
      <c r="Z292">
        <v>0</v>
      </c>
      <c r="AA292">
        <v>0</v>
      </c>
      <c r="AB292">
        <v>0</v>
      </c>
      <c r="AC292" t="s">
        <v>33</v>
      </c>
      <c r="AD292">
        <v>0</v>
      </c>
      <c r="AE292">
        <v>0</v>
      </c>
      <c r="AF292">
        <v>0</v>
      </c>
    </row>
    <row r="293" spans="1:32" hidden="1" x14ac:dyDescent="0.25">
      <c r="A293" t="s">
        <v>499</v>
      </c>
      <c r="B293">
        <v>2823.72</v>
      </c>
      <c r="C293">
        <v>-1149.83</v>
      </c>
      <c r="D293" s="17">
        <f>VLOOKUP(A293,Sheet7!$A$2:$B$602,2,FALSE)</f>
        <v>35</v>
      </c>
      <c r="E293">
        <v>27519</v>
      </c>
      <c r="F293">
        <v>0</v>
      </c>
      <c r="H293">
        <v>810</v>
      </c>
      <c r="I293" t="s">
        <v>27</v>
      </c>
      <c r="J293" t="s">
        <v>327</v>
      </c>
      <c r="K293" t="s">
        <v>508</v>
      </c>
      <c r="L293" t="s">
        <v>350</v>
      </c>
      <c r="M293" t="s">
        <v>32</v>
      </c>
      <c r="N293">
        <v>480</v>
      </c>
      <c r="O293">
        <v>0</v>
      </c>
      <c r="P293">
        <v>480</v>
      </c>
      <c r="Q293">
        <v>480</v>
      </c>
      <c r="R293">
        <v>192</v>
      </c>
      <c r="S293">
        <v>480</v>
      </c>
      <c r="T293">
        <v>0</v>
      </c>
      <c r="U293">
        <v>0</v>
      </c>
      <c r="V293">
        <v>0</v>
      </c>
      <c r="W293">
        <v>0</v>
      </c>
      <c r="X293">
        <v>0</v>
      </c>
      <c r="Y293">
        <v>0</v>
      </c>
      <c r="Z293">
        <v>0</v>
      </c>
      <c r="AA293">
        <v>0</v>
      </c>
      <c r="AB293">
        <v>0</v>
      </c>
      <c r="AC293" t="s">
        <v>33</v>
      </c>
      <c r="AD293">
        <v>0</v>
      </c>
      <c r="AE293">
        <v>0</v>
      </c>
      <c r="AF293">
        <v>0</v>
      </c>
    </row>
    <row r="294" spans="1:32" hidden="1" x14ac:dyDescent="0.25">
      <c r="A294" t="s">
        <v>499</v>
      </c>
      <c r="B294">
        <v>2823.72</v>
      </c>
      <c r="C294">
        <v>-1149.83</v>
      </c>
      <c r="D294" s="17">
        <f>VLOOKUP(A294,Sheet7!$A$2:$B$602,2,FALSE)</f>
        <v>35</v>
      </c>
      <c r="E294">
        <v>27538</v>
      </c>
      <c r="F294">
        <v>0</v>
      </c>
      <c r="H294">
        <v>810</v>
      </c>
      <c r="I294" t="s">
        <v>27</v>
      </c>
      <c r="J294" t="s">
        <v>327</v>
      </c>
      <c r="K294" t="s">
        <v>509</v>
      </c>
      <c r="L294" t="s">
        <v>37</v>
      </c>
      <c r="M294" t="s">
        <v>32</v>
      </c>
      <c r="N294">
        <v>1270</v>
      </c>
      <c r="O294">
        <v>475</v>
      </c>
      <c r="P294">
        <v>795</v>
      </c>
      <c r="Q294">
        <v>1270</v>
      </c>
      <c r="R294">
        <v>508</v>
      </c>
      <c r="S294">
        <v>1270</v>
      </c>
      <c r="T294">
        <v>0</v>
      </c>
      <c r="U294">
        <v>0</v>
      </c>
      <c r="V294">
        <v>0</v>
      </c>
      <c r="W294">
        <v>0</v>
      </c>
      <c r="X294">
        <v>0</v>
      </c>
      <c r="Y294">
        <v>0</v>
      </c>
      <c r="Z294">
        <v>0</v>
      </c>
      <c r="AA294">
        <v>0</v>
      </c>
      <c r="AB294">
        <v>0</v>
      </c>
      <c r="AC294" t="s">
        <v>33</v>
      </c>
      <c r="AD294">
        <v>0</v>
      </c>
      <c r="AE294">
        <v>0</v>
      </c>
      <c r="AF294">
        <v>0</v>
      </c>
    </row>
    <row r="295" spans="1:32" hidden="1" x14ac:dyDescent="0.25">
      <c r="A295" t="s">
        <v>517</v>
      </c>
      <c r="B295">
        <v>8986.01</v>
      </c>
      <c r="C295">
        <v>-2148.0300000000002</v>
      </c>
      <c r="D295" s="17">
        <f>VLOOKUP(A295,Sheet7!$A$2:$B$602,2,FALSE)</f>
        <v>122</v>
      </c>
      <c r="E295">
        <v>25739</v>
      </c>
      <c r="F295">
        <v>0</v>
      </c>
      <c r="H295">
        <v>810</v>
      </c>
      <c r="I295" t="s">
        <v>27</v>
      </c>
      <c r="J295" t="s">
        <v>327</v>
      </c>
      <c r="K295" t="s">
        <v>518</v>
      </c>
      <c r="L295" t="s">
        <v>37</v>
      </c>
      <c r="M295" t="s">
        <v>32</v>
      </c>
      <c r="N295">
        <v>6720</v>
      </c>
      <c r="O295">
        <v>5000</v>
      </c>
      <c r="P295">
        <v>1620</v>
      </c>
      <c r="Q295">
        <v>6720</v>
      </c>
      <c r="R295">
        <v>1720</v>
      </c>
      <c r="S295">
        <v>6720</v>
      </c>
      <c r="T295">
        <v>0</v>
      </c>
      <c r="U295">
        <v>0</v>
      </c>
      <c r="V295">
        <v>9</v>
      </c>
      <c r="W295">
        <v>0</v>
      </c>
      <c r="X295" t="s">
        <v>519</v>
      </c>
      <c r="Y295">
        <v>0</v>
      </c>
      <c r="Z295">
        <v>9</v>
      </c>
      <c r="AA295">
        <v>0</v>
      </c>
      <c r="AB295">
        <v>0</v>
      </c>
      <c r="AC295" t="s">
        <v>33</v>
      </c>
      <c r="AD295">
        <v>0</v>
      </c>
      <c r="AE295">
        <v>0</v>
      </c>
      <c r="AF295">
        <v>0</v>
      </c>
    </row>
    <row r="296" spans="1:32" hidden="1" x14ac:dyDescent="0.25">
      <c r="A296" t="s">
        <v>517</v>
      </c>
      <c r="B296">
        <v>8986.01</v>
      </c>
      <c r="C296">
        <v>-2148.0300000000002</v>
      </c>
      <c r="D296" s="17">
        <f>VLOOKUP(A296,Sheet7!$A$2:$B$602,2,FALSE)</f>
        <v>122</v>
      </c>
      <c r="E296">
        <v>25741</v>
      </c>
      <c r="F296">
        <v>0</v>
      </c>
      <c r="H296">
        <v>810</v>
      </c>
      <c r="I296" t="s">
        <v>27</v>
      </c>
      <c r="J296" t="s">
        <v>327</v>
      </c>
      <c r="K296" t="s">
        <v>520</v>
      </c>
      <c r="L296" t="s">
        <v>45</v>
      </c>
      <c r="M296" t="s">
        <v>32</v>
      </c>
      <c r="N296">
        <v>27246</v>
      </c>
      <c r="O296">
        <v>17400</v>
      </c>
      <c r="P296">
        <v>9846</v>
      </c>
      <c r="Q296">
        <v>27246</v>
      </c>
      <c r="R296">
        <v>9846</v>
      </c>
      <c r="S296">
        <v>27246</v>
      </c>
      <c r="T296">
        <v>0</v>
      </c>
      <c r="U296">
        <v>0</v>
      </c>
      <c r="V296">
        <v>9</v>
      </c>
      <c r="W296">
        <v>0</v>
      </c>
      <c r="X296" t="s">
        <v>521</v>
      </c>
      <c r="Y296">
        <v>3</v>
      </c>
      <c r="Z296">
        <v>4</v>
      </c>
      <c r="AA296">
        <v>0</v>
      </c>
      <c r="AB296">
        <v>0</v>
      </c>
      <c r="AC296" t="s">
        <v>63</v>
      </c>
      <c r="AD296" t="s">
        <v>522</v>
      </c>
      <c r="AE296" t="s">
        <v>33</v>
      </c>
      <c r="AF296">
        <v>0</v>
      </c>
    </row>
    <row r="297" spans="1:32" hidden="1" x14ac:dyDescent="0.25">
      <c r="A297" t="s">
        <v>517</v>
      </c>
      <c r="B297">
        <v>8986.01</v>
      </c>
      <c r="C297">
        <v>-2148.0300000000002</v>
      </c>
      <c r="D297" s="17">
        <f>VLOOKUP(A297,Sheet7!$A$2:$B$602,2,FALSE)</f>
        <v>122</v>
      </c>
      <c r="E297">
        <v>25733</v>
      </c>
      <c r="F297">
        <v>0</v>
      </c>
      <c r="H297">
        <v>810</v>
      </c>
      <c r="I297" t="s">
        <v>27</v>
      </c>
      <c r="J297" t="s">
        <v>327</v>
      </c>
      <c r="K297" t="s">
        <v>523</v>
      </c>
      <c r="L297" t="s">
        <v>288</v>
      </c>
      <c r="M297" t="s">
        <v>32</v>
      </c>
      <c r="N297">
        <v>575</v>
      </c>
      <c r="O297">
        <v>203.5</v>
      </c>
      <c r="P297">
        <v>371.5</v>
      </c>
      <c r="Q297">
        <v>575</v>
      </c>
      <c r="R297">
        <v>230</v>
      </c>
      <c r="S297">
        <v>575</v>
      </c>
      <c r="T297">
        <v>0</v>
      </c>
      <c r="U297">
        <v>0</v>
      </c>
      <c r="V297">
        <v>9</v>
      </c>
      <c r="W297">
        <v>0</v>
      </c>
      <c r="X297">
        <v>0</v>
      </c>
      <c r="Y297">
        <v>0</v>
      </c>
      <c r="Z297">
        <v>9</v>
      </c>
      <c r="AA297">
        <v>0</v>
      </c>
      <c r="AB297">
        <v>0</v>
      </c>
      <c r="AC297" t="s">
        <v>33</v>
      </c>
      <c r="AD297">
        <v>0</v>
      </c>
      <c r="AE297">
        <v>0</v>
      </c>
      <c r="AF297">
        <v>0</v>
      </c>
    </row>
    <row r="298" spans="1:32" hidden="1" x14ac:dyDescent="0.25">
      <c r="A298" t="s">
        <v>517</v>
      </c>
      <c r="B298">
        <v>8986.01</v>
      </c>
      <c r="C298">
        <v>-2148.0300000000002</v>
      </c>
      <c r="D298" s="17">
        <f>VLOOKUP(A298,Sheet7!$A$2:$B$602,2,FALSE)</f>
        <v>122</v>
      </c>
      <c r="E298">
        <v>25734</v>
      </c>
      <c r="F298">
        <v>0</v>
      </c>
      <c r="H298">
        <v>810</v>
      </c>
      <c r="I298" t="s">
        <v>27</v>
      </c>
      <c r="J298" t="s">
        <v>327</v>
      </c>
      <c r="K298" t="s">
        <v>524</v>
      </c>
      <c r="L298" t="s">
        <v>42</v>
      </c>
      <c r="M298" t="s">
        <v>32</v>
      </c>
      <c r="N298">
        <v>928</v>
      </c>
      <c r="O298">
        <v>403.5</v>
      </c>
      <c r="P298">
        <v>524.5</v>
      </c>
      <c r="Q298">
        <v>928</v>
      </c>
      <c r="R298">
        <v>371.2</v>
      </c>
      <c r="S298">
        <v>928</v>
      </c>
      <c r="T298">
        <v>0</v>
      </c>
      <c r="U298">
        <v>0</v>
      </c>
      <c r="V298">
        <v>9</v>
      </c>
      <c r="W298">
        <v>0</v>
      </c>
      <c r="X298">
        <v>0</v>
      </c>
      <c r="Y298">
        <v>0</v>
      </c>
      <c r="Z298">
        <v>9</v>
      </c>
      <c r="AA298">
        <v>0</v>
      </c>
      <c r="AB298">
        <v>0</v>
      </c>
      <c r="AC298" t="s">
        <v>33</v>
      </c>
      <c r="AD298">
        <v>0</v>
      </c>
      <c r="AE298">
        <v>0</v>
      </c>
      <c r="AF298">
        <v>0</v>
      </c>
    </row>
    <row r="299" spans="1:32" hidden="1" x14ac:dyDescent="0.25">
      <c r="A299" t="s">
        <v>517</v>
      </c>
      <c r="B299">
        <v>8986.01</v>
      </c>
      <c r="C299">
        <v>-2148.0300000000002</v>
      </c>
      <c r="D299" s="17">
        <f>VLOOKUP(A299,Sheet7!$A$2:$B$602,2,FALSE)</f>
        <v>122</v>
      </c>
      <c r="E299">
        <v>25738</v>
      </c>
      <c r="F299">
        <v>0</v>
      </c>
      <c r="H299">
        <v>810</v>
      </c>
      <c r="I299" t="s">
        <v>27</v>
      </c>
      <c r="J299" t="s">
        <v>327</v>
      </c>
      <c r="K299" t="s">
        <v>525</v>
      </c>
      <c r="L299" t="s">
        <v>350</v>
      </c>
      <c r="M299" t="s">
        <v>32</v>
      </c>
      <c r="N299">
        <v>3320</v>
      </c>
      <c r="O299">
        <v>2050</v>
      </c>
      <c r="P299">
        <v>1270</v>
      </c>
      <c r="Q299">
        <v>3320</v>
      </c>
      <c r="R299">
        <v>1270</v>
      </c>
      <c r="S299">
        <v>3320</v>
      </c>
      <c r="T299">
        <v>0</v>
      </c>
      <c r="U299">
        <v>0</v>
      </c>
      <c r="V299">
        <v>9</v>
      </c>
      <c r="W299">
        <v>0</v>
      </c>
      <c r="X299">
        <v>0</v>
      </c>
      <c r="Y299">
        <v>0</v>
      </c>
      <c r="Z299">
        <v>9</v>
      </c>
      <c r="AA299">
        <v>0</v>
      </c>
      <c r="AB299">
        <v>0</v>
      </c>
      <c r="AC299" t="s">
        <v>33</v>
      </c>
      <c r="AD299">
        <v>0</v>
      </c>
      <c r="AE299">
        <v>0</v>
      </c>
      <c r="AF299">
        <v>0</v>
      </c>
    </row>
    <row r="300" spans="1:32" hidden="1" x14ac:dyDescent="0.25">
      <c r="A300" t="s">
        <v>534</v>
      </c>
      <c r="B300">
        <v>1560.8</v>
      </c>
      <c r="C300" t="e">
        <v>#N/A</v>
      </c>
      <c r="D300" s="17" t="e">
        <f>VLOOKUP(A300,Sheet7!$A$2:$B$602,2,FALSE)</f>
        <v>#N/A</v>
      </c>
      <c r="E300">
        <v>25105</v>
      </c>
      <c r="F300">
        <v>0</v>
      </c>
      <c r="H300">
        <v>810</v>
      </c>
      <c r="I300" t="s">
        <v>27</v>
      </c>
      <c r="J300" t="s">
        <v>327</v>
      </c>
      <c r="K300" t="s">
        <v>540</v>
      </c>
      <c r="L300" t="s">
        <v>35</v>
      </c>
      <c r="M300" t="s">
        <v>32</v>
      </c>
      <c r="N300">
        <v>10</v>
      </c>
      <c r="O300">
        <v>0</v>
      </c>
      <c r="P300">
        <v>10</v>
      </c>
      <c r="Q300">
        <v>10</v>
      </c>
      <c r="R300">
        <v>10</v>
      </c>
      <c r="S300">
        <v>0</v>
      </c>
      <c r="T300">
        <v>0</v>
      </c>
      <c r="U300">
        <v>0</v>
      </c>
      <c r="V300">
        <v>9</v>
      </c>
      <c r="W300">
        <v>0</v>
      </c>
      <c r="X300" t="s">
        <v>56</v>
      </c>
      <c r="Y300">
        <v>1</v>
      </c>
      <c r="Z300" t="s">
        <v>127</v>
      </c>
      <c r="AA300">
        <v>0</v>
      </c>
      <c r="AB300">
        <v>0</v>
      </c>
      <c r="AC300" t="s">
        <v>63</v>
      </c>
      <c r="AD300" t="s">
        <v>332</v>
      </c>
      <c r="AE300" t="s">
        <v>33</v>
      </c>
      <c r="AF300">
        <v>0</v>
      </c>
    </row>
    <row r="301" spans="1:32" hidden="1" x14ac:dyDescent="0.25">
      <c r="A301" t="s">
        <v>534</v>
      </c>
      <c r="B301">
        <v>1560.8</v>
      </c>
      <c r="C301" t="e">
        <v>#N/A</v>
      </c>
      <c r="D301" s="17" t="e">
        <f>VLOOKUP(A301,Sheet7!$A$2:$B$602,2,FALSE)</f>
        <v>#N/A</v>
      </c>
      <c r="E301">
        <v>24951</v>
      </c>
      <c r="F301">
        <v>0</v>
      </c>
      <c r="H301">
        <v>810</v>
      </c>
      <c r="I301" t="s">
        <v>27</v>
      </c>
      <c r="J301" t="s">
        <v>327</v>
      </c>
      <c r="K301" t="s">
        <v>541</v>
      </c>
      <c r="L301" t="s">
        <v>288</v>
      </c>
      <c r="M301" t="s">
        <v>32</v>
      </c>
      <c r="N301">
        <v>55</v>
      </c>
      <c r="O301">
        <v>0</v>
      </c>
      <c r="P301">
        <v>55</v>
      </c>
      <c r="Q301">
        <v>55</v>
      </c>
      <c r="R301">
        <v>27.5</v>
      </c>
      <c r="S301">
        <v>55</v>
      </c>
      <c r="T301">
        <v>0</v>
      </c>
      <c r="U301">
        <v>0</v>
      </c>
      <c r="V301">
        <v>9</v>
      </c>
      <c r="W301">
        <v>0</v>
      </c>
      <c r="X301">
        <v>0</v>
      </c>
      <c r="Y301">
        <v>0</v>
      </c>
      <c r="Z301">
        <v>9</v>
      </c>
      <c r="AA301">
        <v>0</v>
      </c>
      <c r="AB301">
        <v>0</v>
      </c>
      <c r="AC301" t="s">
        <v>33</v>
      </c>
      <c r="AD301">
        <v>0</v>
      </c>
      <c r="AE301">
        <v>0</v>
      </c>
      <c r="AF301">
        <v>0</v>
      </c>
    </row>
    <row r="302" spans="1:32" hidden="1" x14ac:dyDescent="0.25">
      <c r="A302" t="s">
        <v>534</v>
      </c>
      <c r="B302">
        <v>1560.8</v>
      </c>
      <c r="C302" t="e">
        <v>#N/A</v>
      </c>
      <c r="D302" s="17" t="e">
        <f>VLOOKUP(A302,Sheet7!$A$2:$B$602,2,FALSE)</f>
        <v>#N/A</v>
      </c>
      <c r="E302">
        <v>24952</v>
      </c>
      <c r="F302">
        <v>0</v>
      </c>
      <c r="H302">
        <v>810</v>
      </c>
      <c r="I302" t="s">
        <v>27</v>
      </c>
      <c r="J302" t="s">
        <v>327</v>
      </c>
      <c r="K302" t="s">
        <v>542</v>
      </c>
      <c r="L302" t="s">
        <v>37</v>
      </c>
      <c r="M302" t="s">
        <v>32</v>
      </c>
      <c r="N302">
        <v>5337.5</v>
      </c>
      <c r="O302">
        <v>2434</v>
      </c>
      <c r="P302">
        <v>2903.5</v>
      </c>
      <c r="Q302">
        <v>5337.5</v>
      </c>
      <c r="R302">
        <v>2135</v>
      </c>
      <c r="S302">
        <v>5337.5</v>
      </c>
      <c r="T302">
        <v>0</v>
      </c>
      <c r="U302">
        <v>0</v>
      </c>
      <c r="V302">
        <v>9</v>
      </c>
      <c r="W302">
        <v>0</v>
      </c>
      <c r="X302">
        <v>0</v>
      </c>
      <c r="Y302">
        <v>0</v>
      </c>
      <c r="Z302">
        <v>9</v>
      </c>
      <c r="AA302">
        <v>0</v>
      </c>
      <c r="AB302">
        <v>0</v>
      </c>
      <c r="AC302" t="s">
        <v>33</v>
      </c>
      <c r="AD302">
        <v>0</v>
      </c>
      <c r="AE302">
        <v>0</v>
      </c>
      <c r="AF302">
        <v>0</v>
      </c>
    </row>
    <row r="303" spans="1:32" hidden="1" x14ac:dyDescent="0.25">
      <c r="A303" t="s">
        <v>534</v>
      </c>
      <c r="B303">
        <v>1560.8</v>
      </c>
      <c r="C303" t="e">
        <v>#N/A</v>
      </c>
      <c r="D303" s="17" t="e">
        <f>VLOOKUP(A303,Sheet7!$A$2:$B$602,2,FALSE)</f>
        <v>#N/A</v>
      </c>
      <c r="E303">
        <v>25097</v>
      </c>
      <c r="F303">
        <v>0</v>
      </c>
      <c r="H303">
        <v>810</v>
      </c>
      <c r="I303" t="s">
        <v>27</v>
      </c>
      <c r="J303" t="s">
        <v>327</v>
      </c>
      <c r="K303" t="s">
        <v>543</v>
      </c>
      <c r="L303" t="s">
        <v>42</v>
      </c>
      <c r="M303" t="s">
        <v>32</v>
      </c>
      <c r="N303">
        <v>420.5</v>
      </c>
      <c r="O303">
        <v>150</v>
      </c>
      <c r="P303">
        <v>270.5</v>
      </c>
      <c r="Q303">
        <v>420.5</v>
      </c>
      <c r="R303">
        <v>168.2</v>
      </c>
      <c r="S303">
        <v>420.5</v>
      </c>
      <c r="T303">
        <v>0</v>
      </c>
      <c r="U303">
        <v>0</v>
      </c>
      <c r="V303">
        <v>9</v>
      </c>
      <c r="W303">
        <v>0</v>
      </c>
      <c r="X303">
        <v>0</v>
      </c>
      <c r="Y303">
        <v>0</v>
      </c>
      <c r="Z303">
        <v>9</v>
      </c>
      <c r="AA303">
        <v>0</v>
      </c>
      <c r="AB303">
        <v>0</v>
      </c>
      <c r="AC303" t="s">
        <v>33</v>
      </c>
      <c r="AD303">
        <v>0</v>
      </c>
      <c r="AE303">
        <v>0</v>
      </c>
      <c r="AF303">
        <v>0</v>
      </c>
    </row>
    <row r="304" spans="1:32" hidden="1" x14ac:dyDescent="0.25">
      <c r="A304" t="s">
        <v>534</v>
      </c>
      <c r="B304">
        <v>1560.8</v>
      </c>
      <c r="C304" t="e">
        <v>#N/A</v>
      </c>
      <c r="D304" s="17" t="e">
        <f>VLOOKUP(A304,Sheet7!$A$2:$B$602,2,FALSE)</f>
        <v>#N/A</v>
      </c>
      <c r="E304">
        <v>25098</v>
      </c>
      <c r="F304">
        <v>0</v>
      </c>
      <c r="H304">
        <v>810</v>
      </c>
      <c r="I304" t="s">
        <v>27</v>
      </c>
      <c r="J304" t="s">
        <v>327</v>
      </c>
      <c r="K304" t="s">
        <v>544</v>
      </c>
      <c r="L304" t="s">
        <v>45</v>
      </c>
      <c r="M304" t="s">
        <v>32</v>
      </c>
      <c r="N304">
        <v>387</v>
      </c>
      <c r="O304">
        <v>225</v>
      </c>
      <c r="P304">
        <v>162</v>
      </c>
      <c r="Q304">
        <v>387</v>
      </c>
      <c r="R304">
        <v>162</v>
      </c>
      <c r="S304">
        <v>387</v>
      </c>
      <c r="T304">
        <v>0</v>
      </c>
      <c r="U304">
        <v>0</v>
      </c>
      <c r="V304">
        <v>9</v>
      </c>
      <c r="W304">
        <v>0</v>
      </c>
      <c r="X304">
        <v>0</v>
      </c>
      <c r="Y304">
        <v>0</v>
      </c>
      <c r="Z304">
        <v>9</v>
      </c>
      <c r="AA304">
        <v>0</v>
      </c>
      <c r="AB304">
        <v>0</v>
      </c>
      <c r="AC304" t="s">
        <v>33</v>
      </c>
      <c r="AD304">
        <v>0</v>
      </c>
      <c r="AE304">
        <v>0</v>
      </c>
      <c r="AF304">
        <v>0</v>
      </c>
    </row>
    <row r="305" spans="1:32" hidden="1" x14ac:dyDescent="0.25">
      <c r="A305" t="s">
        <v>526</v>
      </c>
      <c r="B305">
        <v>534.9</v>
      </c>
      <c r="C305" t="e">
        <v>#N/A</v>
      </c>
      <c r="D305" s="17" t="e">
        <f>VLOOKUP(A305,Sheet7!$A$2:$B$602,2,FALSE)</f>
        <v>#N/A</v>
      </c>
      <c r="E305">
        <v>26692</v>
      </c>
      <c r="F305">
        <v>0</v>
      </c>
      <c r="H305">
        <v>810</v>
      </c>
      <c r="I305" t="s">
        <v>27</v>
      </c>
      <c r="J305" t="s">
        <v>327</v>
      </c>
      <c r="K305" t="s">
        <v>527</v>
      </c>
      <c r="L305" t="s">
        <v>528</v>
      </c>
      <c r="M305" t="s">
        <v>32</v>
      </c>
      <c r="N305">
        <v>1200</v>
      </c>
      <c r="O305">
        <v>600</v>
      </c>
      <c r="P305">
        <v>600</v>
      </c>
      <c r="Q305">
        <v>1200</v>
      </c>
      <c r="R305">
        <v>480</v>
      </c>
      <c r="S305">
        <v>1200</v>
      </c>
      <c r="T305">
        <v>0</v>
      </c>
      <c r="U305">
        <v>0</v>
      </c>
      <c r="V305">
        <v>9</v>
      </c>
      <c r="W305">
        <v>0</v>
      </c>
      <c r="X305">
        <v>0</v>
      </c>
      <c r="Y305">
        <v>0</v>
      </c>
      <c r="Z305">
        <v>9</v>
      </c>
      <c r="AA305">
        <v>0</v>
      </c>
      <c r="AB305">
        <v>0</v>
      </c>
      <c r="AC305" t="s">
        <v>33</v>
      </c>
      <c r="AD305">
        <v>0</v>
      </c>
      <c r="AE305">
        <v>0</v>
      </c>
      <c r="AF305">
        <v>0</v>
      </c>
    </row>
    <row r="306" spans="1:32" hidden="1" x14ac:dyDescent="0.25">
      <c r="A306" t="s">
        <v>526</v>
      </c>
      <c r="B306">
        <v>534.9</v>
      </c>
      <c r="C306" t="e">
        <v>#N/A</v>
      </c>
      <c r="D306" s="17" t="e">
        <f>VLOOKUP(A306,Sheet7!$A$2:$B$602,2,FALSE)</f>
        <v>#N/A</v>
      </c>
      <c r="E306">
        <v>26693</v>
      </c>
      <c r="F306">
        <v>0</v>
      </c>
      <c r="H306">
        <v>810</v>
      </c>
      <c r="I306" t="s">
        <v>27</v>
      </c>
      <c r="J306" t="s">
        <v>327</v>
      </c>
      <c r="K306" t="s">
        <v>529</v>
      </c>
      <c r="L306" t="s">
        <v>288</v>
      </c>
      <c r="M306" t="s">
        <v>32</v>
      </c>
      <c r="N306">
        <v>300</v>
      </c>
      <c r="O306">
        <v>150</v>
      </c>
      <c r="P306">
        <v>150</v>
      </c>
      <c r="Q306">
        <v>300</v>
      </c>
      <c r="R306">
        <v>150</v>
      </c>
      <c r="S306">
        <v>300</v>
      </c>
      <c r="T306">
        <v>0</v>
      </c>
      <c r="U306">
        <v>0</v>
      </c>
      <c r="V306">
        <v>9</v>
      </c>
      <c r="W306">
        <v>0</v>
      </c>
      <c r="X306">
        <v>0</v>
      </c>
      <c r="Y306">
        <v>0</v>
      </c>
      <c r="Z306">
        <v>9</v>
      </c>
      <c r="AA306">
        <v>0</v>
      </c>
      <c r="AB306">
        <v>0</v>
      </c>
      <c r="AC306" t="s">
        <v>33</v>
      </c>
      <c r="AD306">
        <v>0</v>
      </c>
      <c r="AE306">
        <v>0</v>
      </c>
      <c r="AF306">
        <v>0</v>
      </c>
    </row>
    <row r="307" spans="1:32" hidden="1" x14ac:dyDescent="0.25">
      <c r="A307" t="s">
        <v>526</v>
      </c>
      <c r="B307">
        <v>534.9</v>
      </c>
      <c r="C307" t="e">
        <v>#N/A</v>
      </c>
      <c r="D307" s="17" t="e">
        <f>VLOOKUP(A307,Sheet7!$A$2:$B$602,2,FALSE)</f>
        <v>#N/A</v>
      </c>
      <c r="E307">
        <v>26695</v>
      </c>
      <c r="F307">
        <v>0</v>
      </c>
      <c r="H307">
        <v>810</v>
      </c>
      <c r="I307" t="s">
        <v>27</v>
      </c>
      <c r="J307" t="s">
        <v>327</v>
      </c>
      <c r="K307" t="s">
        <v>530</v>
      </c>
      <c r="L307" t="s">
        <v>42</v>
      </c>
      <c r="M307" t="s">
        <v>32</v>
      </c>
      <c r="N307">
        <v>650</v>
      </c>
      <c r="O307">
        <v>325</v>
      </c>
      <c r="P307">
        <v>325</v>
      </c>
      <c r="Q307">
        <v>650</v>
      </c>
      <c r="R307">
        <v>260</v>
      </c>
      <c r="S307">
        <v>650</v>
      </c>
      <c r="T307">
        <v>0</v>
      </c>
      <c r="U307">
        <v>0</v>
      </c>
      <c r="V307">
        <v>9</v>
      </c>
      <c r="W307">
        <v>0</v>
      </c>
      <c r="X307">
        <v>0</v>
      </c>
      <c r="Y307">
        <v>0</v>
      </c>
      <c r="Z307">
        <v>9</v>
      </c>
      <c r="AA307">
        <v>0</v>
      </c>
      <c r="AB307">
        <v>0</v>
      </c>
      <c r="AC307" t="s">
        <v>33</v>
      </c>
      <c r="AD307">
        <v>0</v>
      </c>
      <c r="AE307">
        <v>0</v>
      </c>
      <c r="AF307">
        <v>0</v>
      </c>
    </row>
    <row r="308" spans="1:32" hidden="1" x14ac:dyDescent="0.25">
      <c r="A308" t="s">
        <v>526</v>
      </c>
      <c r="B308">
        <v>534.9</v>
      </c>
      <c r="C308" t="e">
        <v>#N/A</v>
      </c>
      <c r="D308" s="17" t="e">
        <f>VLOOKUP(A308,Sheet7!$A$2:$B$602,2,FALSE)</f>
        <v>#N/A</v>
      </c>
      <c r="E308">
        <v>26696</v>
      </c>
      <c r="F308">
        <v>0</v>
      </c>
      <c r="H308">
        <v>810</v>
      </c>
      <c r="I308" t="s">
        <v>27</v>
      </c>
      <c r="J308" t="s">
        <v>327</v>
      </c>
      <c r="K308" t="s">
        <v>531</v>
      </c>
      <c r="L308" t="s">
        <v>45</v>
      </c>
      <c r="M308" t="s">
        <v>32</v>
      </c>
      <c r="N308">
        <v>1100</v>
      </c>
      <c r="O308">
        <v>750</v>
      </c>
      <c r="P308">
        <v>350</v>
      </c>
      <c r="Q308">
        <v>1100</v>
      </c>
      <c r="R308">
        <v>350</v>
      </c>
      <c r="S308">
        <v>1100</v>
      </c>
      <c r="T308">
        <v>0</v>
      </c>
      <c r="U308">
        <v>0</v>
      </c>
      <c r="V308">
        <v>9</v>
      </c>
      <c r="W308">
        <v>0</v>
      </c>
      <c r="X308">
        <v>0</v>
      </c>
      <c r="Y308">
        <v>0</v>
      </c>
      <c r="Z308">
        <v>9</v>
      </c>
      <c r="AA308">
        <v>0</v>
      </c>
      <c r="AB308">
        <v>0</v>
      </c>
      <c r="AC308" t="s">
        <v>33</v>
      </c>
      <c r="AD308">
        <v>0</v>
      </c>
      <c r="AE308">
        <v>0</v>
      </c>
      <c r="AF308">
        <v>0</v>
      </c>
    </row>
    <row r="309" spans="1:32" hidden="1" x14ac:dyDescent="0.25">
      <c r="A309" t="s">
        <v>526</v>
      </c>
      <c r="B309">
        <v>534.9</v>
      </c>
      <c r="C309" t="e">
        <v>#N/A</v>
      </c>
      <c r="D309" s="17" t="e">
        <f>VLOOKUP(A309,Sheet7!$A$2:$B$602,2,FALSE)</f>
        <v>#N/A</v>
      </c>
      <c r="E309">
        <v>26701</v>
      </c>
      <c r="F309">
        <v>0</v>
      </c>
      <c r="H309">
        <v>810</v>
      </c>
      <c r="I309" t="s">
        <v>27</v>
      </c>
      <c r="J309" t="s">
        <v>327</v>
      </c>
      <c r="K309" t="s">
        <v>532</v>
      </c>
      <c r="L309" t="s">
        <v>42</v>
      </c>
      <c r="M309" t="s">
        <v>77</v>
      </c>
      <c r="N309">
        <v>600</v>
      </c>
      <c r="O309">
        <v>300</v>
      </c>
      <c r="P309">
        <v>300</v>
      </c>
      <c r="Q309">
        <v>600</v>
      </c>
      <c r="R309">
        <v>240</v>
      </c>
      <c r="S309">
        <v>600</v>
      </c>
      <c r="T309">
        <v>0</v>
      </c>
      <c r="U309">
        <v>0</v>
      </c>
      <c r="V309">
        <v>9</v>
      </c>
      <c r="W309">
        <v>0</v>
      </c>
      <c r="X309">
        <v>0</v>
      </c>
      <c r="Y309">
        <v>0</v>
      </c>
      <c r="Z309">
        <v>9</v>
      </c>
      <c r="AA309">
        <v>0</v>
      </c>
      <c r="AB309">
        <v>0</v>
      </c>
      <c r="AC309" t="s">
        <v>33</v>
      </c>
      <c r="AD309">
        <v>0</v>
      </c>
      <c r="AE309">
        <v>0</v>
      </c>
      <c r="AF309">
        <v>0</v>
      </c>
    </row>
    <row r="310" spans="1:32" hidden="1" x14ac:dyDescent="0.25">
      <c r="A310" t="s">
        <v>526</v>
      </c>
      <c r="B310">
        <v>534.9</v>
      </c>
      <c r="C310" t="e">
        <v>#N/A</v>
      </c>
      <c r="D310" s="17" t="e">
        <f>VLOOKUP(A310,Sheet7!$A$2:$B$602,2,FALSE)</f>
        <v>#N/A</v>
      </c>
      <c r="E310">
        <v>26702</v>
      </c>
      <c r="F310">
        <v>0</v>
      </c>
      <c r="H310">
        <v>810</v>
      </c>
      <c r="I310" t="s">
        <v>27</v>
      </c>
      <c r="J310" t="s">
        <v>327</v>
      </c>
      <c r="K310" t="s">
        <v>533</v>
      </c>
      <c r="L310" t="s">
        <v>45</v>
      </c>
      <c r="M310" t="s">
        <v>77</v>
      </c>
      <c r="N310">
        <v>825</v>
      </c>
      <c r="O310">
        <v>475</v>
      </c>
      <c r="P310">
        <v>350</v>
      </c>
      <c r="Q310">
        <v>825</v>
      </c>
      <c r="R310">
        <v>330</v>
      </c>
      <c r="S310">
        <v>825</v>
      </c>
      <c r="T310">
        <v>0</v>
      </c>
      <c r="U310">
        <v>0</v>
      </c>
      <c r="V310">
        <v>9</v>
      </c>
      <c r="W310">
        <v>0</v>
      </c>
      <c r="X310">
        <v>0</v>
      </c>
      <c r="Y310">
        <v>0</v>
      </c>
      <c r="Z310">
        <v>9</v>
      </c>
      <c r="AA310">
        <v>0</v>
      </c>
      <c r="AB310">
        <v>0</v>
      </c>
      <c r="AC310" t="s">
        <v>33</v>
      </c>
      <c r="AD310">
        <v>0</v>
      </c>
      <c r="AE310">
        <v>0</v>
      </c>
      <c r="AF310">
        <v>0</v>
      </c>
    </row>
    <row r="311" spans="1:32" hidden="1" x14ac:dyDescent="0.25">
      <c r="A311" t="s">
        <v>545</v>
      </c>
      <c r="B311">
        <v>243.68</v>
      </c>
      <c r="C311" t="e">
        <v>#N/A</v>
      </c>
      <c r="D311" s="17" t="e">
        <f>VLOOKUP(A311,Sheet7!$A$2:$B$602,2,FALSE)</f>
        <v>#N/A</v>
      </c>
      <c r="E311">
        <v>27474</v>
      </c>
      <c r="F311">
        <v>0</v>
      </c>
      <c r="H311">
        <v>810</v>
      </c>
      <c r="I311" t="s">
        <v>27</v>
      </c>
      <c r="J311" t="s">
        <v>327</v>
      </c>
      <c r="K311" t="s">
        <v>551</v>
      </c>
      <c r="L311" t="s">
        <v>56</v>
      </c>
      <c r="M311" t="s">
        <v>32</v>
      </c>
      <c r="N311">
        <v>10</v>
      </c>
      <c r="O311">
        <v>0</v>
      </c>
      <c r="P311">
        <v>10</v>
      </c>
      <c r="Q311">
        <v>10</v>
      </c>
      <c r="R311">
        <v>10</v>
      </c>
      <c r="S311">
        <v>0</v>
      </c>
      <c r="T311">
        <v>0</v>
      </c>
      <c r="U311">
        <v>0</v>
      </c>
      <c r="V311">
        <v>9</v>
      </c>
      <c r="W311">
        <v>0</v>
      </c>
      <c r="X311" t="s">
        <v>56</v>
      </c>
      <c r="Y311">
        <v>1</v>
      </c>
      <c r="Z311" t="s">
        <v>127</v>
      </c>
      <c r="AA311">
        <v>0</v>
      </c>
      <c r="AB311">
        <v>0</v>
      </c>
      <c r="AC311" t="s">
        <v>63</v>
      </c>
      <c r="AD311" t="s">
        <v>332</v>
      </c>
      <c r="AE311" t="s">
        <v>33</v>
      </c>
      <c r="AF311">
        <v>0</v>
      </c>
    </row>
    <row r="312" spans="1:32" hidden="1" x14ac:dyDescent="0.25">
      <c r="A312" t="s">
        <v>545</v>
      </c>
      <c r="B312">
        <v>243.68</v>
      </c>
      <c r="C312" t="e">
        <v>#N/A</v>
      </c>
      <c r="D312" s="17" t="e">
        <f>VLOOKUP(A312,Sheet7!$A$2:$B$602,2,FALSE)</f>
        <v>#N/A</v>
      </c>
      <c r="E312">
        <v>26328</v>
      </c>
      <c r="F312">
        <v>0</v>
      </c>
      <c r="H312">
        <v>810</v>
      </c>
      <c r="I312" t="s">
        <v>27</v>
      </c>
      <c r="J312" t="s">
        <v>327</v>
      </c>
      <c r="K312" t="s">
        <v>552</v>
      </c>
      <c r="L312" t="s">
        <v>50</v>
      </c>
      <c r="M312" t="s">
        <v>32</v>
      </c>
      <c r="N312">
        <v>600</v>
      </c>
      <c r="O312">
        <v>500</v>
      </c>
      <c r="P312">
        <v>100</v>
      </c>
      <c r="Q312">
        <v>600</v>
      </c>
      <c r="R312">
        <v>100</v>
      </c>
      <c r="S312">
        <v>600</v>
      </c>
      <c r="T312">
        <v>0</v>
      </c>
      <c r="U312">
        <v>0</v>
      </c>
      <c r="V312" t="s">
        <v>553</v>
      </c>
      <c r="W312">
        <v>0</v>
      </c>
      <c r="X312">
        <v>0</v>
      </c>
      <c r="Y312">
        <v>0</v>
      </c>
      <c r="Z312">
        <v>0</v>
      </c>
      <c r="AA312">
        <v>0</v>
      </c>
      <c r="AB312">
        <v>0</v>
      </c>
      <c r="AC312" t="s">
        <v>33</v>
      </c>
      <c r="AD312">
        <v>0</v>
      </c>
      <c r="AE312">
        <v>0</v>
      </c>
      <c r="AF312">
        <v>0</v>
      </c>
    </row>
    <row r="313" spans="1:32" hidden="1" x14ac:dyDescent="0.25">
      <c r="A313" t="s">
        <v>545</v>
      </c>
      <c r="B313">
        <v>243.68</v>
      </c>
      <c r="C313" t="e">
        <v>#N/A</v>
      </c>
      <c r="D313" s="17" t="e">
        <f>VLOOKUP(A313,Sheet7!$A$2:$B$602,2,FALSE)</f>
        <v>#N/A</v>
      </c>
      <c r="E313">
        <v>26329</v>
      </c>
      <c r="F313">
        <v>0</v>
      </c>
      <c r="H313">
        <v>810</v>
      </c>
      <c r="I313" t="s">
        <v>27</v>
      </c>
      <c r="J313" t="s">
        <v>327</v>
      </c>
      <c r="K313" t="s">
        <v>554</v>
      </c>
      <c r="L313" t="s">
        <v>42</v>
      </c>
      <c r="M313" t="s">
        <v>32</v>
      </c>
      <c r="N313">
        <v>265</v>
      </c>
      <c r="O313">
        <v>0</v>
      </c>
      <c r="P313">
        <v>100</v>
      </c>
      <c r="Q313">
        <v>265</v>
      </c>
      <c r="R313">
        <v>100</v>
      </c>
      <c r="S313">
        <v>265</v>
      </c>
      <c r="T313">
        <v>0</v>
      </c>
      <c r="U313">
        <v>0</v>
      </c>
      <c r="V313">
        <v>9</v>
      </c>
      <c r="W313">
        <v>0</v>
      </c>
      <c r="X313">
        <v>0</v>
      </c>
      <c r="Y313">
        <v>0</v>
      </c>
      <c r="Z313">
        <v>0</v>
      </c>
      <c r="AA313">
        <v>0</v>
      </c>
      <c r="AB313">
        <v>0</v>
      </c>
      <c r="AC313" t="s">
        <v>33</v>
      </c>
      <c r="AD313">
        <v>0</v>
      </c>
      <c r="AE313">
        <v>0</v>
      </c>
      <c r="AF313">
        <v>0</v>
      </c>
    </row>
    <row r="314" spans="1:32" hidden="1" x14ac:dyDescent="0.25">
      <c r="A314" t="s">
        <v>555</v>
      </c>
      <c r="B314">
        <v>1324.15</v>
      </c>
      <c r="C314">
        <v>3385.78</v>
      </c>
      <c r="D314" s="17">
        <f>VLOOKUP(A314,Sheet7!$A$2:$B$602,2,FALSE)</f>
        <v>22</v>
      </c>
      <c r="E314">
        <v>27670</v>
      </c>
      <c r="F314">
        <v>0</v>
      </c>
      <c r="H314">
        <v>810</v>
      </c>
      <c r="I314" t="s">
        <v>27</v>
      </c>
      <c r="J314" t="s">
        <v>327</v>
      </c>
      <c r="K314" t="s">
        <v>556</v>
      </c>
      <c r="L314" t="s">
        <v>364</v>
      </c>
      <c r="M314" t="s">
        <v>32</v>
      </c>
      <c r="N314">
        <v>700</v>
      </c>
      <c r="O314">
        <v>0</v>
      </c>
      <c r="P314">
        <v>700</v>
      </c>
      <c r="Q314">
        <v>700</v>
      </c>
      <c r="R314">
        <v>280</v>
      </c>
      <c r="S314">
        <v>700</v>
      </c>
      <c r="T314">
        <v>0</v>
      </c>
      <c r="U314" t="s">
        <v>557</v>
      </c>
      <c r="V314">
        <v>1</v>
      </c>
      <c r="W314">
        <v>3</v>
      </c>
      <c r="X314" t="s">
        <v>558</v>
      </c>
      <c r="Y314">
        <v>0</v>
      </c>
      <c r="Z314">
        <v>0</v>
      </c>
      <c r="AA314">
        <v>0</v>
      </c>
      <c r="AB314">
        <v>0</v>
      </c>
      <c r="AC314" t="s">
        <v>63</v>
      </c>
      <c r="AD314" t="s">
        <v>109</v>
      </c>
      <c r="AE314" t="s">
        <v>559</v>
      </c>
      <c r="AF314">
        <v>0</v>
      </c>
    </row>
    <row r="315" spans="1:32" hidden="1" x14ac:dyDescent="0.25">
      <c r="A315" t="s">
        <v>555</v>
      </c>
      <c r="B315">
        <v>1324.15</v>
      </c>
      <c r="C315">
        <v>3385.78</v>
      </c>
      <c r="D315" s="17">
        <f>VLOOKUP(A315,Sheet7!$A$2:$B$602,2,FALSE)</f>
        <v>22</v>
      </c>
      <c r="E315">
        <v>27672</v>
      </c>
      <c r="F315">
        <v>0</v>
      </c>
      <c r="H315">
        <v>810</v>
      </c>
      <c r="I315" t="s">
        <v>27</v>
      </c>
      <c r="J315" t="s">
        <v>327</v>
      </c>
      <c r="K315" t="s">
        <v>560</v>
      </c>
      <c r="L315" t="s">
        <v>45</v>
      </c>
      <c r="M315" t="s">
        <v>32</v>
      </c>
      <c r="N315">
        <v>350</v>
      </c>
      <c r="O315">
        <v>0</v>
      </c>
      <c r="P315">
        <v>350</v>
      </c>
      <c r="Q315">
        <v>350</v>
      </c>
      <c r="R315">
        <v>140</v>
      </c>
      <c r="S315">
        <v>350</v>
      </c>
      <c r="T315">
        <v>0</v>
      </c>
      <c r="U315">
        <v>0</v>
      </c>
      <c r="V315">
        <v>9</v>
      </c>
      <c r="W315">
        <v>0</v>
      </c>
      <c r="X315" t="s">
        <v>561</v>
      </c>
      <c r="Y315">
        <v>3</v>
      </c>
      <c r="Z315">
        <v>4</v>
      </c>
      <c r="AA315">
        <v>0</v>
      </c>
      <c r="AB315">
        <v>0</v>
      </c>
      <c r="AC315" t="s">
        <v>63</v>
      </c>
      <c r="AD315" t="s">
        <v>562</v>
      </c>
      <c r="AE315" t="s">
        <v>563</v>
      </c>
      <c r="AF315">
        <v>0</v>
      </c>
    </row>
    <row r="316" spans="1:32" hidden="1" x14ac:dyDescent="0.25">
      <c r="A316" t="s">
        <v>555</v>
      </c>
      <c r="B316">
        <v>1324.15</v>
      </c>
      <c r="C316">
        <v>3385.78</v>
      </c>
      <c r="D316" s="17">
        <f>VLOOKUP(A316,Sheet7!$A$2:$B$602,2,FALSE)</f>
        <v>22</v>
      </c>
      <c r="E316">
        <v>27667</v>
      </c>
      <c r="F316">
        <v>0</v>
      </c>
      <c r="H316">
        <v>810</v>
      </c>
      <c r="I316" t="s">
        <v>27</v>
      </c>
      <c r="J316" t="s">
        <v>327</v>
      </c>
      <c r="K316" t="s">
        <v>564</v>
      </c>
      <c r="L316" t="s">
        <v>37</v>
      </c>
      <c r="M316" t="s">
        <v>32</v>
      </c>
      <c r="N316">
        <v>4650</v>
      </c>
      <c r="O316">
        <v>3360</v>
      </c>
      <c r="P316">
        <v>1290</v>
      </c>
      <c r="Q316">
        <v>4650</v>
      </c>
      <c r="R316">
        <v>1290</v>
      </c>
      <c r="S316">
        <v>4650</v>
      </c>
      <c r="T316">
        <v>0</v>
      </c>
      <c r="U316" t="s">
        <v>565</v>
      </c>
      <c r="V316">
        <v>9</v>
      </c>
      <c r="W316">
        <v>0</v>
      </c>
      <c r="X316">
        <v>0</v>
      </c>
      <c r="Y316">
        <v>0</v>
      </c>
      <c r="Z316">
        <v>0</v>
      </c>
      <c r="AA316">
        <v>0</v>
      </c>
      <c r="AB316">
        <v>0</v>
      </c>
      <c r="AC316" t="s">
        <v>33</v>
      </c>
      <c r="AD316">
        <v>0</v>
      </c>
      <c r="AE316">
        <v>0</v>
      </c>
      <c r="AF316">
        <v>0</v>
      </c>
    </row>
    <row r="317" spans="1:32" hidden="1" x14ac:dyDescent="0.25">
      <c r="A317" t="s">
        <v>555</v>
      </c>
      <c r="B317">
        <v>1324.15</v>
      </c>
      <c r="C317">
        <v>3385.78</v>
      </c>
      <c r="D317" s="17">
        <f>VLOOKUP(A317,Sheet7!$A$2:$B$602,2,FALSE)</f>
        <v>22</v>
      </c>
      <c r="E317">
        <v>27669</v>
      </c>
      <c r="F317">
        <v>0</v>
      </c>
      <c r="H317">
        <v>810</v>
      </c>
      <c r="I317" t="s">
        <v>27</v>
      </c>
      <c r="J317" t="s">
        <v>327</v>
      </c>
      <c r="K317" t="s">
        <v>566</v>
      </c>
      <c r="L317" t="s">
        <v>60</v>
      </c>
      <c r="M317" t="s">
        <v>32</v>
      </c>
      <c r="N317">
        <v>686</v>
      </c>
      <c r="O317">
        <v>0</v>
      </c>
      <c r="P317">
        <v>686</v>
      </c>
      <c r="Q317">
        <v>686</v>
      </c>
      <c r="R317">
        <v>274.39999999999998</v>
      </c>
      <c r="S317">
        <v>686</v>
      </c>
      <c r="T317">
        <v>0</v>
      </c>
      <c r="U317">
        <v>0</v>
      </c>
      <c r="V317">
        <v>9</v>
      </c>
      <c r="W317">
        <v>0</v>
      </c>
      <c r="X317">
        <v>0</v>
      </c>
      <c r="Y317">
        <v>0</v>
      </c>
      <c r="Z317">
        <v>0</v>
      </c>
      <c r="AA317">
        <v>0</v>
      </c>
      <c r="AB317">
        <v>0</v>
      </c>
      <c r="AC317" t="s">
        <v>33</v>
      </c>
      <c r="AD317">
        <v>0</v>
      </c>
      <c r="AE317">
        <v>0</v>
      </c>
      <c r="AF317">
        <v>0</v>
      </c>
    </row>
    <row r="318" spans="1:32" hidden="1" x14ac:dyDescent="0.25">
      <c r="A318" t="s">
        <v>567</v>
      </c>
      <c r="B318">
        <v>262</v>
      </c>
      <c r="C318">
        <v>2755.41</v>
      </c>
      <c r="D318" s="17">
        <f>VLOOKUP(A318,Sheet7!$A$2:$B$602,2,FALSE)</f>
        <v>30</v>
      </c>
      <c r="E318">
        <v>25488</v>
      </c>
      <c r="F318">
        <v>0</v>
      </c>
      <c r="H318">
        <v>810</v>
      </c>
      <c r="I318" t="s">
        <v>27</v>
      </c>
      <c r="J318" t="s">
        <v>327</v>
      </c>
      <c r="K318" t="s">
        <v>568</v>
      </c>
      <c r="L318" t="s">
        <v>288</v>
      </c>
      <c r="M318" t="s">
        <v>32</v>
      </c>
      <c r="N318">
        <v>50</v>
      </c>
      <c r="O318">
        <v>0</v>
      </c>
      <c r="P318">
        <v>30</v>
      </c>
      <c r="Q318">
        <v>50</v>
      </c>
      <c r="R318">
        <v>20</v>
      </c>
      <c r="S318">
        <v>50</v>
      </c>
      <c r="T318">
        <v>0</v>
      </c>
      <c r="U318">
        <v>0</v>
      </c>
      <c r="V318">
        <v>9</v>
      </c>
      <c r="W318">
        <v>0</v>
      </c>
      <c r="X318">
        <v>0</v>
      </c>
      <c r="Y318">
        <v>0</v>
      </c>
      <c r="Z318">
        <v>0</v>
      </c>
      <c r="AA318">
        <v>0</v>
      </c>
      <c r="AB318">
        <v>0</v>
      </c>
      <c r="AC318" t="s">
        <v>33</v>
      </c>
      <c r="AD318">
        <v>0</v>
      </c>
      <c r="AE318">
        <v>0</v>
      </c>
      <c r="AF318">
        <v>0</v>
      </c>
    </row>
    <row r="319" spans="1:32" hidden="1" x14ac:dyDescent="0.25">
      <c r="A319" t="s">
        <v>567</v>
      </c>
      <c r="B319">
        <v>262</v>
      </c>
      <c r="C319">
        <v>2755.41</v>
      </c>
      <c r="D319" s="17">
        <f>VLOOKUP(A319,Sheet7!$A$2:$B$602,2,FALSE)</f>
        <v>30</v>
      </c>
      <c r="E319">
        <v>25489</v>
      </c>
      <c r="F319">
        <v>0</v>
      </c>
      <c r="H319">
        <v>810</v>
      </c>
      <c r="I319" t="s">
        <v>27</v>
      </c>
      <c r="J319" t="s">
        <v>327</v>
      </c>
      <c r="K319" t="s">
        <v>569</v>
      </c>
      <c r="L319" t="s">
        <v>37</v>
      </c>
      <c r="M319" t="s">
        <v>32</v>
      </c>
      <c r="N319">
        <v>40</v>
      </c>
      <c r="O319">
        <v>0</v>
      </c>
      <c r="P319">
        <v>30</v>
      </c>
      <c r="Q319">
        <v>40</v>
      </c>
      <c r="R319">
        <v>16</v>
      </c>
      <c r="S319">
        <v>40</v>
      </c>
      <c r="T319">
        <v>0</v>
      </c>
      <c r="U319">
        <v>0</v>
      </c>
      <c r="V319">
        <v>9</v>
      </c>
      <c r="W319">
        <v>0</v>
      </c>
      <c r="X319">
        <v>0</v>
      </c>
      <c r="Y319">
        <v>0</v>
      </c>
      <c r="Z319">
        <v>0</v>
      </c>
      <c r="AA319">
        <v>0</v>
      </c>
      <c r="AB319">
        <v>0</v>
      </c>
      <c r="AC319" t="s">
        <v>33</v>
      </c>
      <c r="AD319">
        <v>0</v>
      </c>
      <c r="AE319">
        <v>0</v>
      </c>
      <c r="AF319">
        <v>0</v>
      </c>
    </row>
    <row r="320" spans="1:32" hidden="1" x14ac:dyDescent="0.25">
      <c r="A320" t="s">
        <v>567</v>
      </c>
      <c r="B320">
        <v>262</v>
      </c>
      <c r="C320">
        <v>2755.41</v>
      </c>
      <c r="D320" s="17">
        <f>VLOOKUP(A320,Sheet7!$A$2:$B$602,2,FALSE)</f>
        <v>30</v>
      </c>
      <c r="E320">
        <v>25490</v>
      </c>
      <c r="F320">
        <v>0</v>
      </c>
      <c r="H320">
        <v>810</v>
      </c>
      <c r="I320" t="s">
        <v>27</v>
      </c>
      <c r="J320" t="s">
        <v>327</v>
      </c>
      <c r="K320" t="s">
        <v>570</v>
      </c>
      <c r="L320" t="s">
        <v>42</v>
      </c>
      <c r="M320" t="s">
        <v>32</v>
      </c>
      <c r="N320">
        <v>335</v>
      </c>
      <c r="O320">
        <v>0</v>
      </c>
      <c r="P320">
        <v>185</v>
      </c>
      <c r="Q320">
        <v>335</v>
      </c>
      <c r="R320">
        <v>134</v>
      </c>
      <c r="S320">
        <v>335</v>
      </c>
      <c r="T320">
        <v>0</v>
      </c>
      <c r="U320">
        <v>0</v>
      </c>
      <c r="V320">
        <v>9</v>
      </c>
      <c r="W320">
        <v>0</v>
      </c>
      <c r="X320">
        <v>0</v>
      </c>
      <c r="Y320">
        <v>0</v>
      </c>
      <c r="Z320">
        <v>0</v>
      </c>
      <c r="AA320">
        <v>0</v>
      </c>
      <c r="AB320">
        <v>0</v>
      </c>
      <c r="AC320" t="s">
        <v>33</v>
      </c>
      <c r="AD320">
        <v>0</v>
      </c>
      <c r="AE320">
        <v>0</v>
      </c>
      <c r="AF320">
        <v>0</v>
      </c>
    </row>
    <row r="321" spans="1:32" hidden="1" x14ac:dyDescent="0.25">
      <c r="A321" t="s">
        <v>567</v>
      </c>
      <c r="B321">
        <v>262</v>
      </c>
      <c r="C321">
        <v>2755.41</v>
      </c>
      <c r="D321" s="17">
        <f>VLOOKUP(A321,Sheet7!$A$2:$B$602,2,FALSE)</f>
        <v>30</v>
      </c>
      <c r="E321">
        <v>25513</v>
      </c>
      <c r="F321">
        <v>0</v>
      </c>
      <c r="H321">
        <v>810</v>
      </c>
      <c r="I321" t="s">
        <v>27</v>
      </c>
      <c r="J321" t="s">
        <v>327</v>
      </c>
      <c r="K321" t="s">
        <v>571</v>
      </c>
      <c r="L321" t="s">
        <v>50</v>
      </c>
      <c r="M321" t="s">
        <v>77</v>
      </c>
      <c r="N321">
        <v>510</v>
      </c>
      <c r="O321">
        <v>0</v>
      </c>
      <c r="P321">
        <v>310</v>
      </c>
      <c r="Q321">
        <v>510</v>
      </c>
      <c r="R321">
        <v>204</v>
      </c>
      <c r="S321">
        <v>510</v>
      </c>
      <c r="T321">
        <v>0</v>
      </c>
      <c r="U321">
        <v>0</v>
      </c>
      <c r="V321" t="s">
        <v>572</v>
      </c>
      <c r="W321">
        <v>0</v>
      </c>
      <c r="X321">
        <v>0</v>
      </c>
      <c r="Y321">
        <v>0</v>
      </c>
      <c r="Z321">
        <v>0</v>
      </c>
      <c r="AA321">
        <v>0</v>
      </c>
      <c r="AB321">
        <v>0</v>
      </c>
      <c r="AC321" t="s">
        <v>33</v>
      </c>
      <c r="AD321">
        <v>0</v>
      </c>
      <c r="AE321">
        <v>0</v>
      </c>
      <c r="AF321">
        <v>0</v>
      </c>
    </row>
    <row r="322" spans="1:32" hidden="1" x14ac:dyDescent="0.25">
      <c r="A322" t="s">
        <v>573</v>
      </c>
      <c r="B322">
        <v>917.56000000000006</v>
      </c>
      <c r="C322">
        <v>2112.19</v>
      </c>
      <c r="D322" s="17">
        <f>VLOOKUP(A322,Sheet7!$A$2:$B$602,2,FALSE)</f>
        <v>40</v>
      </c>
      <c r="E322">
        <v>26441</v>
      </c>
      <c r="F322">
        <v>0</v>
      </c>
      <c r="H322">
        <v>810</v>
      </c>
      <c r="I322" t="s">
        <v>27</v>
      </c>
      <c r="J322" t="s">
        <v>327</v>
      </c>
      <c r="K322" t="s">
        <v>574</v>
      </c>
      <c r="L322" t="s">
        <v>350</v>
      </c>
      <c r="M322" t="s">
        <v>32</v>
      </c>
      <c r="N322">
        <v>200</v>
      </c>
      <c r="O322">
        <v>0</v>
      </c>
      <c r="P322">
        <v>200</v>
      </c>
      <c r="Q322">
        <v>200</v>
      </c>
      <c r="R322">
        <v>80</v>
      </c>
      <c r="S322">
        <v>200</v>
      </c>
      <c r="T322">
        <v>0</v>
      </c>
      <c r="U322">
        <v>0</v>
      </c>
      <c r="V322">
        <v>9</v>
      </c>
      <c r="W322">
        <v>0</v>
      </c>
      <c r="X322" t="s">
        <v>575</v>
      </c>
      <c r="Y322">
        <v>2</v>
      </c>
      <c r="Z322">
        <v>1</v>
      </c>
      <c r="AA322">
        <v>0</v>
      </c>
      <c r="AB322">
        <v>0</v>
      </c>
      <c r="AC322" t="s">
        <v>63</v>
      </c>
      <c r="AD322" t="s">
        <v>109</v>
      </c>
      <c r="AE322" t="s">
        <v>576</v>
      </c>
      <c r="AF322">
        <v>0</v>
      </c>
    </row>
    <row r="323" spans="1:32" hidden="1" x14ac:dyDescent="0.25">
      <c r="A323" t="s">
        <v>573</v>
      </c>
      <c r="B323">
        <v>917.56000000000006</v>
      </c>
      <c r="C323">
        <v>2112.19</v>
      </c>
      <c r="D323" s="17">
        <f>VLOOKUP(A323,Sheet7!$A$2:$B$602,2,FALSE)</f>
        <v>40</v>
      </c>
      <c r="E323">
        <v>26443</v>
      </c>
      <c r="F323">
        <v>0</v>
      </c>
      <c r="H323">
        <v>810</v>
      </c>
      <c r="I323" t="s">
        <v>27</v>
      </c>
      <c r="J323" t="s">
        <v>327</v>
      </c>
      <c r="K323" t="s">
        <v>577</v>
      </c>
      <c r="L323" t="s">
        <v>45</v>
      </c>
      <c r="M323" t="s">
        <v>51</v>
      </c>
      <c r="N323">
        <v>280</v>
      </c>
      <c r="O323">
        <v>0</v>
      </c>
      <c r="P323">
        <v>160</v>
      </c>
      <c r="Q323">
        <v>280</v>
      </c>
      <c r="R323">
        <v>112</v>
      </c>
      <c r="S323">
        <v>280</v>
      </c>
      <c r="T323">
        <v>0</v>
      </c>
      <c r="U323">
        <v>0</v>
      </c>
      <c r="V323">
        <v>9</v>
      </c>
      <c r="W323">
        <v>0</v>
      </c>
      <c r="X323" t="s">
        <v>575</v>
      </c>
      <c r="Y323">
        <v>2</v>
      </c>
      <c r="Z323">
        <v>1</v>
      </c>
      <c r="AA323">
        <v>0</v>
      </c>
      <c r="AB323">
        <v>0</v>
      </c>
      <c r="AC323" t="s">
        <v>63</v>
      </c>
      <c r="AD323" t="s">
        <v>109</v>
      </c>
      <c r="AE323" t="s">
        <v>578</v>
      </c>
      <c r="AF323">
        <v>0</v>
      </c>
    </row>
    <row r="324" spans="1:32" hidden="1" x14ac:dyDescent="0.25">
      <c r="A324" t="s">
        <v>573</v>
      </c>
      <c r="B324">
        <v>917.56000000000006</v>
      </c>
      <c r="C324">
        <v>2112.19</v>
      </c>
      <c r="D324" s="17">
        <f>VLOOKUP(A324,Sheet7!$A$2:$B$602,2,FALSE)</f>
        <v>40</v>
      </c>
      <c r="E324">
        <v>26439</v>
      </c>
      <c r="F324">
        <v>0</v>
      </c>
      <c r="H324">
        <v>810</v>
      </c>
      <c r="I324" t="s">
        <v>27</v>
      </c>
      <c r="J324" t="s">
        <v>327</v>
      </c>
      <c r="K324" t="s">
        <v>579</v>
      </c>
      <c r="L324" t="s">
        <v>37</v>
      </c>
      <c r="M324" t="s">
        <v>32</v>
      </c>
      <c r="N324">
        <v>3540</v>
      </c>
      <c r="O324">
        <v>2700</v>
      </c>
      <c r="P324">
        <v>840</v>
      </c>
      <c r="Q324">
        <v>3540</v>
      </c>
      <c r="R324">
        <v>840</v>
      </c>
      <c r="S324">
        <v>3540</v>
      </c>
      <c r="T324">
        <v>0</v>
      </c>
      <c r="U324">
        <v>0</v>
      </c>
      <c r="V324">
        <v>9</v>
      </c>
      <c r="W324">
        <v>0</v>
      </c>
      <c r="X324">
        <v>0</v>
      </c>
      <c r="Y324">
        <v>0</v>
      </c>
      <c r="Z324">
        <v>0</v>
      </c>
      <c r="AA324">
        <v>0</v>
      </c>
      <c r="AB324">
        <v>0</v>
      </c>
      <c r="AC324" t="s">
        <v>33</v>
      </c>
      <c r="AD324">
        <v>0</v>
      </c>
      <c r="AE324">
        <v>0</v>
      </c>
      <c r="AF324">
        <v>0</v>
      </c>
    </row>
    <row r="325" spans="1:32" hidden="1" x14ac:dyDescent="0.25">
      <c r="A325" t="s">
        <v>573</v>
      </c>
      <c r="B325">
        <v>917.56000000000006</v>
      </c>
      <c r="C325">
        <v>2112.19</v>
      </c>
      <c r="D325" s="17">
        <f>VLOOKUP(A325,Sheet7!$A$2:$B$602,2,FALSE)</f>
        <v>40</v>
      </c>
      <c r="E325">
        <v>26440</v>
      </c>
      <c r="F325">
        <v>0</v>
      </c>
      <c r="H325">
        <v>810</v>
      </c>
      <c r="I325" t="s">
        <v>27</v>
      </c>
      <c r="J325" t="s">
        <v>327</v>
      </c>
      <c r="K325" t="s">
        <v>580</v>
      </c>
      <c r="L325" t="s">
        <v>50</v>
      </c>
      <c r="M325" t="s">
        <v>32</v>
      </c>
      <c r="N325">
        <v>630</v>
      </c>
      <c r="O325">
        <v>540</v>
      </c>
      <c r="P325">
        <v>90</v>
      </c>
      <c r="Q325">
        <v>630</v>
      </c>
      <c r="R325">
        <v>252</v>
      </c>
      <c r="S325">
        <v>630</v>
      </c>
      <c r="T325">
        <v>0</v>
      </c>
      <c r="U325">
        <v>0</v>
      </c>
      <c r="V325">
        <v>9</v>
      </c>
      <c r="W325">
        <v>0</v>
      </c>
      <c r="X325">
        <v>0</v>
      </c>
      <c r="Y325">
        <v>0</v>
      </c>
      <c r="Z325">
        <v>0</v>
      </c>
      <c r="AA325">
        <v>0</v>
      </c>
      <c r="AB325">
        <v>0</v>
      </c>
      <c r="AC325" t="s">
        <v>33</v>
      </c>
      <c r="AD325">
        <v>0</v>
      </c>
      <c r="AE325">
        <v>0</v>
      </c>
      <c r="AF325">
        <v>0</v>
      </c>
    </row>
    <row r="326" spans="1:32" hidden="1" x14ac:dyDescent="0.25">
      <c r="A326" t="s">
        <v>573</v>
      </c>
      <c r="B326">
        <v>917.56000000000006</v>
      </c>
      <c r="C326">
        <v>2112.19</v>
      </c>
      <c r="D326" s="17">
        <f>VLOOKUP(A326,Sheet7!$A$2:$B$602,2,FALSE)</f>
        <v>40</v>
      </c>
      <c r="E326">
        <v>26447</v>
      </c>
      <c r="F326">
        <v>0</v>
      </c>
      <c r="H326">
        <v>810</v>
      </c>
      <c r="I326" t="s">
        <v>27</v>
      </c>
      <c r="J326" t="s">
        <v>327</v>
      </c>
      <c r="K326" t="s">
        <v>581</v>
      </c>
      <c r="L326" t="s">
        <v>50</v>
      </c>
      <c r="M326" t="s">
        <v>77</v>
      </c>
      <c r="N326">
        <v>500</v>
      </c>
      <c r="O326">
        <v>360</v>
      </c>
      <c r="P326">
        <v>140</v>
      </c>
      <c r="Q326">
        <v>500</v>
      </c>
      <c r="R326">
        <v>140</v>
      </c>
      <c r="S326">
        <v>500</v>
      </c>
      <c r="T326">
        <v>0</v>
      </c>
      <c r="U326">
        <v>0</v>
      </c>
      <c r="V326" t="s">
        <v>582</v>
      </c>
      <c r="W326">
        <v>0</v>
      </c>
      <c r="X326" t="s">
        <v>74</v>
      </c>
      <c r="Y326">
        <v>0</v>
      </c>
      <c r="Z326">
        <v>0</v>
      </c>
      <c r="AA326">
        <v>0</v>
      </c>
      <c r="AB326">
        <v>0</v>
      </c>
      <c r="AC326" t="s">
        <v>33</v>
      </c>
      <c r="AD326">
        <v>0</v>
      </c>
      <c r="AE326">
        <v>0</v>
      </c>
      <c r="AF326">
        <v>0</v>
      </c>
    </row>
    <row r="327" spans="1:32" hidden="1" x14ac:dyDescent="0.25">
      <c r="A327" t="s">
        <v>583</v>
      </c>
      <c r="B327">
        <v>637.12</v>
      </c>
      <c r="C327" t="e">
        <v>#N/A</v>
      </c>
      <c r="D327" s="17" t="e">
        <f>VLOOKUP(A327,Sheet7!$A$2:$B$602,2,FALSE)</f>
        <v>#N/A</v>
      </c>
      <c r="E327">
        <v>26548</v>
      </c>
      <c r="F327">
        <v>0</v>
      </c>
      <c r="H327">
        <v>810</v>
      </c>
      <c r="I327" t="s">
        <v>27</v>
      </c>
      <c r="J327" t="s">
        <v>327</v>
      </c>
      <c r="K327" t="s">
        <v>584</v>
      </c>
      <c r="L327" t="s">
        <v>35</v>
      </c>
      <c r="M327" t="s">
        <v>32</v>
      </c>
      <c r="N327">
        <v>30</v>
      </c>
      <c r="O327">
        <v>0</v>
      </c>
      <c r="P327">
        <v>30</v>
      </c>
      <c r="Q327">
        <v>30</v>
      </c>
      <c r="R327">
        <v>12</v>
      </c>
      <c r="S327">
        <v>0</v>
      </c>
      <c r="T327">
        <v>0</v>
      </c>
      <c r="U327">
        <v>0</v>
      </c>
      <c r="V327" t="s">
        <v>585</v>
      </c>
      <c r="W327">
        <v>0</v>
      </c>
      <c r="X327" t="s">
        <v>56</v>
      </c>
      <c r="Y327">
        <v>1</v>
      </c>
      <c r="Z327" t="s">
        <v>127</v>
      </c>
      <c r="AA327">
        <v>0</v>
      </c>
      <c r="AB327">
        <v>0</v>
      </c>
      <c r="AC327" t="s">
        <v>63</v>
      </c>
      <c r="AD327" t="s">
        <v>332</v>
      </c>
      <c r="AE327" t="s">
        <v>33</v>
      </c>
      <c r="AF327">
        <v>0</v>
      </c>
    </row>
    <row r="328" spans="1:32" hidden="1" x14ac:dyDescent="0.25">
      <c r="A328" t="s">
        <v>583</v>
      </c>
      <c r="B328">
        <v>637.12</v>
      </c>
      <c r="C328" t="e">
        <v>#N/A</v>
      </c>
      <c r="D328" s="17" t="e">
        <f>VLOOKUP(A328,Sheet7!$A$2:$B$602,2,FALSE)</f>
        <v>#N/A</v>
      </c>
      <c r="E328">
        <v>26536</v>
      </c>
      <c r="F328">
        <v>0</v>
      </c>
      <c r="H328">
        <v>810</v>
      </c>
      <c r="I328" t="s">
        <v>27</v>
      </c>
      <c r="J328" t="s">
        <v>327</v>
      </c>
      <c r="K328" t="s">
        <v>586</v>
      </c>
      <c r="L328" t="s">
        <v>37</v>
      </c>
      <c r="M328" t="s">
        <v>32</v>
      </c>
      <c r="N328">
        <v>2480</v>
      </c>
      <c r="O328">
        <v>2484</v>
      </c>
      <c r="P328">
        <v>0</v>
      </c>
      <c r="Q328">
        <v>2480</v>
      </c>
      <c r="R328">
        <v>0</v>
      </c>
      <c r="S328">
        <v>2480</v>
      </c>
      <c r="T328">
        <v>0</v>
      </c>
      <c r="U328">
        <v>0</v>
      </c>
      <c r="V328">
        <v>9</v>
      </c>
      <c r="W328">
        <v>0</v>
      </c>
      <c r="X328">
        <v>0</v>
      </c>
      <c r="Y328">
        <v>0</v>
      </c>
      <c r="Z328">
        <v>0</v>
      </c>
      <c r="AA328">
        <v>0</v>
      </c>
      <c r="AB328">
        <v>0</v>
      </c>
      <c r="AC328" t="s">
        <v>33</v>
      </c>
      <c r="AD328">
        <v>0</v>
      </c>
      <c r="AE328">
        <v>0</v>
      </c>
      <c r="AF328">
        <v>0</v>
      </c>
    </row>
    <row r="329" spans="1:32" hidden="1" x14ac:dyDescent="0.25">
      <c r="A329" t="s">
        <v>587</v>
      </c>
      <c r="B329">
        <v>4736.1200000000008</v>
      </c>
      <c r="C329">
        <v>7242.83</v>
      </c>
      <c r="D329" s="17">
        <f>VLOOKUP(A329,Sheet7!$A$2:$B$602,2,FALSE)</f>
        <v>175</v>
      </c>
      <c r="E329">
        <v>27167</v>
      </c>
      <c r="F329">
        <v>0</v>
      </c>
      <c r="H329">
        <v>810</v>
      </c>
      <c r="I329" t="s">
        <v>27</v>
      </c>
      <c r="J329" t="s">
        <v>327</v>
      </c>
      <c r="K329" t="s">
        <v>510</v>
      </c>
      <c r="L329" t="s">
        <v>35</v>
      </c>
      <c r="M329" t="s">
        <v>32</v>
      </c>
      <c r="N329">
        <v>10</v>
      </c>
      <c r="O329">
        <v>0</v>
      </c>
      <c r="P329">
        <v>10</v>
      </c>
      <c r="Q329">
        <v>10</v>
      </c>
      <c r="R329">
        <v>4</v>
      </c>
      <c r="S329">
        <v>0</v>
      </c>
      <c r="T329">
        <v>0</v>
      </c>
      <c r="U329">
        <v>0</v>
      </c>
      <c r="V329">
        <v>9</v>
      </c>
      <c r="W329">
        <v>0</v>
      </c>
      <c r="X329" t="s">
        <v>56</v>
      </c>
      <c r="Y329">
        <v>1</v>
      </c>
      <c r="Z329" t="s">
        <v>127</v>
      </c>
      <c r="AA329">
        <v>0</v>
      </c>
      <c r="AB329">
        <v>0</v>
      </c>
      <c r="AC329" t="s">
        <v>63</v>
      </c>
      <c r="AD329" t="s">
        <v>332</v>
      </c>
      <c r="AE329" t="s">
        <v>33</v>
      </c>
      <c r="AF329">
        <v>0</v>
      </c>
    </row>
    <row r="330" spans="1:32" hidden="1" x14ac:dyDescent="0.25">
      <c r="A330" t="s">
        <v>587</v>
      </c>
      <c r="B330">
        <v>4736.1200000000008</v>
      </c>
      <c r="C330">
        <v>7242.83</v>
      </c>
      <c r="D330" s="17">
        <f>VLOOKUP(A330,Sheet7!$A$2:$B$602,2,FALSE)</f>
        <v>175</v>
      </c>
      <c r="E330">
        <v>27109</v>
      </c>
      <c r="F330">
        <v>0</v>
      </c>
      <c r="H330">
        <v>810</v>
      </c>
      <c r="I330" t="s">
        <v>27</v>
      </c>
      <c r="J330" t="s">
        <v>327</v>
      </c>
      <c r="K330" t="s">
        <v>588</v>
      </c>
      <c r="L330" t="s">
        <v>60</v>
      </c>
      <c r="M330" t="s">
        <v>32</v>
      </c>
      <c r="N330">
        <v>6336</v>
      </c>
      <c r="O330">
        <v>0</v>
      </c>
      <c r="P330">
        <v>3100</v>
      </c>
      <c r="Q330">
        <v>6336</v>
      </c>
      <c r="R330">
        <v>2534.4</v>
      </c>
      <c r="S330">
        <v>6336</v>
      </c>
      <c r="T330">
        <v>0</v>
      </c>
      <c r="U330">
        <v>0</v>
      </c>
      <c r="V330">
        <v>9</v>
      </c>
      <c r="W330">
        <v>0</v>
      </c>
      <c r="X330">
        <v>0</v>
      </c>
      <c r="Y330">
        <v>0</v>
      </c>
      <c r="Z330">
        <v>0</v>
      </c>
      <c r="AA330">
        <v>0</v>
      </c>
      <c r="AB330">
        <v>0</v>
      </c>
      <c r="AC330" t="s">
        <v>33</v>
      </c>
      <c r="AD330">
        <v>0</v>
      </c>
      <c r="AE330">
        <v>0</v>
      </c>
      <c r="AF330">
        <v>0</v>
      </c>
    </row>
    <row r="331" spans="1:32" hidden="1" x14ac:dyDescent="0.25">
      <c r="A331" t="s">
        <v>587</v>
      </c>
      <c r="B331">
        <v>4736.1200000000008</v>
      </c>
      <c r="C331">
        <v>7242.83</v>
      </c>
      <c r="D331" s="17">
        <f>VLOOKUP(A331,Sheet7!$A$2:$B$602,2,FALSE)</f>
        <v>175</v>
      </c>
      <c r="E331">
        <v>27115</v>
      </c>
      <c r="F331">
        <v>0</v>
      </c>
      <c r="H331">
        <v>810</v>
      </c>
      <c r="I331" t="s">
        <v>27</v>
      </c>
      <c r="J331" t="s">
        <v>327</v>
      </c>
      <c r="K331" t="s">
        <v>589</v>
      </c>
      <c r="L331" t="s">
        <v>60</v>
      </c>
      <c r="M331" t="s">
        <v>77</v>
      </c>
      <c r="N331">
        <v>5291</v>
      </c>
      <c r="O331">
        <v>0</v>
      </c>
      <c r="P331">
        <v>2500</v>
      </c>
      <c r="Q331">
        <v>5291</v>
      </c>
      <c r="R331">
        <v>2116.4</v>
      </c>
      <c r="S331">
        <v>5291</v>
      </c>
      <c r="T331">
        <v>0</v>
      </c>
      <c r="U331">
        <v>0</v>
      </c>
      <c r="V331">
        <v>9</v>
      </c>
      <c r="W331">
        <v>0</v>
      </c>
      <c r="X331">
        <v>0</v>
      </c>
      <c r="Y331">
        <v>0</v>
      </c>
      <c r="Z331">
        <v>0</v>
      </c>
      <c r="AA331">
        <v>0</v>
      </c>
      <c r="AB331">
        <v>0</v>
      </c>
      <c r="AC331" t="s">
        <v>33</v>
      </c>
      <c r="AD331">
        <v>0</v>
      </c>
      <c r="AE331">
        <v>0</v>
      </c>
      <c r="AF331">
        <v>0</v>
      </c>
    </row>
    <row r="332" spans="1:32" hidden="1" x14ac:dyDescent="0.25">
      <c r="A332" t="s">
        <v>587</v>
      </c>
      <c r="B332">
        <v>4736.1200000000008</v>
      </c>
      <c r="C332">
        <v>7242.83</v>
      </c>
      <c r="D332" s="17">
        <f>VLOOKUP(A332,Sheet7!$A$2:$B$602,2,FALSE)</f>
        <v>175</v>
      </c>
      <c r="E332">
        <v>27143</v>
      </c>
      <c r="F332">
        <v>0</v>
      </c>
      <c r="H332">
        <v>810</v>
      </c>
      <c r="I332" t="s">
        <v>27</v>
      </c>
      <c r="J332" t="s">
        <v>327</v>
      </c>
      <c r="K332" t="s">
        <v>590</v>
      </c>
      <c r="L332" t="s">
        <v>60</v>
      </c>
      <c r="M332" t="s">
        <v>51</v>
      </c>
      <c r="N332">
        <v>4224</v>
      </c>
      <c r="O332">
        <v>0</v>
      </c>
      <c r="P332">
        <v>2000</v>
      </c>
      <c r="Q332">
        <v>4224</v>
      </c>
      <c r="R332">
        <v>1689.6</v>
      </c>
      <c r="S332">
        <v>4224</v>
      </c>
      <c r="T332">
        <v>0</v>
      </c>
      <c r="U332">
        <v>0</v>
      </c>
      <c r="V332">
        <v>9</v>
      </c>
      <c r="W332">
        <v>0</v>
      </c>
      <c r="X332">
        <v>0</v>
      </c>
      <c r="Y332">
        <v>0</v>
      </c>
      <c r="Z332">
        <v>0</v>
      </c>
      <c r="AA332">
        <v>0</v>
      </c>
      <c r="AB332">
        <v>0</v>
      </c>
      <c r="AC332" t="s">
        <v>33</v>
      </c>
      <c r="AD332">
        <v>0</v>
      </c>
      <c r="AE332">
        <v>0</v>
      </c>
      <c r="AF332">
        <v>0</v>
      </c>
    </row>
    <row r="333" spans="1:32" hidden="1" x14ac:dyDescent="0.25">
      <c r="A333" t="s">
        <v>587</v>
      </c>
      <c r="B333">
        <v>4736.1200000000008</v>
      </c>
      <c r="C333">
        <v>7242.83</v>
      </c>
      <c r="D333" s="17">
        <f>VLOOKUP(A333,Sheet7!$A$2:$B$602,2,FALSE)</f>
        <v>175</v>
      </c>
      <c r="E333">
        <v>27148</v>
      </c>
      <c r="F333">
        <v>0</v>
      </c>
      <c r="H333">
        <v>810</v>
      </c>
      <c r="I333" t="s">
        <v>27</v>
      </c>
      <c r="J333" t="s">
        <v>327</v>
      </c>
      <c r="K333" t="s">
        <v>591</v>
      </c>
      <c r="L333" t="s">
        <v>60</v>
      </c>
      <c r="M333" t="s">
        <v>374</v>
      </c>
      <c r="N333">
        <v>1296</v>
      </c>
      <c r="O333">
        <v>0</v>
      </c>
      <c r="P333">
        <v>500</v>
      </c>
      <c r="Q333">
        <v>1296</v>
      </c>
      <c r="R333">
        <v>500</v>
      </c>
      <c r="S333">
        <v>1296</v>
      </c>
      <c r="T333">
        <v>0</v>
      </c>
      <c r="U333">
        <v>0</v>
      </c>
      <c r="V333">
        <v>9</v>
      </c>
      <c r="W333">
        <v>0</v>
      </c>
      <c r="X333">
        <v>0</v>
      </c>
      <c r="Y333">
        <v>0</v>
      </c>
      <c r="Z333">
        <v>0</v>
      </c>
      <c r="AA333">
        <v>0</v>
      </c>
      <c r="AB333">
        <v>0</v>
      </c>
      <c r="AC333" t="s">
        <v>33</v>
      </c>
      <c r="AD333">
        <v>0</v>
      </c>
      <c r="AE333">
        <v>0</v>
      </c>
      <c r="AF333">
        <v>0</v>
      </c>
    </row>
    <row r="334" spans="1:32" hidden="1" x14ac:dyDescent="0.25">
      <c r="A334" t="s">
        <v>587</v>
      </c>
      <c r="B334">
        <v>4736.1200000000008</v>
      </c>
      <c r="C334">
        <v>7242.83</v>
      </c>
      <c r="D334" s="17">
        <f>VLOOKUP(A334,Sheet7!$A$2:$B$602,2,FALSE)</f>
        <v>175</v>
      </c>
      <c r="E334">
        <v>27151</v>
      </c>
      <c r="F334">
        <v>0</v>
      </c>
      <c r="H334">
        <v>810</v>
      </c>
      <c r="I334" t="s">
        <v>27</v>
      </c>
      <c r="J334" t="s">
        <v>327</v>
      </c>
      <c r="K334" t="s">
        <v>592</v>
      </c>
      <c r="L334" t="s">
        <v>60</v>
      </c>
      <c r="M334" t="s">
        <v>406</v>
      </c>
      <c r="N334">
        <v>1848</v>
      </c>
      <c r="O334">
        <v>0</v>
      </c>
      <c r="P334">
        <v>1000</v>
      </c>
      <c r="Q334">
        <v>1848</v>
      </c>
      <c r="R334">
        <v>739.2</v>
      </c>
      <c r="S334">
        <v>1848</v>
      </c>
      <c r="T334">
        <v>0</v>
      </c>
      <c r="U334">
        <v>0</v>
      </c>
      <c r="V334">
        <v>9</v>
      </c>
      <c r="W334">
        <v>0</v>
      </c>
      <c r="X334">
        <v>0</v>
      </c>
      <c r="Y334">
        <v>0</v>
      </c>
      <c r="Z334">
        <v>0</v>
      </c>
      <c r="AA334">
        <v>0</v>
      </c>
      <c r="AB334">
        <v>0</v>
      </c>
      <c r="AC334" t="s">
        <v>33</v>
      </c>
      <c r="AD334">
        <v>0</v>
      </c>
      <c r="AE334">
        <v>0</v>
      </c>
      <c r="AF334">
        <v>0</v>
      </c>
    </row>
    <row r="335" spans="1:32" hidden="1" x14ac:dyDescent="0.25">
      <c r="A335" t="s">
        <v>587</v>
      </c>
      <c r="B335">
        <v>4736.1200000000008</v>
      </c>
      <c r="C335">
        <v>7242.83</v>
      </c>
      <c r="D335" s="17">
        <f>VLOOKUP(A335,Sheet7!$A$2:$B$602,2,FALSE)</f>
        <v>175</v>
      </c>
      <c r="E335">
        <v>27154</v>
      </c>
      <c r="F335">
        <v>0</v>
      </c>
      <c r="H335">
        <v>810</v>
      </c>
      <c r="I335" t="s">
        <v>27</v>
      </c>
      <c r="J335" t="s">
        <v>327</v>
      </c>
      <c r="K335" t="s">
        <v>593</v>
      </c>
      <c r="L335" t="s">
        <v>60</v>
      </c>
      <c r="M335" t="s">
        <v>409</v>
      </c>
      <c r="N335">
        <v>528</v>
      </c>
      <c r="O335">
        <v>0</v>
      </c>
      <c r="P335">
        <v>200</v>
      </c>
      <c r="Q335">
        <v>528</v>
      </c>
      <c r="R335">
        <v>200</v>
      </c>
      <c r="S335">
        <v>528</v>
      </c>
      <c r="T335">
        <v>0</v>
      </c>
      <c r="U335">
        <v>0</v>
      </c>
      <c r="V335">
        <v>9</v>
      </c>
      <c r="W335">
        <v>0</v>
      </c>
      <c r="X335">
        <v>0</v>
      </c>
      <c r="Y335">
        <v>0</v>
      </c>
      <c r="Z335">
        <v>0</v>
      </c>
      <c r="AA335">
        <v>0</v>
      </c>
      <c r="AB335">
        <v>0</v>
      </c>
      <c r="AC335" t="s">
        <v>33</v>
      </c>
      <c r="AD335">
        <v>0</v>
      </c>
      <c r="AE335">
        <v>0</v>
      </c>
      <c r="AF335">
        <v>0</v>
      </c>
    </row>
    <row r="336" spans="1:32" hidden="1" x14ac:dyDescent="0.25">
      <c r="A336" t="s">
        <v>587</v>
      </c>
      <c r="B336">
        <v>4736.1200000000008</v>
      </c>
      <c r="C336">
        <v>7242.83</v>
      </c>
      <c r="D336" s="17">
        <f>VLOOKUP(A336,Sheet7!$A$2:$B$602,2,FALSE)</f>
        <v>175</v>
      </c>
      <c r="E336">
        <v>27156</v>
      </c>
      <c r="F336">
        <v>0</v>
      </c>
      <c r="H336">
        <v>810</v>
      </c>
      <c r="I336" t="s">
        <v>27</v>
      </c>
      <c r="J336" t="s">
        <v>327</v>
      </c>
      <c r="K336" t="s">
        <v>594</v>
      </c>
      <c r="L336" t="s">
        <v>50</v>
      </c>
      <c r="M336" t="s">
        <v>32</v>
      </c>
      <c r="N336">
        <v>1100</v>
      </c>
      <c r="O336">
        <v>0</v>
      </c>
      <c r="P336">
        <v>500</v>
      </c>
      <c r="Q336">
        <v>1100</v>
      </c>
      <c r="R336">
        <v>440</v>
      </c>
      <c r="S336">
        <v>1100</v>
      </c>
      <c r="T336">
        <v>0</v>
      </c>
      <c r="U336">
        <v>0</v>
      </c>
      <c r="V336">
        <v>9</v>
      </c>
      <c r="W336">
        <v>0</v>
      </c>
      <c r="X336">
        <v>0</v>
      </c>
      <c r="Y336">
        <v>0</v>
      </c>
      <c r="Z336">
        <v>0</v>
      </c>
      <c r="AA336">
        <v>0</v>
      </c>
      <c r="AB336">
        <v>0</v>
      </c>
      <c r="AC336" t="s">
        <v>33</v>
      </c>
      <c r="AD336">
        <v>0</v>
      </c>
      <c r="AE336">
        <v>0</v>
      </c>
      <c r="AF336">
        <v>0</v>
      </c>
    </row>
    <row r="337" spans="1:32" hidden="1" x14ac:dyDescent="0.25">
      <c r="A337" t="s">
        <v>587</v>
      </c>
      <c r="B337">
        <v>4736.1200000000008</v>
      </c>
      <c r="C337">
        <v>7242.83</v>
      </c>
      <c r="D337" s="17">
        <f>VLOOKUP(A337,Sheet7!$A$2:$B$602,2,FALSE)</f>
        <v>175</v>
      </c>
      <c r="E337">
        <v>27158</v>
      </c>
      <c r="F337">
        <v>0</v>
      </c>
      <c r="H337">
        <v>810</v>
      </c>
      <c r="I337" t="s">
        <v>27</v>
      </c>
      <c r="J337" t="s">
        <v>327</v>
      </c>
      <c r="K337" t="s">
        <v>595</v>
      </c>
      <c r="L337" t="s">
        <v>45</v>
      </c>
      <c r="M337" t="s">
        <v>32</v>
      </c>
      <c r="N337">
        <v>900</v>
      </c>
      <c r="O337">
        <v>0</v>
      </c>
      <c r="P337">
        <v>600</v>
      </c>
      <c r="Q337">
        <v>900</v>
      </c>
      <c r="R337">
        <v>360</v>
      </c>
      <c r="S337">
        <v>900</v>
      </c>
      <c r="T337">
        <v>0</v>
      </c>
      <c r="U337">
        <v>0</v>
      </c>
      <c r="V337">
        <v>9</v>
      </c>
      <c r="W337">
        <v>0</v>
      </c>
      <c r="X337">
        <v>0</v>
      </c>
      <c r="Y337">
        <v>0</v>
      </c>
      <c r="Z337">
        <v>0</v>
      </c>
      <c r="AA337">
        <v>0</v>
      </c>
      <c r="AB337">
        <v>0</v>
      </c>
      <c r="AC337" t="s">
        <v>33</v>
      </c>
      <c r="AD337">
        <v>0</v>
      </c>
      <c r="AE337">
        <v>0</v>
      </c>
      <c r="AF337">
        <v>0</v>
      </c>
    </row>
    <row r="338" spans="1:32" hidden="1" x14ac:dyDescent="0.25">
      <c r="A338" t="s">
        <v>587</v>
      </c>
      <c r="B338">
        <v>4736.1200000000008</v>
      </c>
      <c r="C338">
        <v>7242.83</v>
      </c>
      <c r="D338" s="17">
        <f>VLOOKUP(A338,Sheet7!$A$2:$B$602,2,FALSE)</f>
        <v>175</v>
      </c>
      <c r="E338">
        <v>27160</v>
      </c>
      <c r="F338">
        <v>0</v>
      </c>
      <c r="H338">
        <v>810</v>
      </c>
      <c r="I338" t="s">
        <v>27</v>
      </c>
      <c r="J338" t="s">
        <v>327</v>
      </c>
      <c r="K338" t="s">
        <v>596</v>
      </c>
      <c r="L338" t="s">
        <v>288</v>
      </c>
      <c r="M338" t="s">
        <v>77</v>
      </c>
      <c r="N338">
        <v>480</v>
      </c>
      <c r="O338">
        <v>0</v>
      </c>
      <c r="P338">
        <v>220</v>
      </c>
      <c r="Q338">
        <v>480</v>
      </c>
      <c r="R338">
        <v>192</v>
      </c>
      <c r="S338">
        <v>480</v>
      </c>
      <c r="T338">
        <v>0</v>
      </c>
      <c r="U338">
        <v>0</v>
      </c>
      <c r="V338">
        <v>9</v>
      </c>
      <c r="W338">
        <v>0</v>
      </c>
      <c r="X338">
        <v>0</v>
      </c>
      <c r="Y338">
        <v>0</v>
      </c>
      <c r="Z338">
        <v>0</v>
      </c>
      <c r="AA338">
        <v>0</v>
      </c>
      <c r="AB338">
        <v>0</v>
      </c>
      <c r="AC338" t="s">
        <v>33</v>
      </c>
      <c r="AD338">
        <v>0</v>
      </c>
      <c r="AE338">
        <v>0</v>
      </c>
      <c r="AF338">
        <v>0</v>
      </c>
    </row>
    <row r="339" spans="1:32" hidden="1" x14ac:dyDescent="0.25">
      <c r="A339" t="s">
        <v>587</v>
      </c>
      <c r="B339">
        <v>4736.1200000000008</v>
      </c>
      <c r="C339">
        <v>7242.83</v>
      </c>
      <c r="D339" s="17">
        <f>VLOOKUP(A339,Sheet7!$A$2:$B$602,2,FALSE)</f>
        <v>175</v>
      </c>
      <c r="E339">
        <v>27162</v>
      </c>
      <c r="F339">
        <v>0</v>
      </c>
      <c r="H339">
        <v>810</v>
      </c>
      <c r="I339" t="s">
        <v>27</v>
      </c>
      <c r="J339" t="s">
        <v>327</v>
      </c>
      <c r="K339" t="s">
        <v>597</v>
      </c>
      <c r="L339" t="s">
        <v>42</v>
      </c>
      <c r="M339" t="s">
        <v>32</v>
      </c>
      <c r="N339">
        <v>465</v>
      </c>
      <c r="O339">
        <v>0</v>
      </c>
      <c r="P339">
        <v>200</v>
      </c>
      <c r="Q339">
        <v>465</v>
      </c>
      <c r="R339">
        <v>186</v>
      </c>
      <c r="S339">
        <v>465</v>
      </c>
      <c r="T339">
        <v>0</v>
      </c>
      <c r="U339">
        <v>0</v>
      </c>
      <c r="V339">
        <v>9</v>
      </c>
      <c r="W339">
        <v>0</v>
      </c>
      <c r="X339">
        <v>0</v>
      </c>
      <c r="Y339">
        <v>0</v>
      </c>
      <c r="Z339">
        <v>0</v>
      </c>
      <c r="AA339">
        <v>0</v>
      </c>
      <c r="AB339">
        <v>0</v>
      </c>
      <c r="AC339" t="s">
        <v>33</v>
      </c>
      <c r="AD339">
        <v>0</v>
      </c>
      <c r="AE339">
        <v>0</v>
      </c>
      <c r="AF339">
        <v>0</v>
      </c>
    </row>
    <row r="340" spans="1:32" hidden="1" x14ac:dyDescent="0.25">
      <c r="A340" t="s">
        <v>587</v>
      </c>
      <c r="B340">
        <v>4736.1200000000008</v>
      </c>
      <c r="C340">
        <v>7242.83</v>
      </c>
      <c r="D340" s="17">
        <f>VLOOKUP(A340,Sheet7!$A$2:$B$602,2,FALSE)</f>
        <v>175</v>
      </c>
      <c r="E340">
        <v>27163</v>
      </c>
      <c r="F340">
        <v>0</v>
      </c>
      <c r="H340">
        <v>810</v>
      </c>
      <c r="I340" t="s">
        <v>27</v>
      </c>
      <c r="J340" t="s">
        <v>327</v>
      </c>
      <c r="K340" t="s">
        <v>598</v>
      </c>
      <c r="L340" t="s">
        <v>288</v>
      </c>
      <c r="M340" t="s">
        <v>51</v>
      </c>
      <c r="N340">
        <v>91</v>
      </c>
      <c r="O340">
        <v>0</v>
      </c>
      <c r="P340">
        <v>50</v>
      </c>
      <c r="Q340">
        <v>91</v>
      </c>
      <c r="R340">
        <v>36.4</v>
      </c>
      <c r="S340">
        <v>91</v>
      </c>
      <c r="T340">
        <v>0</v>
      </c>
      <c r="U340">
        <v>0</v>
      </c>
      <c r="V340">
        <v>9</v>
      </c>
      <c r="W340">
        <v>0</v>
      </c>
      <c r="X340">
        <v>0</v>
      </c>
      <c r="Y340">
        <v>0</v>
      </c>
      <c r="Z340">
        <v>0</v>
      </c>
      <c r="AA340">
        <v>0</v>
      </c>
      <c r="AB340">
        <v>0</v>
      </c>
      <c r="AC340" t="s">
        <v>33</v>
      </c>
      <c r="AD340">
        <v>0</v>
      </c>
      <c r="AE340">
        <v>0</v>
      </c>
      <c r="AF340">
        <v>0</v>
      </c>
    </row>
    <row r="341" spans="1:32" hidden="1" x14ac:dyDescent="0.25">
      <c r="A341" t="s">
        <v>587</v>
      </c>
      <c r="B341">
        <v>4736.1200000000008</v>
      </c>
      <c r="C341">
        <v>7242.83</v>
      </c>
      <c r="D341" s="17">
        <f>VLOOKUP(A341,Sheet7!$A$2:$B$602,2,FALSE)</f>
        <v>175</v>
      </c>
      <c r="E341">
        <v>27165</v>
      </c>
      <c r="F341">
        <v>0</v>
      </c>
      <c r="H341">
        <v>810</v>
      </c>
      <c r="I341" t="s">
        <v>27</v>
      </c>
      <c r="J341" t="s">
        <v>327</v>
      </c>
      <c r="K341" t="s">
        <v>599</v>
      </c>
      <c r="L341" t="s">
        <v>288</v>
      </c>
      <c r="M341" t="s">
        <v>32</v>
      </c>
      <c r="N341">
        <v>200</v>
      </c>
      <c r="O341">
        <v>0</v>
      </c>
      <c r="P341">
        <v>100</v>
      </c>
      <c r="Q341">
        <v>200</v>
      </c>
      <c r="R341">
        <v>80</v>
      </c>
      <c r="S341">
        <v>200</v>
      </c>
      <c r="T341">
        <v>0</v>
      </c>
      <c r="U341">
        <v>0</v>
      </c>
      <c r="V341">
        <v>9</v>
      </c>
      <c r="W341">
        <v>0</v>
      </c>
      <c r="X341">
        <v>0</v>
      </c>
      <c r="Y341">
        <v>0</v>
      </c>
      <c r="Z341">
        <v>0</v>
      </c>
      <c r="AA341">
        <v>0</v>
      </c>
      <c r="AB341">
        <v>0</v>
      </c>
      <c r="AC341" t="s">
        <v>33</v>
      </c>
      <c r="AD341">
        <v>0</v>
      </c>
      <c r="AE341">
        <v>0</v>
      </c>
      <c r="AF341">
        <v>0</v>
      </c>
    </row>
    <row r="342" spans="1:32" hidden="1" x14ac:dyDescent="0.25">
      <c r="A342" t="s">
        <v>600</v>
      </c>
      <c r="B342">
        <v>50.8</v>
      </c>
      <c r="C342">
        <v>1247.0999999999999</v>
      </c>
      <c r="D342" s="17">
        <f>VLOOKUP(A342,Sheet7!$A$2:$B$602,2,FALSE)</f>
        <v>80</v>
      </c>
      <c r="E342">
        <v>25414</v>
      </c>
      <c r="F342">
        <v>0</v>
      </c>
      <c r="H342">
        <v>810</v>
      </c>
      <c r="I342" t="s">
        <v>27</v>
      </c>
      <c r="J342" t="s">
        <v>327</v>
      </c>
      <c r="K342" t="s">
        <v>601</v>
      </c>
      <c r="L342" t="s">
        <v>408</v>
      </c>
      <c r="M342" t="s">
        <v>32</v>
      </c>
      <c r="N342">
        <v>180</v>
      </c>
      <c r="O342">
        <v>0</v>
      </c>
      <c r="P342">
        <v>80</v>
      </c>
      <c r="Q342">
        <v>180</v>
      </c>
      <c r="R342">
        <v>72</v>
      </c>
      <c r="S342">
        <v>0</v>
      </c>
      <c r="T342">
        <v>0</v>
      </c>
      <c r="U342" t="s">
        <v>602</v>
      </c>
      <c r="V342">
        <v>2</v>
      </c>
      <c r="W342">
        <v>2</v>
      </c>
      <c r="X342" t="s">
        <v>603</v>
      </c>
      <c r="Y342">
        <v>0</v>
      </c>
      <c r="Z342">
        <v>0</v>
      </c>
      <c r="AA342">
        <v>0</v>
      </c>
      <c r="AB342">
        <v>0</v>
      </c>
      <c r="AC342" t="s">
        <v>33</v>
      </c>
      <c r="AD342">
        <v>0</v>
      </c>
      <c r="AE342">
        <v>0</v>
      </c>
      <c r="AF342">
        <v>0</v>
      </c>
    </row>
    <row r="343" spans="1:32" hidden="1" x14ac:dyDescent="0.25">
      <c r="A343" t="s">
        <v>600</v>
      </c>
      <c r="B343">
        <v>50.8</v>
      </c>
      <c r="C343">
        <v>1247.0999999999999</v>
      </c>
      <c r="D343" s="17">
        <f>VLOOKUP(A343,Sheet7!$A$2:$B$602,2,FALSE)</f>
        <v>80</v>
      </c>
      <c r="E343">
        <v>25410</v>
      </c>
      <c r="F343">
        <v>0</v>
      </c>
      <c r="H343">
        <v>810</v>
      </c>
      <c r="I343" t="s">
        <v>27</v>
      </c>
      <c r="J343" t="s">
        <v>327</v>
      </c>
      <c r="K343" t="s">
        <v>604</v>
      </c>
      <c r="L343" t="s">
        <v>42</v>
      </c>
      <c r="M343" t="s">
        <v>32</v>
      </c>
      <c r="N343">
        <v>320</v>
      </c>
      <c r="O343">
        <v>0</v>
      </c>
      <c r="P343">
        <v>140</v>
      </c>
      <c r="Q343">
        <v>320</v>
      </c>
      <c r="R343">
        <v>128</v>
      </c>
      <c r="S343">
        <v>320</v>
      </c>
      <c r="T343">
        <v>0</v>
      </c>
      <c r="U343">
        <v>0</v>
      </c>
      <c r="V343">
        <v>9</v>
      </c>
      <c r="W343">
        <v>0</v>
      </c>
      <c r="X343">
        <v>0</v>
      </c>
      <c r="Y343">
        <v>0</v>
      </c>
      <c r="Z343">
        <v>0</v>
      </c>
      <c r="AA343">
        <v>0</v>
      </c>
      <c r="AB343">
        <v>0</v>
      </c>
      <c r="AC343" t="s">
        <v>33</v>
      </c>
      <c r="AD343">
        <v>0</v>
      </c>
      <c r="AE343">
        <v>0</v>
      </c>
      <c r="AF343">
        <v>0</v>
      </c>
    </row>
    <row r="344" spans="1:32" hidden="1" x14ac:dyDescent="0.25">
      <c r="A344" t="s">
        <v>605</v>
      </c>
      <c r="B344">
        <v>2908.26</v>
      </c>
      <c r="C344">
        <v>8525.2900000000009</v>
      </c>
      <c r="D344" s="17">
        <f>VLOOKUP(A344,Sheet7!$A$2:$B$602,2,FALSE)</f>
        <v>50</v>
      </c>
      <c r="E344">
        <v>27428</v>
      </c>
      <c r="F344">
        <v>0</v>
      </c>
      <c r="H344">
        <v>810</v>
      </c>
      <c r="I344" t="s">
        <v>27</v>
      </c>
      <c r="J344" t="s">
        <v>327</v>
      </c>
      <c r="K344" t="s">
        <v>606</v>
      </c>
      <c r="L344" t="s">
        <v>35</v>
      </c>
      <c r="M344" t="s">
        <v>32</v>
      </c>
      <c r="N344">
        <v>10</v>
      </c>
      <c r="O344">
        <v>0</v>
      </c>
      <c r="P344">
        <v>10</v>
      </c>
      <c r="Q344">
        <v>10</v>
      </c>
      <c r="R344">
        <v>4</v>
      </c>
      <c r="S344">
        <v>0</v>
      </c>
      <c r="T344">
        <v>0</v>
      </c>
      <c r="U344">
        <v>0</v>
      </c>
      <c r="V344">
        <v>9</v>
      </c>
      <c r="W344">
        <v>0</v>
      </c>
      <c r="X344" t="s">
        <v>56</v>
      </c>
      <c r="Y344">
        <v>1</v>
      </c>
      <c r="Z344" t="s">
        <v>127</v>
      </c>
      <c r="AA344">
        <v>0</v>
      </c>
      <c r="AB344">
        <v>0</v>
      </c>
      <c r="AC344" t="s">
        <v>63</v>
      </c>
      <c r="AD344" t="s">
        <v>332</v>
      </c>
      <c r="AE344" t="s">
        <v>33</v>
      </c>
      <c r="AF344">
        <v>0</v>
      </c>
    </row>
    <row r="345" spans="1:32" hidden="1" x14ac:dyDescent="0.25">
      <c r="A345" t="s">
        <v>605</v>
      </c>
      <c r="B345">
        <v>2908.26</v>
      </c>
      <c r="C345">
        <v>8525.2900000000009</v>
      </c>
      <c r="D345" s="17">
        <f>VLOOKUP(A345,Sheet7!$A$2:$B$602,2,FALSE)</f>
        <v>50</v>
      </c>
      <c r="E345">
        <v>27400</v>
      </c>
      <c r="F345">
        <v>0</v>
      </c>
      <c r="H345">
        <v>810</v>
      </c>
      <c r="I345" t="s">
        <v>27</v>
      </c>
      <c r="J345" t="s">
        <v>327</v>
      </c>
      <c r="K345" t="s">
        <v>607</v>
      </c>
      <c r="L345" t="s">
        <v>42</v>
      </c>
      <c r="M345" t="s">
        <v>32</v>
      </c>
      <c r="N345">
        <v>264.60000000000002</v>
      </c>
      <c r="O345">
        <v>171.99</v>
      </c>
      <c r="P345">
        <v>92.61</v>
      </c>
      <c r="Q345">
        <v>264.60000000000002</v>
      </c>
      <c r="R345">
        <v>92.61</v>
      </c>
      <c r="S345">
        <v>264.60000000000002</v>
      </c>
      <c r="T345">
        <v>0</v>
      </c>
      <c r="U345">
        <v>0</v>
      </c>
      <c r="V345">
        <v>9</v>
      </c>
      <c r="W345">
        <v>0</v>
      </c>
      <c r="X345">
        <v>0</v>
      </c>
      <c r="Y345">
        <v>0</v>
      </c>
      <c r="Z345">
        <v>0</v>
      </c>
      <c r="AA345">
        <v>0</v>
      </c>
      <c r="AB345">
        <v>0</v>
      </c>
      <c r="AC345" t="s">
        <v>33</v>
      </c>
      <c r="AD345">
        <v>0</v>
      </c>
      <c r="AE345">
        <v>0</v>
      </c>
      <c r="AF345">
        <v>0</v>
      </c>
    </row>
    <row r="346" spans="1:32" hidden="1" x14ac:dyDescent="0.25">
      <c r="A346" t="s">
        <v>605</v>
      </c>
      <c r="B346">
        <v>2908.26</v>
      </c>
      <c r="C346">
        <v>8525.2900000000009</v>
      </c>
      <c r="D346" s="17">
        <f>VLOOKUP(A346,Sheet7!$A$2:$B$602,2,FALSE)</f>
        <v>50</v>
      </c>
      <c r="E346">
        <v>27402</v>
      </c>
      <c r="F346">
        <v>0</v>
      </c>
      <c r="H346">
        <v>810</v>
      </c>
      <c r="I346" t="s">
        <v>27</v>
      </c>
      <c r="J346" t="s">
        <v>327</v>
      </c>
      <c r="K346" t="s">
        <v>608</v>
      </c>
      <c r="L346" t="s">
        <v>288</v>
      </c>
      <c r="M346" t="s">
        <v>32</v>
      </c>
      <c r="N346">
        <v>343.6</v>
      </c>
      <c r="O346">
        <v>188.98</v>
      </c>
      <c r="P346">
        <v>154.62</v>
      </c>
      <c r="Q346">
        <v>343.6</v>
      </c>
      <c r="R346">
        <v>137.44</v>
      </c>
      <c r="S346">
        <v>343.6</v>
      </c>
      <c r="T346">
        <v>0</v>
      </c>
      <c r="U346">
        <v>0</v>
      </c>
      <c r="V346">
        <v>9</v>
      </c>
      <c r="W346">
        <v>0</v>
      </c>
      <c r="X346">
        <v>0</v>
      </c>
      <c r="Y346">
        <v>0</v>
      </c>
      <c r="Z346">
        <v>0</v>
      </c>
      <c r="AA346">
        <v>0</v>
      </c>
      <c r="AB346">
        <v>0</v>
      </c>
      <c r="AC346" t="s">
        <v>33</v>
      </c>
      <c r="AD346">
        <v>0</v>
      </c>
      <c r="AE346">
        <v>0</v>
      </c>
      <c r="AF346">
        <v>0</v>
      </c>
    </row>
    <row r="347" spans="1:32" hidden="1" x14ac:dyDescent="0.25">
      <c r="A347" t="s">
        <v>605</v>
      </c>
      <c r="B347">
        <v>2908.26</v>
      </c>
      <c r="C347">
        <v>8525.2900000000009</v>
      </c>
      <c r="D347" s="17">
        <f>VLOOKUP(A347,Sheet7!$A$2:$B$602,2,FALSE)</f>
        <v>50</v>
      </c>
      <c r="E347">
        <v>27405</v>
      </c>
      <c r="F347">
        <v>0</v>
      </c>
      <c r="H347">
        <v>810</v>
      </c>
      <c r="I347" t="s">
        <v>27</v>
      </c>
      <c r="J347" t="s">
        <v>327</v>
      </c>
      <c r="K347" t="s">
        <v>609</v>
      </c>
      <c r="L347" t="s">
        <v>42</v>
      </c>
      <c r="M347" t="s">
        <v>77</v>
      </c>
      <c r="N347">
        <v>352</v>
      </c>
      <c r="O347">
        <v>228.8</v>
      </c>
      <c r="P347">
        <v>123.2</v>
      </c>
      <c r="Q347">
        <v>352</v>
      </c>
      <c r="R347">
        <v>123.2</v>
      </c>
      <c r="S347">
        <v>352</v>
      </c>
      <c r="T347">
        <v>0</v>
      </c>
      <c r="U347">
        <v>0</v>
      </c>
      <c r="V347">
        <v>9</v>
      </c>
      <c r="W347">
        <v>0</v>
      </c>
      <c r="X347">
        <v>0</v>
      </c>
      <c r="Y347">
        <v>0</v>
      </c>
      <c r="Z347">
        <v>0</v>
      </c>
      <c r="AA347">
        <v>0</v>
      </c>
      <c r="AB347">
        <v>0</v>
      </c>
      <c r="AC347" t="s">
        <v>33</v>
      </c>
      <c r="AD347">
        <v>0</v>
      </c>
      <c r="AE347">
        <v>0</v>
      </c>
      <c r="AF347">
        <v>0</v>
      </c>
    </row>
    <row r="348" spans="1:32" hidden="1" x14ac:dyDescent="0.25">
      <c r="A348" t="s">
        <v>605</v>
      </c>
      <c r="B348">
        <v>2908.26</v>
      </c>
      <c r="C348">
        <v>8525.2900000000009</v>
      </c>
      <c r="D348" s="17">
        <f>VLOOKUP(A348,Sheet7!$A$2:$B$602,2,FALSE)</f>
        <v>50</v>
      </c>
      <c r="E348">
        <v>27408</v>
      </c>
      <c r="F348">
        <v>0</v>
      </c>
      <c r="H348">
        <v>810</v>
      </c>
      <c r="I348" t="s">
        <v>27</v>
      </c>
      <c r="J348" t="s">
        <v>327</v>
      </c>
      <c r="K348" t="s">
        <v>610</v>
      </c>
      <c r="L348" t="s">
        <v>60</v>
      </c>
      <c r="M348" t="s">
        <v>32</v>
      </c>
      <c r="N348">
        <v>2310</v>
      </c>
      <c r="O348">
        <v>1270.45</v>
      </c>
      <c r="P348">
        <v>1039.55</v>
      </c>
      <c r="Q348">
        <v>2310</v>
      </c>
      <c r="R348">
        <v>924</v>
      </c>
      <c r="S348">
        <v>2310</v>
      </c>
      <c r="T348">
        <v>0</v>
      </c>
      <c r="U348">
        <v>0</v>
      </c>
      <c r="V348">
        <v>9</v>
      </c>
      <c r="W348">
        <v>0</v>
      </c>
      <c r="X348">
        <v>0</v>
      </c>
      <c r="Y348">
        <v>0</v>
      </c>
      <c r="Z348">
        <v>0</v>
      </c>
      <c r="AA348">
        <v>0</v>
      </c>
      <c r="AB348">
        <v>0</v>
      </c>
      <c r="AC348" t="s">
        <v>33</v>
      </c>
      <c r="AD348">
        <v>0</v>
      </c>
      <c r="AE348">
        <v>0</v>
      </c>
      <c r="AF348">
        <v>0</v>
      </c>
    </row>
    <row r="349" spans="1:32" hidden="1" x14ac:dyDescent="0.25">
      <c r="A349" t="s">
        <v>605</v>
      </c>
      <c r="B349">
        <v>2908.26</v>
      </c>
      <c r="C349">
        <v>8525.2900000000009</v>
      </c>
      <c r="D349" s="17">
        <f>VLOOKUP(A349,Sheet7!$A$2:$B$602,2,FALSE)</f>
        <v>50</v>
      </c>
      <c r="E349">
        <v>27409</v>
      </c>
      <c r="F349">
        <v>0</v>
      </c>
      <c r="H349">
        <v>810</v>
      </c>
      <c r="I349" t="s">
        <v>27</v>
      </c>
      <c r="J349" t="s">
        <v>327</v>
      </c>
      <c r="K349" t="s">
        <v>611</v>
      </c>
      <c r="L349" t="s">
        <v>60</v>
      </c>
      <c r="M349" t="s">
        <v>77</v>
      </c>
      <c r="N349">
        <v>528</v>
      </c>
      <c r="O349">
        <v>264</v>
      </c>
      <c r="P349">
        <v>264</v>
      </c>
      <c r="Q349">
        <v>528</v>
      </c>
      <c r="R349">
        <v>211.2</v>
      </c>
      <c r="S349">
        <v>528</v>
      </c>
      <c r="T349">
        <v>0</v>
      </c>
      <c r="U349">
        <v>0</v>
      </c>
      <c r="V349">
        <v>9</v>
      </c>
      <c r="W349">
        <v>0</v>
      </c>
      <c r="X349">
        <v>0</v>
      </c>
      <c r="Y349">
        <v>0</v>
      </c>
      <c r="Z349">
        <v>0</v>
      </c>
      <c r="AA349">
        <v>0</v>
      </c>
      <c r="AB349">
        <v>0</v>
      </c>
      <c r="AC349" t="s">
        <v>33</v>
      </c>
      <c r="AD349">
        <v>0</v>
      </c>
      <c r="AE349">
        <v>0</v>
      </c>
      <c r="AF349">
        <v>0</v>
      </c>
    </row>
    <row r="350" spans="1:32" hidden="1" x14ac:dyDescent="0.25">
      <c r="A350" t="s">
        <v>605</v>
      </c>
      <c r="B350">
        <v>2908.26</v>
      </c>
      <c r="C350">
        <v>8525.2900000000009</v>
      </c>
      <c r="D350" s="17">
        <f>VLOOKUP(A350,Sheet7!$A$2:$B$602,2,FALSE)</f>
        <v>50</v>
      </c>
      <c r="E350">
        <v>27412</v>
      </c>
      <c r="F350">
        <v>0</v>
      </c>
      <c r="H350">
        <v>810</v>
      </c>
      <c r="I350" t="s">
        <v>27</v>
      </c>
      <c r="J350" t="s">
        <v>327</v>
      </c>
      <c r="K350" t="s">
        <v>612</v>
      </c>
      <c r="L350" t="s">
        <v>60</v>
      </c>
      <c r="M350" t="s">
        <v>51</v>
      </c>
      <c r="N350">
        <v>2262</v>
      </c>
      <c r="O350">
        <v>1131</v>
      </c>
      <c r="P350">
        <v>1131</v>
      </c>
      <c r="Q350">
        <v>2262</v>
      </c>
      <c r="R350">
        <v>904.8</v>
      </c>
      <c r="S350">
        <v>2262</v>
      </c>
      <c r="T350">
        <v>0</v>
      </c>
      <c r="U350">
        <v>0</v>
      </c>
      <c r="V350">
        <v>9</v>
      </c>
      <c r="W350">
        <v>0</v>
      </c>
      <c r="X350">
        <v>0</v>
      </c>
      <c r="Y350">
        <v>0</v>
      </c>
      <c r="Z350">
        <v>0</v>
      </c>
      <c r="AA350">
        <v>0</v>
      </c>
      <c r="AB350">
        <v>0</v>
      </c>
      <c r="AC350" t="s">
        <v>33</v>
      </c>
      <c r="AD350">
        <v>0</v>
      </c>
      <c r="AE350">
        <v>0</v>
      </c>
      <c r="AF350">
        <v>0</v>
      </c>
    </row>
    <row r="351" spans="1:32" hidden="1" x14ac:dyDescent="0.25">
      <c r="A351" t="s">
        <v>605</v>
      </c>
      <c r="B351">
        <v>2908.26</v>
      </c>
      <c r="C351">
        <v>8525.2900000000009</v>
      </c>
      <c r="D351" s="17">
        <f>VLOOKUP(A351,Sheet7!$A$2:$B$602,2,FALSE)</f>
        <v>50</v>
      </c>
      <c r="E351">
        <v>27413</v>
      </c>
      <c r="F351">
        <v>0</v>
      </c>
      <c r="H351">
        <v>810</v>
      </c>
      <c r="I351" t="s">
        <v>27</v>
      </c>
      <c r="J351" t="s">
        <v>327</v>
      </c>
      <c r="K351" t="s">
        <v>613</v>
      </c>
      <c r="L351" t="s">
        <v>37</v>
      </c>
      <c r="M351" t="s">
        <v>32</v>
      </c>
      <c r="N351">
        <v>1359.6</v>
      </c>
      <c r="O351">
        <v>679.8</v>
      </c>
      <c r="P351">
        <v>679.8</v>
      </c>
      <c r="Q351">
        <v>1359.6</v>
      </c>
      <c r="R351">
        <v>543.84</v>
      </c>
      <c r="S351">
        <v>1359.6</v>
      </c>
      <c r="T351">
        <v>0</v>
      </c>
      <c r="U351">
        <v>0</v>
      </c>
      <c r="V351">
        <v>9</v>
      </c>
      <c r="W351">
        <v>0</v>
      </c>
      <c r="X351">
        <v>0</v>
      </c>
      <c r="Y351">
        <v>0</v>
      </c>
      <c r="Z351">
        <v>0</v>
      </c>
      <c r="AA351">
        <v>0</v>
      </c>
      <c r="AB351">
        <v>0</v>
      </c>
      <c r="AC351" t="s">
        <v>33</v>
      </c>
      <c r="AD351">
        <v>0</v>
      </c>
      <c r="AE351">
        <v>0</v>
      </c>
      <c r="AF351">
        <v>0</v>
      </c>
    </row>
    <row r="352" spans="1:32" hidden="1" x14ac:dyDescent="0.25">
      <c r="A352" t="s">
        <v>605</v>
      </c>
      <c r="B352">
        <v>2908.26</v>
      </c>
      <c r="C352">
        <v>8525.2900000000009</v>
      </c>
      <c r="D352" s="17">
        <f>VLOOKUP(A352,Sheet7!$A$2:$B$602,2,FALSE)</f>
        <v>50</v>
      </c>
      <c r="E352">
        <v>27414</v>
      </c>
      <c r="F352">
        <v>0</v>
      </c>
      <c r="H352">
        <v>810</v>
      </c>
      <c r="I352" t="s">
        <v>27</v>
      </c>
      <c r="J352" t="s">
        <v>327</v>
      </c>
      <c r="K352" t="s">
        <v>614</v>
      </c>
      <c r="L352" t="s">
        <v>350</v>
      </c>
      <c r="M352" t="s">
        <v>32</v>
      </c>
      <c r="N352">
        <v>1800</v>
      </c>
      <c r="O352">
        <v>1080</v>
      </c>
      <c r="P352">
        <v>720</v>
      </c>
      <c r="Q352">
        <v>1800</v>
      </c>
      <c r="R352">
        <v>720</v>
      </c>
      <c r="S352">
        <v>1800</v>
      </c>
      <c r="T352">
        <v>0</v>
      </c>
      <c r="U352">
        <v>0</v>
      </c>
      <c r="V352">
        <v>9</v>
      </c>
      <c r="W352">
        <v>0</v>
      </c>
      <c r="X352">
        <v>0</v>
      </c>
      <c r="Y352">
        <v>0</v>
      </c>
      <c r="Z352">
        <v>0</v>
      </c>
      <c r="AA352">
        <v>0</v>
      </c>
      <c r="AB352">
        <v>0</v>
      </c>
      <c r="AC352" t="s">
        <v>33</v>
      </c>
      <c r="AD352">
        <v>0</v>
      </c>
      <c r="AE352">
        <v>0</v>
      </c>
      <c r="AF352">
        <v>0</v>
      </c>
    </row>
    <row r="353" spans="1:32" hidden="1" x14ac:dyDescent="0.25">
      <c r="A353" t="s">
        <v>605</v>
      </c>
      <c r="B353">
        <v>2908.26</v>
      </c>
      <c r="C353">
        <v>8525.2900000000009</v>
      </c>
      <c r="D353" s="17">
        <f>VLOOKUP(A353,Sheet7!$A$2:$B$602,2,FALSE)</f>
        <v>50</v>
      </c>
      <c r="E353">
        <v>27415</v>
      </c>
      <c r="F353">
        <v>0</v>
      </c>
      <c r="H353">
        <v>810</v>
      </c>
      <c r="I353" t="s">
        <v>27</v>
      </c>
      <c r="J353" t="s">
        <v>327</v>
      </c>
      <c r="K353" t="s">
        <v>615</v>
      </c>
      <c r="L353" t="s">
        <v>45</v>
      </c>
      <c r="M353" t="s">
        <v>32</v>
      </c>
      <c r="N353">
        <v>1816</v>
      </c>
      <c r="O353">
        <v>908</v>
      </c>
      <c r="P353">
        <v>908</v>
      </c>
      <c r="Q353">
        <v>1816</v>
      </c>
      <c r="R353">
        <v>726.4</v>
      </c>
      <c r="S353">
        <v>1816</v>
      </c>
      <c r="T353">
        <v>0</v>
      </c>
      <c r="U353">
        <v>0</v>
      </c>
      <c r="V353">
        <v>9</v>
      </c>
      <c r="W353">
        <v>0</v>
      </c>
      <c r="X353">
        <v>0</v>
      </c>
      <c r="Y353">
        <v>0</v>
      </c>
      <c r="Z353">
        <v>0</v>
      </c>
      <c r="AA353">
        <v>0</v>
      </c>
      <c r="AB353">
        <v>0</v>
      </c>
      <c r="AC353" t="s">
        <v>33</v>
      </c>
      <c r="AD353">
        <v>0</v>
      </c>
      <c r="AE353">
        <v>0</v>
      </c>
      <c r="AF353">
        <v>0</v>
      </c>
    </row>
    <row r="354" spans="1:32" hidden="1" x14ac:dyDescent="0.25">
      <c r="A354" t="s">
        <v>605</v>
      </c>
      <c r="B354">
        <v>2908.26</v>
      </c>
      <c r="C354">
        <v>8525.2900000000009</v>
      </c>
      <c r="D354" s="17">
        <f>VLOOKUP(A354,Sheet7!$A$2:$B$602,2,FALSE)</f>
        <v>50</v>
      </c>
      <c r="E354">
        <v>27416</v>
      </c>
      <c r="F354">
        <v>0</v>
      </c>
      <c r="H354">
        <v>810</v>
      </c>
      <c r="I354" t="s">
        <v>27</v>
      </c>
      <c r="J354" t="s">
        <v>327</v>
      </c>
      <c r="K354" t="s">
        <v>616</v>
      </c>
      <c r="L354" t="s">
        <v>45</v>
      </c>
      <c r="M354" t="s">
        <v>77</v>
      </c>
      <c r="N354">
        <v>910.8</v>
      </c>
      <c r="O354">
        <v>479.12</v>
      </c>
      <c r="P354">
        <v>431.68</v>
      </c>
      <c r="Q354">
        <v>910.8</v>
      </c>
      <c r="R354">
        <v>364.32</v>
      </c>
      <c r="S354">
        <v>910.8</v>
      </c>
      <c r="T354">
        <v>0</v>
      </c>
      <c r="U354">
        <v>0</v>
      </c>
      <c r="V354">
        <v>9</v>
      </c>
      <c r="W354">
        <v>0</v>
      </c>
      <c r="X354">
        <v>0</v>
      </c>
      <c r="Y354">
        <v>0</v>
      </c>
      <c r="Z354">
        <v>0</v>
      </c>
      <c r="AA354">
        <v>0</v>
      </c>
      <c r="AB354">
        <v>0</v>
      </c>
      <c r="AC354" t="s">
        <v>33</v>
      </c>
      <c r="AD354">
        <v>0</v>
      </c>
      <c r="AE354">
        <v>0</v>
      </c>
      <c r="AF354">
        <v>0</v>
      </c>
    </row>
    <row r="355" spans="1:32" hidden="1" x14ac:dyDescent="0.25">
      <c r="A355" t="s">
        <v>617</v>
      </c>
      <c r="B355">
        <v>4245.75</v>
      </c>
      <c r="C355">
        <v>8580.98</v>
      </c>
      <c r="D355" s="17">
        <f>VLOOKUP(A355,Sheet7!$A$2:$B$602,2,FALSE)</f>
        <v>45</v>
      </c>
      <c r="E355">
        <v>26390</v>
      </c>
      <c r="F355">
        <v>0</v>
      </c>
      <c r="H355">
        <v>810</v>
      </c>
      <c r="I355" t="s">
        <v>27</v>
      </c>
      <c r="J355" t="s">
        <v>327</v>
      </c>
      <c r="K355" t="s">
        <v>618</v>
      </c>
      <c r="L355" t="s">
        <v>60</v>
      </c>
      <c r="M355" t="s">
        <v>32</v>
      </c>
      <c r="N355">
        <v>18600</v>
      </c>
      <c r="O355">
        <v>9900</v>
      </c>
      <c r="P355">
        <v>8700</v>
      </c>
      <c r="Q355">
        <v>18600</v>
      </c>
      <c r="R355">
        <v>7440</v>
      </c>
      <c r="S355">
        <v>18600</v>
      </c>
      <c r="T355">
        <v>0</v>
      </c>
      <c r="U355">
        <v>0</v>
      </c>
      <c r="V355">
        <v>9</v>
      </c>
      <c r="W355">
        <v>0</v>
      </c>
      <c r="X355" t="s">
        <v>619</v>
      </c>
      <c r="Y355">
        <v>0</v>
      </c>
      <c r="Z355">
        <v>0</v>
      </c>
      <c r="AA355">
        <v>0</v>
      </c>
      <c r="AB355">
        <v>0</v>
      </c>
      <c r="AC355" t="s">
        <v>63</v>
      </c>
      <c r="AD355" t="s">
        <v>620</v>
      </c>
      <c r="AE355" t="s">
        <v>621</v>
      </c>
      <c r="AF355">
        <v>0</v>
      </c>
    </row>
    <row r="356" spans="1:32" hidden="1" x14ac:dyDescent="0.25">
      <c r="A356" t="s">
        <v>617</v>
      </c>
      <c r="B356">
        <v>4245.75</v>
      </c>
      <c r="C356">
        <v>8580.98</v>
      </c>
      <c r="D356" s="17">
        <f>VLOOKUP(A356,Sheet7!$A$2:$B$602,2,FALSE)</f>
        <v>45</v>
      </c>
      <c r="E356">
        <v>26394</v>
      </c>
      <c r="F356">
        <v>0</v>
      </c>
      <c r="H356">
        <v>810</v>
      </c>
      <c r="I356" t="s">
        <v>27</v>
      </c>
      <c r="J356" t="s">
        <v>327</v>
      </c>
      <c r="K356" t="s">
        <v>622</v>
      </c>
      <c r="L356" t="s">
        <v>37</v>
      </c>
      <c r="M356" t="s">
        <v>32</v>
      </c>
      <c r="N356">
        <v>9800</v>
      </c>
      <c r="O356">
        <v>6860</v>
      </c>
      <c r="P356">
        <v>2940</v>
      </c>
      <c r="Q356">
        <v>9800</v>
      </c>
      <c r="R356">
        <v>2940</v>
      </c>
      <c r="S356">
        <v>9800</v>
      </c>
      <c r="T356">
        <v>0</v>
      </c>
      <c r="U356">
        <v>0</v>
      </c>
      <c r="V356">
        <v>9</v>
      </c>
      <c r="W356">
        <v>0</v>
      </c>
      <c r="X356" t="s">
        <v>623</v>
      </c>
      <c r="Y356">
        <v>0</v>
      </c>
      <c r="Z356">
        <v>0</v>
      </c>
      <c r="AA356">
        <v>0</v>
      </c>
      <c r="AB356">
        <v>0</v>
      </c>
      <c r="AC356" t="s">
        <v>63</v>
      </c>
      <c r="AD356" t="s">
        <v>620</v>
      </c>
      <c r="AE356" t="s">
        <v>624</v>
      </c>
      <c r="AF356">
        <v>0</v>
      </c>
    </row>
    <row r="357" spans="1:32" hidden="1" x14ac:dyDescent="0.25">
      <c r="A357" t="s">
        <v>617</v>
      </c>
      <c r="B357">
        <v>4245.75</v>
      </c>
      <c r="C357">
        <v>8580.98</v>
      </c>
      <c r="D357" s="17">
        <f>VLOOKUP(A357,Sheet7!$A$2:$B$602,2,FALSE)</f>
        <v>45</v>
      </c>
      <c r="E357">
        <v>26411</v>
      </c>
      <c r="F357">
        <v>0</v>
      </c>
      <c r="H357">
        <v>810</v>
      </c>
      <c r="I357" t="s">
        <v>27</v>
      </c>
      <c r="J357" t="s">
        <v>327</v>
      </c>
      <c r="K357" t="s">
        <v>625</v>
      </c>
      <c r="L357" t="s">
        <v>42</v>
      </c>
      <c r="M357" t="s">
        <v>32</v>
      </c>
      <c r="N357">
        <v>1300</v>
      </c>
      <c r="O357">
        <v>0</v>
      </c>
      <c r="P357">
        <v>1300</v>
      </c>
      <c r="Q357">
        <v>1300</v>
      </c>
      <c r="R357">
        <v>520</v>
      </c>
      <c r="S357">
        <v>1300</v>
      </c>
      <c r="T357">
        <v>0</v>
      </c>
      <c r="U357">
        <v>0</v>
      </c>
      <c r="V357">
        <v>9</v>
      </c>
      <c r="W357">
        <v>0</v>
      </c>
      <c r="X357" t="s">
        <v>626</v>
      </c>
      <c r="Y357">
        <v>0</v>
      </c>
      <c r="Z357">
        <v>0</v>
      </c>
      <c r="AA357">
        <v>0</v>
      </c>
      <c r="AB357">
        <v>0</v>
      </c>
      <c r="AC357" t="s">
        <v>63</v>
      </c>
      <c r="AD357" t="s">
        <v>620</v>
      </c>
      <c r="AE357" t="s">
        <v>627</v>
      </c>
      <c r="AF357">
        <v>0</v>
      </c>
    </row>
    <row r="358" spans="1:32" hidden="1" x14ac:dyDescent="0.25">
      <c r="A358" t="s">
        <v>617</v>
      </c>
      <c r="B358">
        <v>4245.75</v>
      </c>
      <c r="C358">
        <v>8580.98</v>
      </c>
      <c r="D358" s="17">
        <f>VLOOKUP(A358,Sheet7!$A$2:$B$602,2,FALSE)</f>
        <v>45</v>
      </c>
      <c r="E358">
        <v>26413</v>
      </c>
      <c r="F358">
        <v>0</v>
      </c>
      <c r="H358">
        <v>810</v>
      </c>
      <c r="I358" t="s">
        <v>27</v>
      </c>
      <c r="J358" t="s">
        <v>327</v>
      </c>
      <c r="K358" t="s">
        <v>628</v>
      </c>
      <c r="L358" t="s">
        <v>42</v>
      </c>
      <c r="M358" t="s">
        <v>77</v>
      </c>
      <c r="N358">
        <v>5600</v>
      </c>
      <c r="O358">
        <v>2800</v>
      </c>
      <c r="P358">
        <v>2800</v>
      </c>
      <c r="Q358">
        <v>5600</v>
      </c>
      <c r="R358">
        <v>2240</v>
      </c>
      <c r="S358">
        <v>5600</v>
      </c>
      <c r="T358">
        <v>0</v>
      </c>
      <c r="U358">
        <v>0</v>
      </c>
      <c r="V358">
        <v>9</v>
      </c>
      <c r="W358">
        <v>0</v>
      </c>
      <c r="X358" t="s">
        <v>629</v>
      </c>
      <c r="Y358">
        <v>0</v>
      </c>
      <c r="Z358">
        <v>0</v>
      </c>
      <c r="AA358">
        <v>0</v>
      </c>
      <c r="AB358">
        <v>0</v>
      </c>
      <c r="AC358" t="s">
        <v>63</v>
      </c>
      <c r="AD358" t="s">
        <v>620</v>
      </c>
      <c r="AE358" t="s">
        <v>630</v>
      </c>
      <c r="AF358">
        <v>0</v>
      </c>
    </row>
    <row r="359" spans="1:32" hidden="1" x14ac:dyDescent="0.25">
      <c r="A359" t="s">
        <v>617</v>
      </c>
      <c r="B359">
        <v>4245.75</v>
      </c>
      <c r="C359">
        <v>8580.98</v>
      </c>
      <c r="D359" s="17">
        <f>VLOOKUP(A359,Sheet7!$A$2:$B$602,2,FALSE)</f>
        <v>45</v>
      </c>
      <c r="E359">
        <v>26416</v>
      </c>
      <c r="F359">
        <v>0</v>
      </c>
      <c r="H359">
        <v>810</v>
      </c>
      <c r="I359" t="s">
        <v>27</v>
      </c>
      <c r="J359" t="s">
        <v>327</v>
      </c>
      <c r="K359" t="s">
        <v>631</v>
      </c>
      <c r="L359" t="s">
        <v>408</v>
      </c>
      <c r="M359" t="s">
        <v>77</v>
      </c>
      <c r="N359">
        <v>60</v>
      </c>
      <c r="O359">
        <v>0</v>
      </c>
      <c r="P359">
        <v>60</v>
      </c>
      <c r="Q359">
        <v>60</v>
      </c>
      <c r="R359">
        <v>24</v>
      </c>
      <c r="S359">
        <v>60</v>
      </c>
      <c r="T359">
        <v>0</v>
      </c>
      <c r="U359" t="s">
        <v>632</v>
      </c>
      <c r="V359">
        <v>9</v>
      </c>
      <c r="W359">
        <v>0</v>
      </c>
      <c r="X359" t="s">
        <v>633</v>
      </c>
      <c r="Y359">
        <v>0</v>
      </c>
      <c r="Z359">
        <v>0</v>
      </c>
      <c r="AA359">
        <v>0</v>
      </c>
      <c r="AB359">
        <v>0</v>
      </c>
      <c r="AC359" t="s">
        <v>63</v>
      </c>
      <c r="AD359" t="s">
        <v>620</v>
      </c>
      <c r="AE359" t="s">
        <v>634</v>
      </c>
      <c r="AF359">
        <v>0</v>
      </c>
    </row>
    <row r="360" spans="1:32" hidden="1" x14ac:dyDescent="0.25">
      <c r="A360" t="s">
        <v>617</v>
      </c>
      <c r="B360">
        <v>4245.75</v>
      </c>
      <c r="C360">
        <v>8580.98</v>
      </c>
      <c r="D360" s="17">
        <f>VLOOKUP(A360,Sheet7!$A$2:$B$602,2,FALSE)</f>
        <v>45</v>
      </c>
      <c r="E360">
        <v>26427</v>
      </c>
      <c r="F360">
        <v>0</v>
      </c>
      <c r="H360">
        <v>810</v>
      </c>
      <c r="I360" t="s">
        <v>27</v>
      </c>
      <c r="J360" t="s">
        <v>327</v>
      </c>
      <c r="K360" t="s">
        <v>635</v>
      </c>
      <c r="L360" t="s">
        <v>350</v>
      </c>
      <c r="M360" t="s">
        <v>77</v>
      </c>
      <c r="N360">
        <v>140</v>
      </c>
      <c r="O360">
        <v>0</v>
      </c>
      <c r="P360">
        <v>140</v>
      </c>
      <c r="Q360">
        <v>140</v>
      </c>
      <c r="R360">
        <v>56</v>
      </c>
      <c r="S360">
        <v>140</v>
      </c>
      <c r="T360">
        <v>0</v>
      </c>
      <c r="U360">
        <v>0</v>
      </c>
      <c r="V360">
        <v>9</v>
      </c>
      <c r="W360">
        <v>0</v>
      </c>
      <c r="X360" t="s">
        <v>636</v>
      </c>
      <c r="Y360">
        <v>0</v>
      </c>
      <c r="Z360">
        <v>0</v>
      </c>
      <c r="AA360">
        <v>0</v>
      </c>
      <c r="AB360">
        <v>0</v>
      </c>
      <c r="AC360" t="s">
        <v>63</v>
      </c>
      <c r="AD360" t="s">
        <v>620</v>
      </c>
      <c r="AE360" t="s">
        <v>637</v>
      </c>
      <c r="AF360">
        <v>0</v>
      </c>
    </row>
    <row r="361" spans="1:32" hidden="1" x14ac:dyDescent="0.25">
      <c r="A361" t="s">
        <v>617</v>
      </c>
      <c r="B361">
        <v>4245.75</v>
      </c>
      <c r="C361">
        <v>8580.98</v>
      </c>
      <c r="D361" s="17">
        <f>VLOOKUP(A361,Sheet7!$A$2:$B$602,2,FALSE)</f>
        <v>45</v>
      </c>
      <c r="E361">
        <v>26395</v>
      </c>
      <c r="F361">
        <v>0</v>
      </c>
      <c r="H361">
        <v>810</v>
      </c>
      <c r="I361" t="s">
        <v>27</v>
      </c>
      <c r="J361" t="s">
        <v>327</v>
      </c>
      <c r="K361" t="s">
        <v>638</v>
      </c>
      <c r="L361" t="s">
        <v>288</v>
      </c>
      <c r="M361" t="s">
        <v>32</v>
      </c>
      <c r="N361">
        <v>500</v>
      </c>
      <c r="O361">
        <v>0</v>
      </c>
      <c r="P361">
        <v>500</v>
      </c>
      <c r="Q361">
        <v>500</v>
      </c>
      <c r="R361">
        <v>200</v>
      </c>
      <c r="S361">
        <v>500</v>
      </c>
      <c r="T361">
        <v>0</v>
      </c>
      <c r="U361">
        <v>0</v>
      </c>
      <c r="V361">
        <v>9</v>
      </c>
      <c r="W361">
        <v>0</v>
      </c>
      <c r="X361">
        <v>0</v>
      </c>
      <c r="Y361">
        <v>0</v>
      </c>
      <c r="Z361">
        <v>0</v>
      </c>
      <c r="AA361">
        <v>0</v>
      </c>
      <c r="AB361">
        <v>0</v>
      </c>
      <c r="AC361" t="s">
        <v>33</v>
      </c>
      <c r="AD361">
        <v>0</v>
      </c>
      <c r="AE361">
        <v>0</v>
      </c>
      <c r="AF361">
        <v>0</v>
      </c>
    </row>
    <row r="362" spans="1:32" hidden="1" x14ac:dyDescent="0.25">
      <c r="A362" t="s">
        <v>617</v>
      </c>
      <c r="B362">
        <v>4245.75</v>
      </c>
      <c r="C362">
        <v>8580.98</v>
      </c>
      <c r="D362" s="17">
        <f>VLOOKUP(A362,Sheet7!$A$2:$B$602,2,FALSE)</f>
        <v>45</v>
      </c>
      <c r="E362">
        <v>26408</v>
      </c>
      <c r="F362">
        <v>0</v>
      </c>
      <c r="H362">
        <v>810</v>
      </c>
      <c r="I362" t="s">
        <v>27</v>
      </c>
      <c r="J362" t="s">
        <v>327</v>
      </c>
      <c r="K362" t="s">
        <v>639</v>
      </c>
      <c r="L362" t="s">
        <v>119</v>
      </c>
      <c r="M362" t="s">
        <v>77</v>
      </c>
      <c r="N362">
        <v>90</v>
      </c>
      <c r="O362">
        <v>0</v>
      </c>
      <c r="P362">
        <v>90</v>
      </c>
      <c r="Q362">
        <v>90</v>
      </c>
      <c r="R362">
        <v>36</v>
      </c>
      <c r="S362">
        <v>90</v>
      </c>
      <c r="T362">
        <v>0</v>
      </c>
      <c r="U362">
        <v>0</v>
      </c>
      <c r="V362">
        <v>9</v>
      </c>
      <c r="W362">
        <v>0</v>
      </c>
      <c r="X362">
        <v>0</v>
      </c>
      <c r="Y362">
        <v>0</v>
      </c>
      <c r="Z362">
        <v>0</v>
      </c>
      <c r="AA362">
        <v>0</v>
      </c>
      <c r="AB362">
        <v>0</v>
      </c>
      <c r="AC362" t="s">
        <v>33</v>
      </c>
      <c r="AD362">
        <v>0</v>
      </c>
      <c r="AE362">
        <v>0</v>
      </c>
      <c r="AF362">
        <v>0</v>
      </c>
    </row>
    <row r="363" spans="1:32" hidden="1" x14ac:dyDescent="0.25">
      <c r="A363" t="s">
        <v>617</v>
      </c>
      <c r="B363">
        <v>4245.75</v>
      </c>
      <c r="C363">
        <v>8580.98</v>
      </c>
      <c r="D363" s="17">
        <f>VLOOKUP(A363,Sheet7!$A$2:$B$602,2,FALSE)</f>
        <v>45</v>
      </c>
      <c r="E363">
        <v>26415</v>
      </c>
      <c r="F363">
        <v>0</v>
      </c>
      <c r="H363">
        <v>810</v>
      </c>
      <c r="I363" t="s">
        <v>27</v>
      </c>
      <c r="J363" t="s">
        <v>327</v>
      </c>
      <c r="K363" t="s">
        <v>640</v>
      </c>
      <c r="L363" t="s">
        <v>45</v>
      </c>
      <c r="M363" t="s">
        <v>32</v>
      </c>
      <c r="N363">
        <v>898.8</v>
      </c>
      <c r="O363">
        <v>0</v>
      </c>
      <c r="P363">
        <v>898.8</v>
      </c>
      <c r="Q363">
        <v>898.8</v>
      </c>
      <c r="R363">
        <v>359.52</v>
      </c>
      <c r="S363">
        <v>898.8</v>
      </c>
      <c r="T363">
        <v>0</v>
      </c>
      <c r="U363">
        <v>0</v>
      </c>
      <c r="V363">
        <v>9</v>
      </c>
      <c r="W363">
        <v>0</v>
      </c>
      <c r="X363">
        <v>0</v>
      </c>
      <c r="Y363">
        <v>0</v>
      </c>
      <c r="Z363">
        <v>0</v>
      </c>
      <c r="AA363">
        <v>0</v>
      </c>
      <c r="AB363">
        <v>0</v>
      </c>
      <c r="AC363" t="s">
        <v>33</v>
      </c>
      <c r="AD363">
        <v>0</v>
      </c>
      <c r="AE363">
        <v>0</v>
      </c>
      <c r="AF363">
        <v>0</v>
      </c>
    </row>
    <row r="364" spans="1:32" hidden="1" x14ac:dyDescent="0.25">
      <c r="A364" t="s">
        <v>641</v>
      </c>
      <c r="B364">
        <v>5564.9999999999991</v>
      </c>
      <c r="C364">
        <v>5498.25</v>
      </c>
      <c r="D364" s="17">
        <f>VLOOKUP(A364,Sheet7!$A$2:$B$602,2,FALSE)</f>
        <v>140</v>
      </c>
      <c r="E364">
        <v>27480</v>
      </c>
      <c r="F364">
        <v>0</v>
      </c>
      <c r="H364">
        <v>810</v>
      </c>
      <c r="I364" t="s">
        <v>27</v>
      </c>
      <c r="J364" t="s">
        <v>327</v>
      </c>
      <c r="K364" t="s">
        <v>642</v>
      </c>
      <c r="L364" t="s">
        <v>364</v>
      </c>
      <c r="M364" t="s">
        <v>77</v>
      </c>
      <c r="N364">
        <v>600</v>
      </c>
      <c r="O364">
        <v>420</v>
      </c>
      <c r="P364">
        <v>180</v>
      </c>
      <c r="Q364">
        <v>600</v>
      </c>
      <c r="R364">
        <v>180</v>
      </c>
      <c r="S364">
        <v>600</v>
      </c>
      <c r="T364">
        <v>0</v>
      </c>
      <c r="U364">
        <v>0</v>
      </c>
      <c r="V364">
        <v>9</v>
      </c>
      <c r="W364">
        <v>0</v>
      </c>
      <c r="X364" t="s">
        <v>643</v>
      </c>
      <c r="Y364">
        <v>0</v>
      </c>
      <c r="Z364">
        <v>0</v>
      </c>
      <c r="AA364">
        <v>0</v>
      </c>
      <c r="AB364">
        <v>0</v>
      </c>
      <c r="AC364" t="s">
        <v>63</v>
      </c>
      <c r="AD364" t="s">
        <v>644</v>
      </c>
      <c r="AE364" t="s">
        <v>33</v>
      </c>
      <c r="AF364">
        <v>0</v>
      </c>
    </row>
    <row r="365" spans="1:32" hidden="1" x14ac:dyDescent="0.25">
      <c r="A365" t="s">
        <v>641</v>
      </c>
      <c r="B365">
        <v>5564.9999999999991</v>
      </c>
      <c r="C365">
        <v>5498.25</v>
      </c>
      <c r="D365" s="17">
        <f>VLOOKUP(A365,Sheet7!$A$2:$B$602,2,FALSE)</f>
        <v>140</v>
      </c>
      <c r="E365">
        <v>27481</v>
      </c>
      <c r="F365">
        <v>0</v>
      </c>
      <c r="H365">
        <v>810</v>
      </c>
      <c r="I365" t="s">
        <v>27</v>
      </c>
      <c r="J365" t="s">
        <v>327</v>
      </c>
      <c r="K365" t="s">
        <v>645</v>
      </c>
      <c r="L365" t="s">
        <v>364</v>
      </c>
      <c r="M365" t="s">
        <v>32</v>
      </c>
      <c r="N365">
        <v>200</v>
      </c>
      <c r="O365">
        <v>140</v>
      </c>
      <c r="P365">
        <v>60</v>
      </c>
      <c r="Q365">
        <v>200</v>
      </c>
      <c r="R365">
        <v>60</v>
      </c>
      <c r="S365">
        <v>200</v>
      </c>
      <c r="T365">
        <v>0</v>
      </c>
      <c r="U365">
        <v>0</v>
      </c>
      <c r="V365">
        <v>9</v>
      </c>
      <c r="W365">
        <v>0</v>
      </c>
      <c r="X365" t="s">
        <v>643</v>
      </c>
      <c r="Y365">
        <v>0</v>
      </c>
      <c r="Z365">
        <v>0</v>
      </c>
      <c r="AA365">
        <v>0</v>
      </c>
      <c r="AB365">
        <v>0</v>
      </c>
      <c r="AC365" t="s">
        <v>63</v>
      </c>
      <c r="AD365" t="s">
        <v>644</v>
      </c>
      <c r="AE365" t="s">
        <v>33</v>
      </c>
      <c r="AF365">
        <v>0</v>
      </c>
    </row>
    <row r="366" spans="1:32" hidden="1" x14ac:dyDescent="0.25">
      <c r="A366" t="s">
        <v>641</v>
      </c>
      <c r="B366">
        <v>5564.9999999999991</v>
      </c>
      <c r="C366">
        <v>5498.25</v>
      </c>
      <c r="D366" s="17">
        <f>VLOOKUP(A366,Sheet7!$A$2:$B$602,2,FALSE)</f>
        <v>140</v>
      </c>
      <c r="E366">
        <v>27370</v>
      </c>
      <c r="F366">
        <v>0</v>
      </c>
      <c r="H366">
        <v>810</v>
      </c>
      <c r="I366" t="s">
        <v>27</v>
      </c>
      <c r="J366" t="s">
        <v>327</v>
      </c>
      <c r="K366" t="s">
        <v>646</v>
      </c>
      <c r="L366" t="s">
        <v>60</v>
      </c>
      <c r="M366" t="s">
        <v>32</v>
      </c>
      <c r="N366">
        <v>2600</v>
      </c>
      <c r="O366">
        <v>1300</v>
      </c>
      <c r="P366">
        <v>1300</v>
      </c>
      <c r="Q366">
        <v>2600</v>
      </c>
      <c r="R366">
        <v>1040</v>
      </c>
      <c r="S366">
        <v>2600</v>
      </c>
      <c r="T366">
        <v>0</v>
      </c>
      <c r="U366">
        <v>0</v>
      </c>
      <c r="V366">
        <v>9</v>
      </c>
      <c r="W366">
        <v>0</v>
      </c>
      <c r="X366">
        <v>0</v>
      </c>
      <c r="Y366">
        <v>0</v>
      </c>
      <c r="Z366">
        <v>0</v>
      </c>
      <c r="AA366">
        <v>0</v>
      </c>
      <c r="AB366">
        <v>0</v>
      </c>
      <c r="AC366" t="s">
        <v>33</v>
      </c>
      <c r="AD366">
        <v>0</v>
      </c>
      <c r="AE366">
        <v>0</v>
      </c>
      <c r="AF366">
        <v>0</v>
      </c>
    </row>
    <row r="367" spans="1:32" hidden="1" x14ac:dyDescent="0.25">
      <c r="A367" t="s">
        <v>641</v>
      </c>
      <c r="B367">
        <v>5564.9999999999991</v>
      </c>
      <c r="C367">
        <v>5498.25</v>
      </c>
      <c r="D367" s="17">
        <f>VLOOKUP(A367,Sheet7!$A$2:$B$602,2,FALSE)</f>
        <v>140</v>
      </c>
      <c r="E367">
        <v>27371</v>
      </c>
      <c r="F367">
        <v>0</v>
      </c>
      <c r="H367">
        <v>810</v>
      </c>
      <c r="I367" t="s">
        <v>27</v>
      </c>
      <c r="J367" t="s">
        <v>327</v>
      </c>
      <c r="K367" t="s">
        <v>647</v>
      </c>
      <c r="L367" t="s">
        <v>60</v>
      </c>
      <c r="M367" t="s">
        <v>77</v>
      </c>
      <c r="N367">
        <v>7100</v>
      </c>
      <c r="O367">
        <v>4970</v>
      </c>
      <c r="P367">
        <v>2130</v>
      </c>
      <c r="Q367">
        <v>7100</v>
      </c>
      <c r="R367">
        <v>2130</v>
      </c>
      <c r="S367">
        <v>7100</v>
      </c>
      <c r="T367">
        <v>0</v>
      </c>
      <c r="U367">
        <v>0</v>
      </c>
      <c r="V367">
        <v>9</v>
      </c>
      <c r="W367">
        <v>0</v>
      </c>
      <c r="X367">
        <v>0</v>
      </c>
      <c r="Y367">
        <v>0</v>
      </c>
      <c r="Z367">
        <v>0</v>
      </c>
      <c r="AA367">
        <v>0</v>
      </c>
      <c r="AB367">
        <v>0</v>
      </c>
      <c r="AC367" t="s">
        <v>33</v>
      </c>
      <c r="AD367">
        <v>0</v>
      </c>
      <c r="AE367">
        <v>0</v>
      </c>
      <c r="AF367">
        <v>0</v>
      </c>
    </row>
    <row r="368" spans="1:32" hidden="1" x14ac:dyDescent="0.25">
      <c r="A368" t="s">
        <v>641</v>
      </c>
      <c r="B368">
        <v>5564.9999999999991</v>
      </c>
      <c r="C368">
        <v>5498.25</v>
      </c>
      <c r="D368" s="17">
        <f>VLOOKUP(A368,Sheet7!$A$2:$B$602,2,FALSE)</f>
        <v>140</v>
      </c>
      <c r="E368">
        <v>27372</v>
      </c>
      <c r="F368">
        <v>0</v>
      </c>
      <c r="H368">
        <v>810</v>
      </c>
      <c r="I368" t="s">
        <v>27</v>
      </c>
      <c r="J368" t="s">
        <v>327</v>
      </c>
      <c r="K368" t="s">
        <v>648</v>
      </c>
      <c r="L368" t="s">
        <v>60</v>
      </c>
      <c r="M368" t="s">
        <v>51</v>
      </c>
      <c r="N368">
        <v>1700</v>
      </c>
      <c r="O368">
        <v>1190</v>
      </c>
      <c r="P368">
        <v>510</v>
      </c>
      <c r="Q368">
        <v>1700</v>
      </c>
      <c r="R368">
        <v>510</v>
      </c>
      <c r="S368">
        <v>1700</v>
      </c>
      <c r="T368">
        <v>0</v>
      </c>
      <c r="U368">
        <v>0</v>
      </c>
      <c r="V368">
        <v>9</v>
      </c>
      <c r="W368">
        <v>0</v>
      </c>
      <c r="X368">
        <v>0</v>
      </c>
      <c r="Y368">
        <v>0</v>
      </c>
      <c r="Z368">
        <v>0</v>
      </c>
      <c r="AA368">
        <v>0</v>
      </c>
      <c r="AB368">
        <v>0</v>
      </c>
      <c r="AC368" t="s">
        <v>33</v>
      </c>
      <c r="AD368">
        <v>0</v>
      </c>
      <c r="AE368">
        <v>0</v>
      </c>
      <c r="AF368">
        <v>0</v>
      </c>
    </row>
    <row r="369" spans="1:32" hidden="1" x14ac:dyDescent="0.25">
      <c r="A369" t="s">
        <v>641</v>
      </c>
      <c r="B369">
        <v>5564.9999999999991</v>
      </c>
      <c r="C369">
        <v>5498.25</v>
      </c>
      <c r="D369" s="17">
        <f>VLOOKUP(A369,Sheet7!$A$2:$B$602,2,FALSE)</f>
        <v>140</v>
      </c>
      <c r="E369">
        <v>27472</v>
      </c>
      <c r="F369">
        <v>0</v>
      </c>
      <c r="H369">
        <v>810</v>
      </c>
      <c r="I369" t="s">
        <v>27</v>
      </c>
      <c r="J369" t="s">
        <v>327</v>
      </c>
      <c r="K369" t="s">
        <v>649</v>
      </c>
      <c r="L369" t="s">
        <v>42</v>
      </c>
      <c r="M369" t="s">
        <v>32</v>
      </c>
      <c r="N369">
        <v>1210</v>
      </c>
      <c r="O369">
        <v>484</v>
      </c>
      <c r="P369">
        <v>726</v>
      </c>
      <c r="Q369">
        <v>1210</v>
      </c>
      <c r="R369">
        <v>484</v>
      </c>
      <c r="S369">
        <v>1210</v>
      </c>
      <c r="T369">
        <v>0</v>
      </c>
      <c r="U369">
        <v>0</v>
      </c>
      <c r="V369">
        <v>9</v>
      </c>
      <c r="W369">
        <v>0</v>
      </c>
      <c r="X369">
        <v>0</v>
      </c>
      <c r="Y369">
        <v>0</v>
      </c>
      <c r="Z369">
        <v>0</v>
      </c>
      <c r="AA369">
        <v>0</v>
      </c>
      <c r="AB369">
        <v>0</v>
      </c>
      <c r="AC369" t="s">
        <v>33</v>
      </c>
      <c r="AD369">
        <v>0</v>
      </c>
      <c r="AE369">
        <v>0</v>
      </c>
      <c r="AF369">
        <v>0</v>
      </c>
    </row>
    <row r="370" spans="1:32" hidden="1" x14ac:dyDescent="0.25">
      <c r="A370" t="s">
        <v>641</v>
      </c>
      <c r="B370">
        <v>5564.9999999999991</v>
      </c>
      <c r="C370">
        <v>5498.25</v>
      </c>
      <c r="D370" s="17">
        <f>VLOOKUP(A370,Sheet7!$A$2:$B$602,2,FALSE)</f>
        <v>140</v>
      </c>
      <c r="E370">
        <v>27473</v>
      </c>
      <c r="F370">
        <v>0</v>
      </c>
      <c r="H370">
        <v>810</v>
      </c>
      <c r="I370" t="s">
        <v>27</v>
      </c>
      <c r="J370" t="s">
        <v>327</v>
      </c>
      <c r="K370" t="s">
        <v>650</v>
      </c>
      <c r="L370" t="s">
        <v>42</v>
      </c>
      <c r="M370" t="s">
        <v>77</v>
      </c>
      <c r="N370">
        <v>400</v>
      </c>
      <c r="O370">
        <v>300</v>
      </c>
      <c r="P370">
        <v>100</v>
      </c>
      <c r="Q370">
        <v>400</v>
      </c>
      <c r="R370">
        <v>100</v>
      </c>
      <c r="S370">
        <v>400</v>
      </c>
      <c r="T370">
        <v>0</v>
      </c>
      <c r="U370">
        <v>0</v>
      </c>
      <c r="V370">
        <v>9</v>
      </c>
      <c r="W370">
        <v>0</v>
      </c>
      <c r="X370">
        <v>0</v>
      </c>
      <c r="Y370">
        <v>0</v>
      </c>
      <c r="Z370">
        <v>0</v>
      </c>
      <c r="AA370">
        <v>0</v>
      </c>
      <c r="AB370">
        <v>0</v>
      </c>
      <c r="AC370" t="s">
        <v>33</v>
      </c>
      <c r="AD370">
        <v>0</v>
      </c>
      <c r="AE370">
        <v>0</v>
      </c>
      <c r="AF370">
        <v>0</v>
      </c>
    </row>
    <row r="371" spans="1:32" hidden="1" x14ac:dyDescent="0.25">
      <c r="A371" t="s">
        <v>641</v>
      </c>
      <c r="B371">
        <v>5564.9999999999991</v>
      </c>
      <c r="C371">
        <v>5498.25</v>
      </c>
      <c r="D371" s="17">
        <f>VLOOKUP(A371,Sheet7!$A$2:$B$602,2,FALSE)</f>
        <v>140</v>
      </c>
      <c r="E371">
        <v>27476</v>
      </c>
      <c r="F371">
        <v>0</v>
      </c>
      <c r="H371">
        <v>810</v>
      </c>
      <c r="I371" t="s">
        <v>27</v>
      </c>
      <c r="J371" t="s">
        <v>327</v>
      </c>
      <c r="K371" t="s">
        <v>651</v>
      </c>
      <c r="L371" t="s">
        <v>45</v>
      </c>
      <c r="M371" t="s">
        <v>32</v>
      </c>
      <c r="N371">
        <v>3500</v>
      </c>
      <c r="O371">
        <v>2450</v>
      </c>
      <c r="P371">
        <v>1050</v>
      </c>
      <c r="Q371">
        <v>3500</v>
      </c>
      <c r="R371">
        <v>1050</v>
      </c>
      <c r="S371">
        <v>3500</v>
      </c>
      <c r="T371">
        <v>0</v>
      </c>
      <c r="U371">
        <v>0</v>
      </c>
      <c r="V371">
        <v>9</v>
      </c>
      <c r="W371">
        <v>0</v>
      </c>
      <c r="X371">
        <v>0</v>
      </c>
      <c r="Y371">
        <v>0</v>
      </c>
      <c r="Z371">
        <v>0</v>
      </c>
      <c r="AA371">
        <v>0</v>
      </c>
      <c r="AB371">
        <v>0</v>
      </c>
      <c r="AC371" t="s">
        <v>33</v>
      </c>
      <c r="AD371">
        <v>0</v>
      </c>
      <c r="AE371">
        <v>0</v>
      </c>
      <c r="AF371">
        <v>0</v>
      </c>
    </row>
    <row r="372" spans="1:32" hidden="1" x14ac:dyDescent="0.25">
      <c r="A372" t="s">
        <v>641</v>
      </c>
      <c r="B372">
        <v>5564.9999999999991</v>
      </c>
      <c r="C372">
        <v>5498.25</v>
      </c>
      <c r="D372" s="17">
        <f>VLOOKUP(A372,Sheet7!$A$2:$B$602,2,FALSE)</f>
        <v>140</v>
      </c>
      <c r="E372">
        <v>27477</v>
      </c>
      <c r="F372">
        <v>0</v>
      </c>
      <c r="H372">
        <v>810</v>
      </c>
      <c r="I372" t="s">
        <v>27</v>
      </c>
      <c r="J372" t="s">
        <v>327</v>
      </c>
      <c r="K372" t="s">
        <v>652</v>
      </c>
      <c r="L372" t="s">
        <v>45</v>
      </c>
      <c r="M372" t="s">
        <v>77</v>
      </c>
      <c r="N372">
        <v>75</v>
      </c>
      <c r="O372">
        <v>56.25</v>
      </c>
      <c r="P372">
        <v>18.75</v>
      </c>
      <c r="Q372">
        <v>75</v>
      </c>
      <c r="R372">
        <v>18.75</v>
      </c>
      <c r="S372">
        <v>75</v>
      </c>
      <c r="T372">
        <v>0</v>
      </c>
      <c r="U372">
        <v>0</v>
      </c>
      <c r="V372">
        <v>9</v>
      </c>
      <c r="W372">
        <v>0</v>
      </c>
      <c r="X372">
        <v>0</v>
      </c>
      <c r="Y372">
        <v>0</v>
      </c>
      <c r="Z372">
        <v>0</v>
      </c>
      <c r="AA372">
        <v>0</v>
      </c>
      <c r="AB372">
        <v>0</v>
      </c>
      <c r="AC372" t="s">
        <v>33</v>
      </c>
      <c r="AD372">
        <v>0</v>
      </c>
      <c r="AE372">
        <v>0</v>
      </c>
      <c r="AF372">
        <v>0</v>
      </c>
    </row>
    <row r="373" spans="1:32" hidden="1" x14ac:dyDescent="0.25">
      <c r="A373" t="s">
        <v>641</v>
      </c>
      <c r="B373">
        <v>5564.9999999999991</v>
      </c>
      <c r="C373">
        <v>5498.25</v>
      </c>
      <c r="D373" s="17">
        <f>VLOOKUP(A373,Sheet7!$A$2:$B$602,2,FALSE)</f>
        <v>140</v>
      </c>
      <c r="E373">
        <v>27484</v>
      </c>
      <c r="F373">
        <v>0</v>
      </c>
      <c r="H373">
        <v>810</v>
      </c>
      <c r="I373" t="s">
        <v>27</v>
      </c>
      <c r="J373" t="s">
        <v>327</v>
      </c>
      <c r="K373" t="s">
        <v>653</v>
      </c>
      <c r="L373" t="s">
        <v>50</v>
      </c>
      <c r="M373" t="s">
        <v>32</v>
      </c>
      <c r="N373">
        <v>244</v>
      </c>
      <c r="O373">
        <v>0</v>
      </c>
      <c r="P373">
        <v>244</v>
      </c>
      <c r="Q373">
        <v>244</v>
      </c>
      <c r="R373">
        <v>97.6</v>
      </c>
      <c r="S373">
        <v>244</v>
      </c>
      <c r="T373">
        <v>0</v>
      </c>
      <c r="U373">
        <v>0</v>
      </c>
      <c r="V373">
        <v>9</v>
      </c>
      <c r="W373">
        <v>0</v>
      </c>
      <c r="X373">
        <v>0</v>
      </c>
      <c r="Y373">
        <v>0</v>
      </c>
      <c r="Z373">
        <v>0</v>
      </c>
      <c r="AA373">
        <v>0</v>
      </c>
      <c r="AB373">
        <v>0</v>
      </c>
      <c r="AC373" t="s">
        <v>33</v>
      </c>
      <c r="AD373">
        <v>0</v>
      </c>
      <c r="AE373">
        <v>0</v>
      </c>
      <c r="AF373">
        <v>0</v>
      </c>
    </row>
    <row r="374" spans="1:32" hidden="1" x14ac:dyDescent="0.25">
      <c r="A374" t="s">
        <v>641</v>
      </c>
      <c r="B374">
        <v>5564.9999999999991</v>
      </c>
      <c r="C374">
        <v>5498.25</v>
      </c>
      <c r="D374" s="17">
        <f>VLOOKUP(A374,Sheet7!$A$2:$B$602,2,FALSE)</f>
        <v>140</v>
      </c>
      <c r="E374">
        <v>27485</v>
      </c>
      <c r="F374">
        <v>0</v>
      </c>
      <c r="H374">
        <v>810</v>
      </c>
      <c r="I374" t="s">
        <v>27</v>
      </c>
      <c r="J374" t="s">
        <v>327</v>
      </c>
      <c r="K374" t="s">
        <v>654</v>
      </c>
      <c r="L374" t="s">
        <v>50</v>
      </c>
      <c r="M374" t="s">
        <v>77</v>
      </c>
      <c r="N374">
        <v>360</v>
      </c>
      <c r="O374">
        <v>270</v>
      </c>
      <c r="P374">
        <v>90</v>
      </c>
      <c r="Q374">
        <v>360</v>
      </c>
      <c r="R374">
        <v>90</v>
      </c>
      <c r="S374">
        <v>360</v>
      </c>
      <c r="T374">
        <v>0</v>
      </c>
      <c r="U374">
        <v>0</v>
      </c>
      <c r="V374">
        <v>9</v>
      </c>
      <c r="W374">
        <v>0</v>
      </c>
      <c r="X374">
        <v>0</v>
      </c>
      <c r="Y374">
        <v>0</v>
      </c>
      <c r="Z374">
        <v>0</v>
      </c>
      <c r="AA374">
        <v>0</v>
      </c>
      <c r="AB374">
        <v>0</v>
      </c>
      <c r="AC374" t="s">
        <v>33</v>
      </c>
      <c r="AD374">
        <v>0</v>
      </c>
      <c r="AE374">
        <v>0</v>
      </c>
      <c r="AF374">
        <v>0</v>
      </c>
    </row>
    <row r="375" spans="1:32" hidden="1" x14ac:dyDescent="0.25">
      <c r="A375" t="s">
        <v>641</v>
      </c>
      <c r="B375">
        <v>5564.9999999999991</v>
      </c>
      <c r="C375">
        <v>5498.25</v>
      </c>
      <c r="D375" s="17">
        <f>VLOOKUP(A375,Sheet7!$A$2:$B$602,2,FALSE)</f>
        <v>140</v>
      </c>
      <c r="E375">
        <v>27488</v>
      </c>
      <c r="F375">
        <v>0</v>
      </c>
      <c r="H375">
        <v>810</v>
      </c>
      <c r="I375" t="s">
        <v>27</v>
      </c>
      <c r="J375" t="s">
        <v>327</v>
      </c>
      <c r="K375" t="s">
        <v>655</v>
      </c>
      <c r="L375" t="s">
        <v>119</v>
      </c>
      <c r="M375" t="s">
        <v>77</v>
      </c>
      <c r="N375">
        <v>542.70000000000005</v>
      </c>
      <c r="O375">
        <v>0</v>
      </c>
      <c r="P375">
        <v>542.70000000000005</v>
      </c>
      <c r="Q375">
        <v>542.70000000000005</v>
      </c>
      <c r="R375">
        <v>217.08</v>
      </c>
      <c r="S375">
        <v>542.70000000000005</v>
      </c>
      <c r="T375">
        <v>0</v>
      </c>
      <c r="U375">
        <v>0</v>
      </c>
      <c r="V375">
        <v>9</v>
      </c>
      <c r="W375">
        <v>0</v>
      </c>
      <c r="X375">
        <v>0</v>
      </c>
      <c r="Y375">
        <v>0</v>
      </c>
      <c r="Z375">
        <v>0</v>
      </c>
      <c r="AA375">
        <v>0</v>
      </c>
      <c r="AB375">
        <v>0</v>
      </c>
      <c r="AC375" t="s">
        <v>33</v>
      </c>
      <c r="AD375">
        <v>0</v>
      </c>
      <c r="AE375">
        <v>0</v>
      </c>
      <c r="AF375">
        <v>0</v>
      </c>
    </row>
    <row r="376" spans="1:32" hidden="1" x14ac:dyDescent="0.25">
      <c r="A376" t="s">
        <v>641</v>
      </c>
      <c r="B376">
        <v>5564.9999999999991</v>
      </c>
      <c r="C376">
        <v>5498.25</v>
      </c>
      <c r="D376" s="17">
        <f>VLOOKUP(A376,Sheet7!$A$2:$B$602,2,FALSE)</f>
        <v>140</v>
      </c>
      <c r="E376">
        <v>27490</v>
      </c>
      <c r="F376">
        <v>0</v>
      </c>
      <c r="H376">
        <v>810</v>
      </c>
      <c r="I376" t="s">
        <v>27</v>
      </c>
      <c r="J376" t="s">
        <v>327</v>
      </c>
      <c r="K376" t="s">
        <v>656</v>
      </c>
      <c r="L376" t="s">
        <v>119</v>
      </c>
      <c r="M376" t="s">
        <v>32</v>
      </c>
      <c r="N376">
        <v>4899</v>
      </c>
      <c r="O376">
        <v>3429.3</v>
      </c>
      <c r="P376">
        <v>1469.7</v>
      </c>
      <c r="Q376">
        <v>4899</v>
      </c>
      <c r="R376">
        <v>1469.7</v>
      </c>
      <c r="S376">
        <v>4899</v>
      </c>
      <c r="T376">
        <v>0</v>
      </c>
      <c r="U376">
        <v>0</v>
      </c>
      <c r="V376">
        <v>9</v>
      </c>
      <c r="W376">
        <v>0</v>
      </c>
      <c r="X376">
        <v>0</v>
      </c>
      <c r="Y376">
        <v>0</v>
      </c>
      <c r="Z376">
        <v>0</v>
      </c>
      <c r="AA376">
        <v>0</v>
      </c>
      <c r="AB376">
        <v>0</v>
      </c>
      <c r="AC376" t="s">
        <v>33</v>
      </c>
      <c r="AD376">
        <v>0</v>
      </c>
      <c r="AE376">
        <v>0</v>
      </c>
      <c r="AF376">
        <v>0</v>
      </c>
    </row>
    <row r="377" spans="1:32" hidden="1" x14ac:dyDescent="0.25">
      <c r="A377" t="s">
        <v>641</v>
      </c>
      <c r="B377">
        <v>5564.9999999999991</v>
      </c>
      <c r="C377">
        <v>5498.25</v>
      </c>
      <c r="D377" s="17">
        <f>VLOOKUP(A377,Sheet7!$A$2:$B$602,2,FALSE)</f>
        <v>140</v>
      </c>
      <c r="E377">
        <v>27492</v>
      </c>
      <c r="F377">
        <v>0</v>
      </c>
      <c r="H377">
        <v>810</v>
      </c>
      <c r="I377" t="s">
        <v>27</v>
      </c>
      <c r="J377" t="s">
        <v>327</v>
      </c>
      <c r="K377" t="s">
        <v>657</v>
      </c>
      <c r="L377" t="s">
        <v>37</v>
      </c>
      <c r="M377" t="s">
        <v>32</v>
      </c>
      <c r="N377">
        <v>240</v>
      </c>
      <c r="O377">
        <v>144</v>
      </c>
      <c r="P377">
        <v>96</v>
      </c>
      <c r="Q377">
        <v>240</v>
      </c>
      <c r="R377">
        <v>96</v>
      </c>
      <c r="S377">
        <v>240</v>
      </c>
      <c r="T377">
        <v>0</v>
      </c>
      <c r="U377">
        <v>0</v>
      </c>
      <c r="V377">
        <v>9</v>
      </c>
      <c r="W377">
        <v>0</v>
      </c>
      <c r="X377">
        <v>0</v>
      </c>
      <c r="Y377">
        <v>0</v>
      </c>
      <c r="Z377">
        <v>0</v>
      </c>
      <c r="AA377">
        <v>0</v>
      </c>
      <c r="AB377">
        <v>0</v>
      </c>
      <c r="AC377" t="s">
        <v>33</v>
      </c>
      <c r="AD377">
        <v>0</v>
      </c>
      <c r="AE377">
        <v>0</v>
      </c>
      <c r="AF377">
        <v>0</v>
      </c>
    </row>
    <row r="378" spans="1:32" hidden="1" x14ac:dyDescent="0.25">
      <c r="A378" t="s">
        <v>641</v>
      </c>
      <c r="B378">
        <v>5564.9999999999991</v>
      </c>
      <c r="C378">
        <v>5498.25</v>
      </c>
      <c r="D378" s="17">
        <f>VLOOKUP(A378,Sheet7!$A$2:$B$602,2,FALSE)</f>
        <v>140</v>
      </c>
      <c r="E378">
        <v>27499</v>
      </c>
      <c r="F378">
        <v>0</v>
      </c>
      <c r="H378">
        <v>810</v>
      </c>
      <c r="I378" t="s">
        <v>27</v>
      </c>
      <c r="J378" t="s">
        <v>327</v>
      </c>
      <c r="K378" t="s">
        <v>658</v>
      </c>
      <c r="L378" t="s">
        <v>288</v>
      </c>
      <c r="M378" t="s">
        <v>32</v>
      </c>
      <c r="N378">
        <v>1000</v>
      </c>
      <c r="O378">
        <v>700</v>
      </c>
      <c r="P378">
        <v>300</v>
      </c>
      <c r="Q378">
        <v>1000</v>
      </c>
      <c r="R378">
        <v>300</v>
      </c>
      <c r="S378">
        <v>1000</v>
      </c>
      <c r="T378">
        <v>0</v>
      </c>
      <c r="U378">
        <v>0</v>
      </c>
      <c r="V378">
        <v>9</v>
      </c>
      <c r="W378">
        <v>0</v>
      </c>
      <c r="X378">
        <v>0</v>
      </c>
      <c r="Y378">
        <v>0</v>
      </c>
      <c r="Z378">
        <v>0</v>
      </c>
      <c r="AA378">
        <v>0</v>
      </c>
      <c r="AB378">
        <v>0</v>
      </c>
      <c r="AC378" t="s">
        <v>33</v>
      </c>
      <c r="AD378">
        <v>0</v>
      </c>
      <c r="AE378">
        <v>0</v>
      </c>
      <c r="AF378">
        <v>0</v>
      </c>
    </row>
    <row r="379" spans="1:32" hidden="1" x14ac:dyDescent="0.25">
      <c r="A379" t="s">
        <v>659</v>
      </c>
      <c r="B379">
        <v>7558.5599999999995</v>
      </c>
      <c r="C379">
        <v>5549.04</v>
      </c>
      <c r="D379" s="17">
        <f>VLOOKUP(A379,Sheet7!$A$2:$B$602,2,FALSE)</f>
        <v>72</v>
      </c>
      <c r="E379">
        <v>25156</v>
      </c>
      <c r="F379">
        <v>0</v>
      </c>
      <c r="H379">
        <v>810</v>
      </c>
      <c r="I379" t="s">
        <v>27</v>
      </c>
      <c r="J379" t="s">
        <v>327</v>
      </c>
      <c r="K379" t="s">
        <v>660</v>
      </c>
      <c r="L379" t="s">
        <v>37</v>
      </c>
      <c r="M379" t="s">
        <v>403</v>
      </c>
      <c r="N379">
        <v>225</v>
      </c>
      <c r="O379">
        <v>0</v>
      </c>
      <c r="P379">
        <v>67.5</v>
      </c>
      <c r="Q379">
        <v>225</v>
      </c>
      <c r="R379">
        <v>67.5</v>
      </c>
      <c r="S379">
        <v>0</v>
      </c>
      <c r="T379">
        <v>0</v>
      </c>
      <c r="U379">
        <v>0</v>
      </c>
      <c r="V379">
        <v>9</v>
      </c>
      <c r="W379">
        <v>0</v>
      </c>
      <c r="X379" t="s">
        <v>661</v>
      </c>
      <c r="Y379">
        <v>2</v>
      </c>
      <c r="Z379">
        <v>1</v>
      </c>
      <c r="AA379">
        <v>0</v>
      </c>
      <c r="AB379">
        <v>0</v>
      </c>
      <c r="AC379" t="s">
        <v>63</v>
      </c>
      <c r="AD379" t="s">
        <v>662</v>
      </c>
      <c r="AE379" t="s">
        <v>33</v>
      </c>
      <c r="AF379">
        <v>0</v>
      </c>
    </row>
    <row r="380" spans="1:32" hidden="1" x14ac:dyDescent="0.25">
      <c r="A380" t="s">
        <v>659</v>
      </c>
      <c r="B380">
        <v>7558.5599999999995</v>
      </c>
      <c r="C380">
        <v>5549.04</v>
      </c>
      <c r="D380" s="17">
        <f>VLOOKUP(A380,Sheet7!$A$2:$B$602,2,FALSE)</f>
        <v>72</v>
      </c>
      <c r="E380">
        <v>25157</v>
      </c>
      <c r="F380">
        <v>0</v>
      </c>
      <c r="H380">
        <v>810</v>
      </c>
      <c r="I380" t="s">
        <v>27</v>
      </c>
      <c r="J380" t="s">
        <v>327</v>
      </c>
      <c r="K380" t="s">
        <v>663</v>
      </c>
      <c r="L380" t="s">
        <v>37</v>
      </c>
      <c r="M380" t="s">
        <v>77</v>
      </c>
      <c r="N380">
        <v>1600</v>
      </c>
      <c r="O380">
        <v>0</v>
      </c>
      <c r="P380">
        <v>480</v>
      </c>
      <c r="Q380">
        <v>1600</v>
      </c>
      <c r="R380">
        <v>480</v>
      </c>
      <c r="S380">
        <v>0</v>
      </c>
      <c r="T380">
        <v>0</v>
      </c>
      <c r="U380">
        <v>0</v>
      </c>
      <c r="V380">
        <v>1</v>
      </c>
      <c r="W380">
        <v>2</v>
      </c>
      <c r="X380" t="s">
        <v>664</v>
      </c>
      <c r="Y380">
        <v>1</v>
      </c>
      <c r="Z380" t="s">
        <v>127</v>
      </c>
      <c r="AA380">
        <v>0</v>
      </c>
      <c r="AB380">
        <v>0</v>
      </c>
      <c r="AC380" t="s">
        <v>63</v>
      </c>
      <c r="AD380" t="s">
        <v>665</v>
      </c>
      <c r="AE380" t="s">
        <v>666</v>
      </c>
      <c r="AF380">
        <v>0</v>
      </c>
    </row>
    <row r="381" spans="1:32" hidden="1" x14ac:dyDescent="0.25">
      <c r="A381" t="s">
        <v>659</v>
      </c>
      <c r="B381">
        <v>7558.5599999999995</v>
      </c>
      <c r="C381">
        <v>5549.04</v>
      </c>
      <c r="D381" s="17">
        <f>VLOOKUP(A381,Sheet7!$A$2:$B$602,2,FALSE)</f>
        <v>72</v>
      </c>
      <c r="E381">
        <v>25491</v>
      </c>
      <c r="F381">
        <v>0</v>
      </c>
      <c r="H381">
        <v>810</v>
      </c>
      <c r="I381" t="s">
        <v>27</v>
      </c>
      <c r="J381" t="s">
        <v>327</v>
      </c>
      <c r="K381" t="s">
        <v>668</v>
      </c>
      <c r="L381" t="s">
        <v>35</v>
      </c>
      <c r="M381" t="s">
        <v>51</v>
      </c>
      <c r="N381">
        <v>10</v>
      </c>
      <c r="O381">
        <v>0</v>
      </c>
      <c r="P381">
        <v>10</v>
      </c>
      <c r="Q381">
        <v>10</v>
      </c>
      <c r="R381">
        <v>10</v>
      </c>
      <c r="S381">
        <v>0</v>
      </c>
      <c r="T381">
        <v>0</v>
      </c>
      <c r="U381">
        <v>0</v>
      </c>
      <c r="V381">
        <v>9</v>
      </c>
      <c r="W381">
        <v>0</v>
      </c>
      <c r="X381" t="s">
        <v>56</v>
      </c>
      <c r="Y381">
        <v>1</v>
      </c>
      <c r="Z381" t="s">
        <v>127</v>
      </c>
      <c r="AA381">
        <v>0</v>
      </c>
      <c r="AB381">
        <v>0</v>
      </c>
      <c r="AC381" t="s">
        <v>63</v>
      </c>
      <c r="AD381" t="s">
        <v>332</v>
      </c>
      <c r="AE381" t="s">
        <v>33</v>
      </c>
      <c r="AF381">
        <v>0</v>
      </c>
    </row>
    <row r="382" spans="1:32" hidden="1" x14ac:dyDescent="0.25">
      <c r="A382" t="s">
        <v>659</v>
      </c>
      <c r="B382">
        <v>7558.5599999999995</v>
      </c>
      <c r="C382">
        <v>5549.04</v>
      </c>
      <c r="D382" s="17">
        <f>VLOOKUP(A382,Sheet7!$A$2:$B$602,2,FALSE)</f>
        <v>72</v>
      </c>
      <c r="E382">
        <v>25158</v>
      </c>
      <c r="F382">
        <v>0</v>
      </c>
      <c r="H382">
        <v>810</v>
      </c>
      <c r="I382" t="s">
        <v>27</v>
      </c>
      <c r="J382" t="s">
        <v>327</v>
      </c>
      <c r="K382" t="s">
        <v>667</v>
      </c>
      <c r="L382" t="s">
        <v>50</v>
      </c>
      <c r="M382" t="s">
        <v>32</v>
      </c>
      <c r="N382">
        <v>363.2</v>
      </c>
      <c r="O382">
        <v>0</v>
      </c>
      <c r="P382">
        <v>108.96</v>
      </c>
      <c r="Q382">
        <v>363.2</v>
      </c>
      <c r="R382">
        <v>132.96</v>
      </c>
      <c r="S382">
        <v>363.2</v>
      </c>
      <c r="T382">
        <v>0</v>
      </c>
      <c r="U382">
        <v>0</v>
      </c>
      <c r="V382">
        <v>9</v>
      </c>
      <c r="W382">
        <v>0</v>
      </c>
      <c r="X382">
        <v>0</v>
      </c>
      <c r="Y382">
        <v>0</v>
      </c>
      <c r="Z382">
        <v>0</v>
      </c>
      <c r="AA382">
        <v>0</v>
      </c>
      <c r="AB382">
        <v>0</v>
      </c>
      <c r="AC382">
        <v>0</v>
      </c>
      <c r="AD382">
        <v>0</v>
      </c>
      <c r="AE382">
        <v>0</v>
      </c>
      <c r="AF382">
        <v>0</v>
      </c>
    </row>
    <row r="383" spans="1:32" hidden="1" x14ac:dyDescent="0.25">
      <c r="A383" t="s">
        <v>659</v>
      </c>
      <c r="B383">
        <v>7558.5599999999995</v>
      </c>
      <c r="C383">
        <v>5549.04</v>
      </c>
      <c r="D383" s="17">
        <f>VLOOKUP(A383,Sheet7!$A$2:$B$602,2,FALSE)</f>
        <v>72</v>
      </c>
      <c r="E383">
        <v>25143</v>
      </c>
      <c r="F383">
        <v>0</v>
      </c>
      <c r="H383">
        <v>810</v>
      </c>
      <c r="I383" t="s">
        <v>27</v>
      </c>
      <c r="J383" t="s">
        <v>327</v>
      </c>
      <c r="K383" t="s">
        <v>669</v>
      </c>
      <c r="L383" t="s">
        <v>288</v>
      </c>
      <c r="M383" t="s">
        <v>32</v>
      </c>
      <c r="N383">
        <v>334.55</v>
      </c>
      <c r="O383">
        <v>0</v>
      </c>
      <c r="P383">
        <v>133.82</v>
      </c>
      <c r="Q383">
        <v>334.55</v>
      </c>
      <c r="R383">
        <v>133.82</v>
      </c>
      <c r="S383">
        <v>334.55</v>
      </c>
      <c r="T383">
        <v>0</v>
      </c>
      <c r="U383">
        <v>0</v>
      </c>
      <c r="V383">
        <v>9</v>
      </c>
      <c r="W383">
        <v>0</v>
      </c>
      <c r="X383">
        <v>0</v>
      </c>
      <c r="Y383">
        <v>0</v>
      </c>
      <c r="Z383">
        <v>0</v>
      </c>
      <c r="AA383">
        <v>0</v>
      </c>
      <c r="AB383">
        <v>0</v>
      </c>
      <c r="AC383" t="s">
        <v>33</v>
      </c>
      <c r="AD383">
        <v>0</v>
      </c>
      <c r="AE383">
        <v>0</v>
      </c>
      <c r="AF383">
        <v>0</v>
      </c>
    </row>
    <row r="384" spans="1:32" hidden="1" x14ac:dyDescent="0.25">
      <c r="A384" t="s">
        <v>659</v>
      </c>
      <c r="B384">
        <v>7558.5599999999995</v>
      </c>
      <c r="C384">
        <v>5549.04</v>
      </c>
      <c r="D384" s="17">
        <f>VLOOKUP(A384,Sheet7!$A$2:$B$602,2,FALSE)</f>
        <v>72</v>
      </c>
      <c r="E384">
        <v>25144</v>
      </c>
      <c r="F384">
        <v>0</v>
      </c>
      <c r="H384">
        <v>810</v>
      </c>
      <c r="I384" t="s">
        <v>27</v>
      </c>
      <c r="J384" t="s">
        <v>327</v>
      </c>
      <c r="K384" t="s">
        <v>670</v>
      </c>
      <c r="L384" t="s">
        <v>42</v>
      </c>
      <c r="M384" t="s">
        <v>32</v>
      </c>
      <c r="N384">
        <v>1414.95</v>
      </c>
      <c r="O384">
        <v>204</v>
      </c>
      <c r="P384">
        <v>424.58</v>
      </c>
      <c r="Q384">
        <v>1414.95</v>
      </c>
      <c r="R384">
        <v>424.58</v>
      </c>
      <c r="S384">
        <v>1414.95</v>
      </c>
      <c r="T384">
        <v>0</v>
      </c>
      <c r="U384">
        <v>0</v>
      </c>
      <c r="V384">
        <v>9</v>
      </c>
      <c r="W384">
        <v>0</v>
      </c>
      <c r="X384">
        <v>0</v>
      </c>
      <c r="Y384">
        <v>0</v>
      </c>
      <c r="Z384">
        <v>0</v>
      </c>
      <c r="AA384">
        <v>0</v>
      </c>
      <c r="AB384">
        <v>0</v>
      </c>
      <c r="AC384" t="s">
        <v>33</v>
      </c>
      <c r="AD384">
        <v>0</v>
      </c>
      <c r="AE384">
        <v>0</v>
      </c>
      <c r="AF384">
        <v>0</v>
      </c>
    </row>
    <row r="385" spans="1:32" hidden="1" x14ac:dyDescent="0.25">
      <c r="A385" t="s">
        <v>659</v>
      </c>
      <c r="B385">
        <v>7558.5599999999995</v>
      </c>
      <c r="C385">
        <v>5549.04</v>
      </c>
      <c r="D385" s="17">
        <f>VLOOKUP(A385,Sheet7!$A$2:$B$602,2,FALSE)</f>
        <v>72</v>
      </c>
      <c r="E385">
        <v>25145</v>
      </c>
      <c r="F385">
        <v>0</v>
      </c>
      <c r="H385">
        <v>810</v>
      </c>
      <c r="I385" t="s">
        <v>27</v>
      </c>
      <c r="J385" t="s">
        <v>327</v>
      </c>
      <c r="K385" t="s">
        <v>671</v>
      </c>
      <c r="L385" t="s">
        <v>37</v>
      </c>
      <c r="M385" t="s">
        <v>32</v>
      </c>
      <c r="N385">
        <v>10750</v>
      </c>
      <c r="O385">
        <v>0</v>
      </c>
      <c r="P385">
        <v>3762.5</v>
      </c>
      <c r="Q385">
        <v>10750</v>
      </c>
      <c r="R385">
        <v>3762.5</v>
      </c>
      <c r="S385">
        <v>10750</v>
      </c>
      <c r="T385">
        <v>0</v>
      </c>
      <c r="U385">
        <v>0</v>
      </c>
      <c r="V385">
        <v>9</v>
      </c>
      <c r="W385">
        <v>0</v>
      </c>
      <c r="X385">
        <v>0</v>
      </c>
      <c r="Y385">
        <v>0</v>
      </c>
      <c r="Z385">
        <v>0</v>
      </c>
      <c r="AA385">
        <v>0</v>
      </c>
      <c r="AB385">
        <v>0</v>
      </c>
      <c r="AC385" t="s">
        <v>33</v>
      </c>
      <c r="AD385">
        <v>0</v>
      </c>
      <c r="AE385">
        <v>0</v>
      </c>
      <c r="AF385">
        <v>0</v>
      </c>
    </row>
    <row r="386" spans="1:32" hidden="1" x14ac:dyDescent="0.25">
      <c r="A386" t="s">
        <v>659</v>
      </c>
      <c r="B386">
        <v>7558.5599999999995</v>
      </c>
      <c r="C386">
        <v>5549.04</v>
      </c>
      <c r="D386" s="17">
        <f>VLOOKUP(A386,Sheet7!$A$2:$B$602,2,FALSE)</f>
        <v>72</v>
      </c>
      <c r="E386">
        <v>25147</v>
      </c>
      <c r="F386">
        <v>0</v>
      </c>
      <c r="H386">
        <v>810</v>
      </c>
      <c r="I386" t="s">
        <v>27</v>
      </c>
      <c r="J386" t="s">
        <v>327</v>
      </c>
      <c r="K386" t="s">
        <v>672</v>
      </c>
      <c r="L386" t="s">
        <v>45</v>
      </c>
      <c r="M386" t="s">
        <v>32</v>
      </c>
      <c r="N386">
        <v>15478.8</v>
      </c>
      <c r="O386">
        <v>0</v>
      </c>
      <c r="P386">
        <v>5417.58</v>
      </c>
      <c r="Q386">
        <v>15478.8</v>
      </c>
      <c r="R386">
        <v>5417.58</v>
      </c>
      <c r="S386">
        <v>15478.8</v>
      </c>
      <c r="T386">
        <v>0</v>
      </c>
      <c r="U386">
        <v>0</v>
      </c>
      <c r="V386">
        <v>9</v>
      </c>
      <c r="W386">
        <v>0</v>
      </c>
      <c r="X386">
        <v>0</v>
      </c>
      <c r="Y386">
        <v>0</v>
      </c>
      <c r="Z386">
        <v>0</v>
      </c>
      <c r="AA386">
        <v>0</v>
      </c>
      <c r="AB386">
        <v>0</v>
      </c>
      <c r="AC386" t="s">
        <v>33</v>
      </c>
      <c r="AD386">
        <v>0</v>
      </c>
      <c r="AE386">
        <v>0</v>
      </c>
      <c r="AF386">
        <v>0</v>
      </c>
    </row>
    <row r="387" spans="1:32" hidden="1" x14ac:dyDescent="0.25">
      <c r="A387" t="s">
        <v>659</v>
      </c>
      <c r="B387">
        <v>7558.5599999999995</v>
      </c>
      <c r="C387">
        <v>5549.04</v>
      </c>
      <c r="D387" s="17">
        <f>VLOOKUP(A387,Sheet7!$A$2:$B$602,2,FALSE)</f>
        <v>72</v>
      </c>
      <c r="E387">
        <v>25148</v>
      </c>
      <c r="F387">
        <v>0</v>
      </c>
      <c r="H387">
        <v>810</v>
      </c>
      <c r="I387" t="s">
        <v>27</v>
      </c>
      <c r="J387" t="s">
        <v>327</v>
      </c>
      <c r="K387" t="s">
        <v>673</v>
      </c>
      <c r="L387" t="s">
        <v>60</v>
      </c>
      <c r="M387" t="s">
        <v>32</v>
      </c>
      <c r="N387">
        <v>2153</v>
      </c>
      <c r="O387">
        <v>0</v>
      </c>
      <c r="P387">
        <v>645.9</v>
      </c>
      <c r="Q387">
        <v>2153</v>
      </c>
      <c r="R387">
        <v>645.9</v>
      </c>
      <c r="S387">
        <v>2153</v>
      </c>
      <c r="T387">
        <v>0</v>
      </c>
      <c r="U387">
        <v>0</v>
      </c>
      <c r="V387">
        <v>9</v>
      </c>
      <c r="W387">
        <v>0</v>
      </c>
      <c r="X387">
        <v>0</v>
      </c>
      <c r="Y387">
        <v>0</v>
      </c>
      <c r="Z387">
        <v>0</v>
      </c>
      <c r="AA387">
        <v>0</v>
      </c>
      <c r="AB387">
        <v>0</v>
      </c>
      <c r="AC387" t="s">
        <v>33</v>
      </c>
      <c r="AD387">
        <v>0</v>
      </c>
      <c r="AE387">
        <v>0</v>
      </c>
      <c r="AF387">
        <v>0</v>
      </c>
    </row>
    <row r="388" spans="1:32" hidden="1" x14ac:dyDescent="0.25">
      <c r="A388" t="s">
        <v>659</v>
      </c>
      <c r="B388">
        <v>7558.5599999999995</v>
      </c>
      <c r="C388">
        <v>5549.04</v>
      </c>
      <c r="D388" s="17">
        <f>VLOOKUP(A388,Sheet7!$A$2:$B$602,2,FALSE)</f>
        <v>72</v>
      </c>
      <c r="E388">
        <v>25149</v>
      </c>
      <c r="F388">
        <v>0</v>
      </c>
      <c r="H388">
        <v>810</v>
      </c>
      <c r="I388" t="s">
        <v>27</v>
      </c>
      <c r="J388" t="s">
        <v>327</v>
      </c>
      <c r="K388" t="s">
        <v>674</v>
      </c>
      <c r="L388" t="s">
        <v>350</v>
      </c>
      <c r="M388" t="s">
        <v>32</v>
      </c>
      <c r="N388">
        <v>976</v>
      </c>
      <c r="O388">
        <v>0</v>
      </c>
      <c r="P388">
        <v>345.7</v>
      </c>
      <c r="Q388">
        <v>976</v>
      </c>
      <c r="R388">
        <v>345.7</v>
      </c>
      <c r="S388">
        <v>976</v>
      </c>
      <c r="T388">
        <v>0</v>
      </c>
      <c r="U388">
        <v>0</v>
      </c>
      <c r="V388">
        <v>9</v>
      </c>
      <c r="W388">
        <v>0</v>
      </c>
      <c r="X388">
        <v>0</v>
      </c>
      <c r="Y388">
        <v>0</v>
      </c>
      <c r="Z388">
        <v>0</v>
      </c>
      <c r="AA388">
        <v>0</v>
      </c>
      <c r="AB388">
        <v>0</v>
      </c>
      <c r="AC388" t="s">
        <v>33</v>
      </c>
      <c r="AD388">
        <v>0</v>
      </c>
      <c r="AE388">
        <v>0</v>
      </c>
      <c r="AF388">
        <v>0</v>
      </c>
    </row>
    <row r="389" spans="1:32" hidden="1" x14ac:dyDescent="0.25">
      <c r="A389" t="s">
        <v>675</v>
      </c>
      <c r="B389">
        <v>860.79</v>
      </c>
      <c r="C389">
        <v>436.21</v>
      </c>
      <c r="D389" s="17">
        <f>VLOOKUP(A389,Sheet7!$A$2:$B$602,2,FALSE)</f>
        <v>20</v>
      </c>
      <c r="E389">
        <v>27620</v>
      </c>
      <c r="F389">
        <v>0</v>
      </c>
      <c r="H389">
        <v>810</v>
      </c>
      <c r="I389" t="s">
        <v>27</v>
      </c>
      <c r="J389" t="s">
        <v>327</v>
      </c>
      <c r="K389" t="s">
        <v>676</v>
      </c>
      <c r="L389" t="s">
        <v>288</v>
      </c>
      <c r="M389" t="s">
        <v>32</v>
      </c>
      <c r="N389">
        <v>1800</v>
      </c>
      <c r="O389">
        <v>0</v>
      </c>
      <c r="P389">
        <v>1800</v>
      </c>
      <c r="Q389">
        <v>1800</v>
      </c>
      <c r="R389">
        <v>900</v>
      </c>
      <c r="S389">
        <v>1800</v>
      </c>
      <c r="T389">
        <v>0</v>
      </c>
      <c r="U389">
        <v>0</v>
      </c>
      <c r="V389">
        <v>9</v>
      </c>
      <c r="W389">
        <v>0</v>
      </c>
      <c r="X389" t="s">
        <v>677</v>
      </c>
      <c r="Y389">
        <v>0</v>
      </c>
      <c r="Z389">
        <v>0</v>
      </c>
      <c r="AA389">
        <v>0</v>
      </c>
      <c r="AB389">
        <v>0</v>
      </c>
      <c r="AC389" t="s">
        <v>33</v>
      </c>
      <c r="AD389">
        <v>0</v>
      </c>
      <c r="AE389">
        <v>0</v>
      </c>
      <c r="AF389">
        <v>0</v>
      </c>
    </row>
    <row r="390" spans="1:32" hidden="1" x14ac:dyDescent="0.25">
      <c r="A390" t="s">
        <v>675</v>
      </c>
      <c r="B390">
        <v>860.79</v>
      </c>
      <c r="C390">
        <v>436.21</v>
      </c>
      <c r="D390" s="17">
        <f>VLOOKUP(A390,Sheet7!$A$2:$B$602,2,FALSE)</f>
        <v>20</v>
      </c>
      <c r="E390">
        <v>27623</v>
      </c>
      <c r="F390">
        <v>0</v>
      </c>
      <c r="H390">
        <v>810</v>
      </c>
      <c r="I390" t="s">
        <v>27</v>
      </c>
      <c r="J390" t="s">
        <v>327</v>
      </c>
      <c r="K390" t="s">
        <v>678</v>
      </c>
      <c r="L390" t="s">
        <v>60</v>
      </c>
      <c r="M390" t="s">
        <v>32</v>
      </c>
      <c r="N390">
        <v>180</v>
      </c>
      <c r="O390">
        <v>0</v>
      </c>
      <c r="P390">
        <v>180</v>
      </c>
      <c r="Q390">
        <v>180</v>
      </c>
      <c r="R390">
        <v>72</v>
      </c>
      <c r="S390">
        <v>180</v>
      </c>
      <c r="T390">
        <v>0</v>
      </c>
      <c r="U390">
        <v>0</v>
      </c>
      <c r="V390">
        <v>9</v>
      </c>
      <c r="W390">
        <v>0</v>
      </c>
      <c r="X390">
        <v>0</v>
      </c>
      <c r="Y390">
        <v>0</v>
      </c>
      <c r="Z390">
        <v>0</v>
      </c>
      <c r="AA390">
        <v>0</v>
      </c>
      <c r="AB390">
        <v>0</v>
      </c>
      <c r="AC390" t="s">
        <v>33</v>
      </c>
      <c r="AD390">
        <v>0</v>
      </c>
      <c r="AE390">
        <v>0</v>
      </c>
      <c r="AF390">
        <v>0</v>
      </c>
    </row>
    <row r="391" spans="1:32" hidden="1" x14ac:dyDescent="0.25">
      <c r="A391" t="s">
        <v>675</v>
      </c>
      <c r="B391">
        <v>860.79</v>
      </c>
      <c r="C391">
        <v>436.21</v>
      </c>
      <c r="D391" s="17">
        <f>VLOOKUP(A391,Sheet7!$A$2:$B$602,2,FALSE)</f>
        <v>20</v>
      </c>
      <c r="E391">
        <v>27625</v>
      </c>
      <c r="F391">
        <v>0</v>
      </c>
      <c r="H391">
        <v>810</v>
      </c>
      <c r="I391" t="s">
        <v>27</v>
      </c>
      <c r="J391" t="s">
        <v>327</v>
      </c>
      <c r="K391" t="s">
        <v>679</v>
      </c>
      <c r="L391" t="s">
        <v>288</v>
      </c>
      <c r="M391" t="s">
        <v>77</v>
      </c>
      <c r="N391">
        <v>150</v>
      </c>
      <c r="O391">
        <v>75</v>
      </c>
      <c r="P391">
        <v>75</v>
      </c>
      <c r="Q391">
        <v>150</v>
      </c>
      <c r="R391">
        <v>60</v>
      </c>
      <c r="S391">
        <v>150</v>
      </c>
      <c r="T391">
        <v>0</v>
      </c>
      <c r="U391">
        <v>0</v>
      </c>
      <c r="V391">
        <v>9</v>
      </c>
      <c r="W391">
        <v>0</v>
      </c>
      <c r="X391">
        <v>0</v>
      </c>
      <c r="Y391">
        <v>0</v>
      </c>
      <c r="Z391">
        <v>0</v>
      </c>
      <c r="AA391">
        <v>0</v>
      </c>
      <c r="AB391">
        <v>0</v>
      </c>
      <c r="AC391" t="s">
        <v>33</v>
      </c>
      <c r="AD391">
        <v>0</v>
      </c>
      <c r="AE391">
        <v>0</v>
      </c>
      <c r="AF391">
        <v>0</v>
      </c>
    </row>
    <row r="392" spans="1:32" hidden="1" x14ac:dyDescent="0.25">
      <c r="A392" t="s">
        <v>675</v>
      </c>
      <c r="B392">
        <v>860.79</v>
      </c>
      <c r="C392">
        <v>436.21</v>
      </c>
      <c r="D392" s="17">
        <f>VLOOKUP(A392,Sheet7!$A$2:$B$602,2,FALSE)</f>
        <v>20</v>
      </c>
      <c r="E392">
        <v>27626</v>
      </c>
      <c r="F392">
        <v>0</v>
      </c>
      <c r="H392">
        <v>810</v>
      </c>
      <c r="I392" t="s">
        <v>27</v>
      </c>
      <c r="J392" t="s">
        <v>327</v>
      </c>
      <c r="K392" t="s">
        <v>680</v>
      </c>
      <c r="L392" t="s">
        <v>42</v>
      </c>
      <c r="M392" t="s">
        <v>32</v>
      </c>
      <c r="N392">
        <v>2750</v>
      </c>
      <c r="O392">
        <v>1800</v>
      </c>
      <c r="P392">
        <v>950</v>
      </c>
      <c r="Q392">
        <v>2750</v>
      </c>
      <c r="R392">
        <v>950</v>
      </c>
      <c r="S392">
        <v>2750</v>
      </c>
      <c r="T392">
        <v>0</v>
      </c>
      <c r="U392">
        <v>0</v>
      </c>
      <c r="V392">
        <v>9</v>
      </c>
      <c r="W392">
        <v>0</v>
      </c>
      <c r="X392">
        <v>0</v>
      </c>
      <c r="Y392">
        <v>0</v>
      </c>
      <c r="Z392">
        <v>0</v>
      </c>
      <c r="AA392">
        <v>0</v>
      </c>
      <c r="AB392">
        <v>0</v>
      </c>
      <c r="AC392" t="s">
        <v>33</v>
      </c>
      <c r="AD392">
        <v>0</v>
      </c>
      <c r="AE392">
        <v>0</v>
      </c>
      <c r="AF392">
        <v>0</v>
      </c>
    </row>
    <row r="393" spans="1:32" hidden="1" x14ac:dyDescent="0.25">
      <c r="A393" t="s">
        <v>675</v>
      </c>
      <c r="B393">
        <v>860.79</v>
      </c>
      <c r="C393">
        <v>436.21</v>
      </c>
      <c r="D393" s="17">
        <f>VLOOKUP(A393,Sheet7!$A$2:$B$602,2,FALSE)</f>
        <v>20</v>
      </c>
      <c r="E393">
        <v>27628</v>
      </c>
      <c r="F393">
        <v>0</v>
      </c>
      <c r="H393">
        <v>810</v>
      </c>
      <c r="I393" t="s">
        <v>27</v>
      </c>
      <c r="J393" t="s">
        <v>327</v>
      </c>
      <c r="K393" t="s">
        <v>681</v>
      </c>
      <c r="L393" t="s">
        <v>50</v>
      </c>
      <c r="M393" t="s">
        <v>32</v>
      </c>
      <c r="N393">
        <v>300</v>
      </c>
      <c r="O393">
        <v>0</v>
      </c>
      <c r="P393">
        <v>300</v>
      </c>
      <c r="Q393">
        <v>300</v>
      </c>
      <c r="R393">
        <v>120</v>
      </c>
      <c r="S393">
        <v>300</v>
      </c>
      <c r="T393">
        <v>0</v>
      </c>
      <c r="U393">
        <v>0</v>
      </c>
      <c r="V393">
        <v>9</v>
      </c>
      <c r="W393">
        <v>0</v>
      </c>
      <c r="X393">
        <v>0</v>
      </c>
      <c r="Y393">
        <v>0</v>
      </c>
      <c r="Z393">
        <v>0</v>
      </c>
      <c r="AA393">
        <v>0</v>
      </c>
      <c r="AB393">
        <v>0</v>
      </c>
      <c r="AC393" t="s">
        <v>33</v>
      </c>
      <c r="AD393">
        <v>0</v>
      </c>
      <c r="AE393">
        <v>0</v>
      </c>
      <c r="AF393">
        <v>0</v>
      </c>
    </row>
    <row r="394" spans="1:32" hidden="1" x14ac:dyDescent="0.25">
      <c r="A394" t="s">
        <v>675</v>
      </c>
      <c r="B394">
        <v>860.79</v>
      </c>
      <c r="C394">
        <v>436.21</v>
      </c>
      <c r="D394" s="17">
        <f>VLOOKUP(A394,Sheet7!$A$2:$B$602,2,FALSE)</f>
        <v>20</v>
      </c>
      <c r="E394">
        <v>27629</v>
      </c>
      <c r="F394">
        <v>0</v>
      </c>
      <c r="H394">
        <v>810</v>
      </c>
      <c r="I394" t="s">
        <v>27</v>
      </c>
      <c r="J394" t="s">
        <v>327</v>
      </c>
      <c r="K394" t="s">
        <v>682</v>
      </c>
      <c r="L394" t="s">
        <v>45</v>
      </c>
      <c r="M394" t="s">
        <v>32</v>
      </c>
      <c r="N394">
        <v>1240</v>
      </c>
      <c r="O394">
        <v>0</v>
      </c>
      <c r="P394">
        <v>1240</v>
      </c>
      <c r="Q394">
        <v>1240</v>
      </c>
      <c r="R394">
        <v>496</v>
      </c>
      <c r="S394">
        <v>1240</v>
      </c>
      <c r="T394">
        <v>0</v>
      </c>
      <c r="U394">
        <v>0</v>
      </c>
      <c r="V394">
        <v>9</v>
      </c>
      <c r="W394">
        <v>0</v>
      </c>
      <c r="X394">
        <v>0</v>
      </c>
      <c r="Y394">
        <v>0</v>
      </c>
      <c r="Z394">
        <v>0</v>
      </c>
      <c r="AA394">
        <v>0</v>
      </c>
      <c r="AB394">
        <v>0</v>
      </c>
      <c r="AC394" t="s">
        <v>33</v>
      </c>
      <c r="AD394">
        <v>0</v>
      </c>
      <c r="AE394">
        <v>0</v>
      </c>
      <c r="AF394">
        <v>0</v>
      </c>
    </row>
    <row r="395" spans="1:32" hidden="1" x14ac:dyDescent="0.25">
      <c r="A395" t="s">
        <v>675</v>
      </c>
      <c r="B395">
        <v>860.79</v>
      </c>
      <c r="C395">
        <v>436.21</v>
      </c>
      <c r="D395" s="17">
        <f>VLOOKUP(A395,Sheet7!$A$2:$B$602,2,FALSE)</f>
        <v>20</v>
      </c>
      <c r="E395">
        <v>27630</v>
      </c>
      <c r="F395">
        <v>0</v>
      </c>
      <c r="H395">
        <v>810</v>
      </c>
      <c r="I395" t="s">
        <v>27</v>
      </c>
      <c r="J395" t="s">
        <v>327</v>
      </c>
      <c r="K395" t="s">
        <v>683</v>
      </c>
      <c r="L395" t="s">
        <v>45</v>
      </c>
      <c r="M395" t="s">
        <v>77</v>
      </c>
      <c r="N395">
        <v>336</v>
      </c>
      <c r="O395">
        <v>0</v>
      </c>
      <c r="P395">
        <v>336</v>
      </c>
      <c r="Q395">
        <v>336</v>
      </c>
      <c r="R395">
        <v>134.4</v>
      </c>
      <c r="S395">
        <v>336</v>
      </c>
      <c r="T395">
        <v>0</v>
      </c>
      <c r="U395">
        <v>0</v>
      </c>
      <c r="V395">
        <v>9</v>
      </c>
      <c r="W395">
        <v>0</v>
      </c>
      <c r="X395">
        <v>0</v>
      </c>
      <c r="Y395">
        <v>0</v>
      </c>
      <c r="Z395">
        <v>0</v>
      </c>
      <c r="AA395">
        <v>0</v>
      </c>
      <c r="AB395">
        <v>0</v>
      </c>
      <c r="AC395" t="s">
        <v>33</v>
      </c>
      <c r="AD395">
        <v>0</v>
      </c>
      <c r="AE395">
        <v>0</v>
      </c>
      <c r="AF395">
        <v>0</v>
      </c>
    </row>
    <row r="396" spans="1:32" hidden="1" x14ac:dyDescent="0.25">
      <c r="A396" t="s">
        <v>684</v>
      </c>
      <c r="B396">
        <v>358.09999999999997</v>
      </c>
      <c r="C396">
        <v>290.49</v>
      </c>
      <c r="D396" s="17">
        <f>VLOOKUP(A396,Sheet7!$A$2:$B$602,2,FALSE)</f>
        <v>20</v>
      </c>
      <c r="E396">
        <v>26039</v>
      </c>
      <c r="F396">
        <v>0</v>
      </c>
      <c r="H396">
        <v>810</v>
      </c>
      <c r="I396" t="s">
        <v>27</v>
      </c>
      <c r="J396" t="s">
        <v>327</v>
      </c>
      <c r="K396" t="s">
        <v>685</v>
      </c>
      <c r="L396" t="s">
        <v>37</v>
      </c>
      <c r="M396" t="s">
        <v>32</v>
      </c>
      <c r="N396">
        <v>1550</v>
      </c>
      <c r="O396">
        <v>1240</v>
      </c>
      <c r="P396">
        <v>310</v>
      </c>
      <c r="Q396">
        <v>1550</v>
      </c>
      <c r="R396">
        <v>310</v>
      </c>
      <c r="S396">
        <v>1550</v>
      </c>
      <c r="T396">
        <v>0</v>
      </c>
      <c r="U396">
        <v>0</v>
      </c>
      <c r="V396">
        <v>9</v>
      </c>
      <c r="W396">
        <v>0</v>
      </c>
      <c r="X396">
        <v>0</v>
      </c>
      <c r="Y396">
        <v>0</v>
      </c>
      <c r="Z396">
        <v>0</v>
      </c>
      <c r="AA396">
        <v>0</v>
      </c>
      <c r="AB396">
        <v>0</v>
      </c>
      <c r="AC396">
        <v>0</v>
      </c>
      <c r="AD396">
        <v>0</v>
      </c>
      <c r="AE396">
        <v>0</v>
      </c>
      <c r="AF396">
        <v>0</v>
      </c>
    </row>
    <row r="397" spans="1:32" hidden="1" x14ac:dyDescent="0.25">
      <c r="A397" t="s">
        <v>686</v>
      </c>
      <c r="B397">
        <v>960.5</v>
      </c>
      <c r="C397" t="e">
        <v>#N/A</v>
      </c>
      <c r="D397" s="17" t="e">
        <f>VLOOKUP(A397,Sheet7!$A$2:$B$602,2,FALSE)</f>
        <v>#N/A</v>
      </c>
      <c r="E397">
        <v>25683</v>
      </c>
      <c r="F397">
        <v>0</v>
      </c>
      <c r="H397">
        <v>810</v>
      </c>
      <c r="I397" t="s">
        <v>27</v>
      </c>
      <c r="J397" t="s">
        <v>327</v>
      </c>
      <c r="K397" t="s">
        <v>687</v>
      </c>
      <c r="L397" t="s">
        <v>288</v>
      </c>
      <c r="M397" t="s">
        <v>32</v>
      </c>
      <c r="N397">
        <v>800</v>
      </c>
      <c r="O397">
        <v>0</v>
      </c>
      <c r="P397">
        <v>400</v>
      </c>
      <c r="Q397">
        <v>800</v>
      </c>
      <c r="R397">
        <v>400</v>
      </c>
      <c r="S397">
        <v>800</v>
      </c>
      <c r="T397">
        <v>0</v>
      </c>
      <c r="U397">
        <v>0</v>
      </c>
      <c r="V397">
        <v>9</v>
      </c>
      <c r="W397">
        <v>0</v>
      </c>
      <c r="X397">
        <v>0</v>
      </c>
      <c r="Y397">
        <v>0</v>
      </c>
      <c r="Z397">
        <v>0</v>
      </c>
      <c r="AA397">
        <v>0</v>
      </c>
      <c r="AB397">
        <v>0</v>
      </c>
      <c r="AC397">
        <v>0</v>
      </c>
      <c r="AD397">
        <v>0</v>
      </c>
      <c r="AE397">
        <v>0</v>
      </c>
      <c r="AF397">
        <v>0</v>
      </c>
    </row>
    <row r="398" spans="1:32" hidden="1" x14ac:dyDescent="0.25">
      <c r="A398" t="s">
        <v>686</v>
      </c>
      <c r="B398">
        <v>960.5</v>
      </c>
      <c r="C398" t="e">
        <v>#N/A</v>
      </c>
      <c r="D398" s="17" t="e">
        <f>VLOOKUP(A398,Sheet7!$A$2:$B$602,2,FALSE)</f>
        <v>#N/A</v>
      </c>
      <c r="E398">
        <v>25685</v>
      </c>
      <c r="F398">
        <v>0</v>
      </c>
      <c r="H398">
        <v>810</v>
      </c>
      <c r="I398" t="s">
        <v>27</v>
      </c>
      <c r="J398" t="s">
        <v>327</v>
      </c>
      <c r="K398" t="s">
        <v>688</v>
      </c>
      <c r="L398" t="s">
        <v>45</v>
      </c>
      <c r="M398" t="s">
        <v>77</v>
      </c>
      <c r="N398">
        <v>1800</v>
      </c>
      <c r="O398">
        <v>0</v>
      </c>
      <c r="P398">
        <v>900</v>
      </c>
      <c r="Q398">
        <v>900</v>
      </c>
      <c r="R398">
        <v>360</v>
      </c>
      <c r="S398">
        <v>900</v>
      </c>
      <c r="T398">
        <v>0</v>
      </c>
      <c r="U398" t="s">
        <v>689</v>
      </c>
      <c r="V398">
        <v>9</v>
      </c>
      <c r="W398">
        <v>0</v>
      </c>
      <c r="X398" t="s">
        <v>690</v>
      </c>
      <c r="Y398">
        <v>1</v>
      </c>
      <c r="Z398">
        <v>2</v>
      </c>
      <c r="AA398">
        <v>0</v>
      </c>
      <c r="AB398">
        <v>0</v>
      </c>
      <c r="AC398" t="s">
        <v>63</v>
      </c>
      <c r="AD398" t="s">
        <v>691</v>
      </c>
      <c r="AE398" t="s">
        <v>692</v>
      </c>
      <c r="AF398">
        <v>0</v>
      </c>
    </row>
    <row r="399" spans="1:32" hidden="1" x14ac:dyDescent="0.25">
      <c r="A399" t="s">
        <v>686</v>
      </c>
      <c r="B399">
        <v>960.5</v>
      </c>
      <c r="C399" t="e">
        <v>#N/A</v>
      </c>
      <c r="D399" s="17" t="e">
        <f>VLOOKUP(A399,Sheet7!$A$2:$B$602,2,FALSE)</f>
        <v>#N/A</v>
      </c>
      <c r="E399">
        <v>25686</v>
      </c>
      <c r="F399">
        <v>0</v>
      </c>
      <c r="H399">
        <v>810</v>
      </c>
      <c r="I399" t="s">
        <v>27</v>
      </c>
      <c r="J399" t="s">
        <v>327</v>
      </c>
      <c r="K399" t="s">
        <v>693</v>
      </c>
      <c r="L399" t="s">
        <v>50</v>
      </c>
      <c r="M399" t="s">
        <v>77</v>
      </c>
      <c r="N399">
        <v>350</v>
      </c>
      <c r="O399">
        <v>0</v>
      </c>
      <c r="P399">
        <v>175</v>
      </c>
      <c r="Q399">
        <v>350</v>
      </c>
      <c r="R399">
        <v>140</v>
      </c>
      <c r="S399">
        <v>350</v>
      </c>
      <c r="T399">
        <v>0</v>
      </c>
      <c r="U399">
        <v>0</v>
      </c>
      <c r="V399">
        <v>9</v>
      </c>
      <c r="W399">
        <v>0</v>
      </c>
      <c r="X399">
        <v>0</v>
      </c>
      <c r="Y399">
        <v>0</v>
      </c>
      <c r="Z399">
        <v>0</v>
      </c>
      <c r="AA399">
        <v>0</v>
      </c>
      <c r="AB399">
        <v>0</v>
      </c>
      <c r="AC399">
        <v>0</v>
      </c>
      <c r="AD399">
        <v>0</v>
      </c>
      <c r="AE399">
        <v>0</v>
      </c>
      <c r="AF399">
        <v>0</v>
      </c>
    </row>
    <row r="400" spans="1:32" hidden="1" x14ac:dyDescent="0.25">
      <c r="A400" t="s">
        <v>686</v>
      </c>
      <c r="B400">
        <v>960.5</v>
      </c>
      <c r="C400" t="e">
        <v>#N/A</v>
      </c>
      <c r="D400" s="17" t="e">
        <f>VLOOKUP(A400,Sheet7!$A$2:$B$602,2,FALSE)</f>
        <v>#N/A</v>
      </c>
      <c r="E400">
        <v>25694</v>
      </c>
      <c r="F400">
        <v>0</v>
      </c>
      <c r="H400">
        <v>810</v>
      </c>
      <c r="I400" t="s">
        <v>27</v>
      </c>
      <c r="J400" t="s">
        <v>327</v>
      </c>
      <c r="K400" t="s">
        <v>694</v>
      </c>
      <c r="L400" t="s">
        <v>272</v>
      </c>
      <c r="M400" t="s">
        <v>32</v>
      </c>
      <c r="N400">
        <v>2400</v>
      </c>
      <c r="O400">
        <v>0</v>
      </c>
      <c r="P400">
        <v>1200</v>
      </c>
      <c r="Q400">
        <v>2400</v>
      </c>
      <c r="R400">
        <v>960</v>
      </c>
      <c r="S400">
        <v>2400</v>
      </c>
      <c r="T400">
        <v>0</v>
      </c>
      <c r="U400">
        <v>0</v>
      </c>
      <c r="V400">
        <v>9</v>
      </c>
      <c r="W400">
        <v>0</v>
      </c>
      <c r="X400">
        <v>0</v>
      </c>
      <c r="Y400">
        <v>0</v>
      </c>
      <c r="Z400">
        <v>0</v>
      </c>
      <c r="AA400">
        <v>0</v>
      </c>
      <c r="AB400">
        <v>0</v>
      </c>
      <c r="AC400">
        <v>0</v>
      </c>
      <c r="AD400">
        <v>0</v>
      </c>
      <c r="AE400">
        <v>0</v>
      </c>
      <c r="AF400">
        <v>0</v>
      </c>
    </row>
    <row r="401" spans="1:32" hidden="1" x14ac:dyDescent="0.25">
      <c r="A401" t="s">
        <v>695</v>
      </c>
      <c r="B401">
        <v>8862.8799999999992</v>
      </c>
      <c r="C401">
        <v>4475.87</v>
      </c>
      <c r="D401" s="17">
        <f>VLOOKUP(A401,Sheet7!$A$2:$B$602,2,FALSE)</f>
        <v>175</v>
      </c>
      <c r="E401">
        <v>26614</v>
      </c>
      <c r="F401">
        <v>0</v>
      </c>
      <c r="H401">
        <v>810</v>
      </c>
      <c r="I401" t="s">
        <v>27</v>
      </c>
      <c r="J401" t="s">
        <v>327</v>
      </c>
      <c r="K401" t="s">
        <v>707</v>
      </c>
      <c r="L401" t="s">
        <v>35</v>
      </c>
      <c r="M401" t="s">
        <v>51</v>
      </c>
      <c r="N401">
        <v>10</v>
      </c>
      <c r="O401">
        <v>0</v>
      </c>
      <c r="P401">
        <v>10</v>
      </c>
      <c r="Q401">
        <v>10</v>
      </c>
      <c r="R401">
        <v>10</v>
      </c>
      <c r="S401">
        <v>0</v>
      </c>
      <c r="T401">
        <v>0</v>
      </c>
      <c r="U401">
        <v>0</v>
      </c>
      <c r="V401">
        <v>9</v>
      </c>
      <c r="W401">
        <v>0</v>
      </c>
      <c r="X401" t="s">
        <v>56</v>
      </c>
      <c r="Y401">
        <v>1</v>
      </c>
      <c r="Z401" t="s">
        <v>127</v>
      </c>
      <c r="AA401">
        <v>0</v>
      </c>
      <c r="AB401">
        <v>0</v>
      </c>
      <c r="AC401">
        <v>0</v>
      </c>
      <c r="AD401" t="s">
        <v>332</v>
      </c>
      <c r="AE401" t="s">
        <v>33</v>
      </c>
      <c r="AF401">
        <v>0</v>
      </c>
    </row>
    <row r="402" spans="1:32" hidden="1" x14ac:dyDescent="0.25">
      <c r="A402" t="s">
        <v>695</v>
      </c>
      <c r="B402">
        <v>8862.8799999999992</v>
      </c>
      <c r="C402">
        <v>4475.87</v>
      </c>
      <c r="D402" s="17">
        <f>VLOOKUP(A402,Sheet7!$A$2:$B$602,2,FALSE)</f>
        <v>175</v>
      </c>
      <c r="E402">
        <v>26584</v>
      </c>
      <c r="F402">
        <v>0</v>
      </c>
      <c r="H402">
        <v>810</v>
      </c>
      <c r="I402" t="s">
        <v>27</v>
      </c>
      <c r="J402" t="s">
        <v>327</v>
      </c>
      <c r="K402" t="s">
        <v>696</v>
      </c>
      <c r="L402" t="s">
        <v>288</v>
      </c>
      <c r="M402" t="s">
        <v>32</v>
      </c>
      <c r="N402">
        <v>165</v>
      </c>
      <c r="O402">
        <v>45</v>
      </c>
      <c r="P402">
        <v>120</v>
      </c>
      <c r="Q402">
        <v>165</v>
      </c>
      <c r="R402">
        <v>82.5</v>
      </c>
      <c r="S402">
        <v>165</v>
      </c>
      <c r="T402">
        <v>0</v>
      </c>
      <c r="U402">
        <v>0</v>
      </c>
      <c r="V402">
        <v>9</v>
      </c>
      <c r="W402">
        <v>0</v>
      </c>
      <c r="X402">
        <v>0</v>
      </c>
      <c r="Y402">
        <v>0</v>
      </c>
      <c r="Z402">
        <v>0</v>
      </c>
      <c r="AA402">
        <v>0</v>
      </c>
      <c r="AB402">
        <v>0</v>
      </c>
      <c r="AC402">
        <v>0</v>
      </c>
      <c r="AD402">
        <v>0</v>
      </c>
      <c r="AE402">
        <v>0</v>
      </c>
      <c r="AF402">
        <v>0</v>
      </c>
    </row>
    <row r="403" spans="1:32" hidden="1" x14ac:dyDescent="0.25">
      <c r="A403" t="s">
        <v>695</v>
      </c>
      <c r="B403">
        <v>8862.8799999999992</v>
      </c>
      <c r="C403">
        <v>4475.87</v>
      </c>
      <c r="D403" s="17">
        <f>VLOOKUP(A403,Sheet7!$A$2:$B$602,2,FALSE)</f>
        <v>175</v>
      </c>
      <c r="E403">
        <v>26588</v>
      </c>
      <c r="F403">
        <v>0</v>
      </c>
      <c r="H403">
        <v>810</v>
      </c>
      <c r="I403" t="s">
        <v>27</v>
      </c>
      <c r="J403" t="s">
        <v>327</v>
      </c>
      <c r="K403" t="s">
        <v>697</v>
      </c>
      <c r="L403" t="s">
        <v>288</v>
      </c>
      <c r="M403" t="s">
        <v>77</v>
      </c>
      <c r="N403">
        <v>250</v>
      </c>
      <c r="O403">
        <v>70</v>
      </c>
      <c r="P403">
        <v>180</v>
      </c>
      <c r="Q403">
        <v>250</v>
      </c>
      <c r="R403">
        <v>125</v>
      </c>
      <c r="S403">
        <v>250</v>
      </c>
      <c r="T403">
        <v>0</v>
      </c>
      <c r="U403">
        <v>0</v>
      </c>
      <c r="V403">
        <v>9</v>
      </c>
      <c r="W403">
        <v>0</v>
      </c>
      <c r="X403" t="s">
        <v>698</v>
      </c>
      <c r="Y403">
        <v>0</v>
      </c>
      <c r="Z403">
        <v>0</v>
      </c>
      <c r="AA403">
        <v>0</v>
      </c>
      <c r="AB403">
        <v>0</v>
      </c>
      <c r="AC403" t="s">
        <v>63</v>
      </c>
      <c r="AD403" t="s">
        <v>699</v>
      </c>
      <c r="AE403" t="s">
        <v>700</v>
      </c>
      <c r="AF403">
        <v>0</v>
      </c>
    </row>
    <row r="404" spans="1:32" hidden="1" x14ac:dyDescent="0.25">
      <c r="A404" t="s">
        <v>695</v>
      </c>
      <c r="B404">
        <v>8862.8799999999992</v>
      </c>
      <c r="C404">
        <v>4475.87</v>
      </c>
      <c r="D404" s="17">
        <f>VLOOKUP(A404,Sheet7!$A$2:$B$602,2,FALSE)</f>
        <v>175</v>
      </c>
      <c r="E404">
        <v>26589</v>
      </c>
      <c r="F404">
        <v>0</v>
      </c>
      <c r="H404">
        <v>810</v>
      </c>
      <c r="I404" t="s">
        <v>27</v>
      </c>
      <c r="J404" t="s">
        <v>327</v>
      </c>
      <c r="K404" t="s">
        <v>701</v>
      </c>
      <c r="L404" t="s">
        <v>60</v>
      </c>
      <c r="M404" t="s">
        <v>32</v>
      </c>
      <c r="N404">
        <v>2000</v>
      </c>
      <c r="O404">
        <v>800</v>
      </c>
      <c r="P404">
        <v>1200</v>
      </c>
      <c r="Q404">
        <v>2000</v>
      </c>
      <c r="R404">
        <v>800</v>
      </c>
      <c r="S404">
        <v>2000</v>
      </c>
      <c r="T404">
        <v>0</v>
      </c>
      <c r="U404">
        <v>0</v>
      </c>
      <c r="V404">
        <v>9</v>
      </c>
      <c r="W404">
        <v>0</v>
      </c>
      <c r="X404">
        <v>0</v>
      </c>
      <c r="Y404">
        <v>0</v>
      </c>
      <c r="Z404">
        <v>0</v>
      </c>
      <c r="AA404">
        <v>0</v>
      </c>
      <c r="AB404">
        <v>0</v>
      </c>
      <c r="AC404">
        <v>0</v>
      </c>
      <c r="AD404">
        <v>0</v>
      </c>
      <c r="AE404">
        <v>0</v>
      </c>
      <c r="AF404">
        <v>0</v>
      </c>
    </row>
    <row r="405" spans="1:32" hidden="1" x14ac:dyDescent="0.25">
      <c r="A405" t="s">
        <v>695</v>
      </c>
      <c r="B405">
        <v>8862.8799999999992</v>
      </c>
      <c r="C405">
        <v>4475.87</v>
      </c>
      <c r="D405" s="17">
        <f>VLOOKUP(A405,Sheet7!$A$2:$B$602,2,FALSE)</f>
        <v>175</v>
      </c>
      <c r="E405">
        <v>26591</v>
      </c>
      <c r="F405">
        <v>0</v>
      </c>
      <c r="H405">
        <v>810</v>
      </c>
      <c r="I405" t="s">
        <v>27</v>
      </c>
      <c r="J405" t="s">
        <v>327</v>
      </c>
      <c r="K405" t="s">
        <v>702</v>
      </c>
      <c r="L405" t="s">
        <v>37</v>
      </c>
      <c r="M405" t="s">
        <v>32</v>
      </c>
      <c r="N405">
        <v>4437</v>
      </c>
      <c r="O405">
        <v>3371</v>
      </c>
      <c r="P405">
        <v>1076</v>
      </c>
      <c r="Q405">
        <v>4437</v>
      </c>
      <c r="R405">
        <v>1066</v>
      </c>
      <c r="S405">
        <v>4437</v>
      </c>
      <c r="T405">
        <v>0</v>
      </c>
      <c r="U405">
        <v>0</v>
      </c>
      <c r="V405">
        <v>9</v>
      </c>
      <c r="W405">
        <v>0</v>
      </c>
      <c r="X405">
        <v>0</v>
      </c>
      <c r="Y405">
        <v>0</v>
      </c>
      <c r="Z405">
        <v>0</v>
      </c>
      <c r="AA405">
        <v>0</v>
      </c>
      <c r="AB405">
        <v>0</v>
      </c>
      <c r="AC405">
        <v>0</v>
      </c>
      <c r="AD405">
        <v>0</v>
      </c>
      <c r="AE405">
        <v>0</v>
      </c>
      <c r="AF405">
        <v>0</v>
      </c>
    </row>
    <row r="406" spans="1:32" hidden="1" x14ac:dyDescent="0.25">
      <c r="A406" t="s">
        <v>695</v>
      </c>
      <c r="B406">
        <v>8862.8799999999992</v>
      </c>
      <c r="C406">
        <v>4475.87</v>
      </c>
      <c r="D406" s="17">
        <f>VLOOKUP(A406,Sheet7!$A$2:$B$602,2,FALSE)</f>
        <v>175</v>
      </c>
      <c r="E406">
        <v>26593</v>
      </c>
      <c r="F406">
        <v>0</v>
      </c>
      <c r="H406">
        <v>810</v>
      </c>
      <c r="I406" t="s">
        <v>27</v>
      </c>
      <c r="J406" t="s">
        <v>327</v>
      </c>
      <c r="K406" t="s">
        <v>703</v>
      </c>
      <c r="L406" t="s">
        <v>60</v>
      </c>
      <c r="M406" t="s">
        <v>77</v>
      </c>
      <c r="N406">
        <v>2200</v>
      </c>
      <c r="O406">
        <v>500</v>
      </c>
      <c r="P406">
        <v>700</v>
      </c>
      <c r="Q406">
        <v>2200</v>
      </c>
      <c r="R406">
        <v>700</v>
      </c>
      <c r="S406">
        <v>2200</v>
      </c>
      <c r="T406">
        <v>0</v>
      </c>
      <c r="U406">
        <v>0</v>
      </c>
      <c r="V406">
        <v>9</v>
      </c>
      <c r="W406">
        <v>0</v>
      </c>
      <c r="X406">
        <v>0</v>
      </c>
      <c r="Y406">
        <v>0</v>
      </c>
      <c r="Z406">
        <v>0</v>
      </c>
      <c r="AA406">
        <v>0</v>
      </c>
      <c r="AB406">
        <v>0</v>
      </c>
      <c r="AC406">
        <v>0</v>
      </c>
      <c r="AD406">
        <v>0</v>
      </c>
      <c r="AE406">
        <v>0</v>
      </c>
      <c r="AF406">
        <v>0</v>
      </c>
    </row>
    <row r="407" spans="1:32" hidden="1" x14ac:dyDescent="0.25">
      <c r="A407" t="s">
        <v>695</v>
      </c>
      <c r="B407">
        <v>8862.8799999999992</v>
      </c>
      <c r="C407">
        <v>4475.87</v>
      </c>
      <c r="D407" s="17">
        <f>VLOOKUP(A407,Sheet7!$A$2:$B$602,2,FALSE)</f>
        <v>175</v>
      </c>
      <c r="E407">
        <v>26594</v>
      </c>
      <c r="F407">
        <v>0</v>
      </c>
      <c r="H407">
        <v>810</v>
      </c>
      <c r="I407" t="s">
        <v>27</v>
      </c>
      <c r="J407" t="s">
        <v>327</v>
      </c>
      <c r="K407" t="s">
        <v>704</v>
      </c>
      <c r="L407" t="s">
        <v>45</v>
      </c>
      <c r="M407" t="s">
        <v>32</v>
      </c>
      <c r="N407">
        <v>7000</v>
      </c>
      <c r="O407">
        <v>4900</v>
      </c>
      <c r="P407">
        <v>2100</v>
      </c>
      <c r="Q407">
        <v>7000</v>
      </c>
      <c r="R407">
        <v>2100</v>
      </c>
      <c r="S407">
        <v>7000</v>
      </c>
      <c r="T407">
        <v>0</v>
      </c>
      <c r="U407">
        <v>0</v>
      </c>
      <c r="V407">
        <v>9</v>
      </c>
      <c r="W407">
        <v>0</v>
      </c>
      <c r="X407">
        <v>0</v>
      </c>
      <c r="Y407">
        <v>0</v>
      </c>
      <c r="Z407">
        <v>0</v>
      </c>
      <c r="AA407">
        <v>0</v>
      </c>
      <c r="AB407">
        <v>0</v>
      </c>
      <c r="AC407">
        <v>0</v>
      </c>
      <c r="AD407">
        <v>0</v>
      </c>
      <c r="AE407">
        <v>0</v>
      </c>
      <c r="AF407">
        <v>0</v>
      </c>
    </row>
    <row r="408" spans="1:32" hidden="1" x14ac:dyDescent="0.25">
      <c r="A408" t="s">
        <v>695</v>
      </c>
      <c r="B408">
        <v>8862.8799999999992</v>
      </c>
      <c r="C408">
        <v>4475.87</v>
      </c>
      <c r="D408" s="17">
        <f>VLOOKUP(A408,Sheet7!$A$2:$B$602,2,FALSE)</f>
        <v>175</v>
      </c>
      <c r="E408">
        <v>26598</v>
      </c>
      <c r="F408">
        <v>0</v>
      </c>
      <c r="H408">
        <v>810</v>
      </c>
      <c r="I408" t="s">
        <v>27</v>
      </c>
      <c r="J408" t="s">
        <v>327</v>
      </c>
      <c r="K408" t="s">
        <v>706</v>
      </c>
      <c r="L408" t="s">
        <v>45</v>
      </c>
      <c r="M408" t="s">
        <v>51</v>
      </c>
      <c r="N408">
        <v>1872</v>
      </c>
      <c r="O408">
        <v>0</v>
      </c>
      <c r="P408">
        <v>1872</v>
      </c>
      <c r="Q408">
        <v>1872</v>
      </c>
      <c r="R408">
        <v>748.8</v>
      </c>
      <c r="S408">
        <v>1872</v>
      </c>
      <c r="T408">
        <v>0</v>
      </c>
      <c r="U408">
        <v>0</v>
      </c>
      <c r="V408">
        <v>9</v>
      </c>
      <c r="W408">
        <v>0</v>
      </c>
      <c r="X408">
        <v>0</v>
      </c>
      <c r="Y408">
        <v>0</v>
      </c>
      <c r="Z408">
        <v>0</v>
      </c>
      <c r="AA408">
        <v>0</v>
      </c>
      <c r="AB408">
        <v>0</v>
      </c>
      <c r="AC408">
        <v>0</v>
      </c>
      <c r="AD408">
        <v>0</v>
      </c>
      <c r="AE408">
        <v>0</v>
      </c>
      <c r="AF408">
        <v>0</v>
      </c>
    </row>
    <row r="409" spans="1:32" hidden="1" x14ac:dyDescent="0.25">
      <c r="A409" t="s">
        <v>695</v>
      </c>
      <c r="B409">
        <v>8862.8799999999992</v>
      </c>
      <c r="C409">
        <v>4475.87</v>
      </c>
      <c r="D409" s="17">
        <f>VLOOKUP(A409,Sheet7!$A$2:$B$602,2,FALSE)</f>
        <v>175</v>
      </c>
      <c r="E409">
        <v>26710</v>
      </c>
      <c r="F409">
        <v>0</v>
      </c>
      <c r="H409">
        <v>810</v>
      </c>
      <c r="I409" t="s">
        <v>27</v>
      </c>
      <c r="J409" t="s">
        <v>327</v>
      </c>
      <c r="K409" t="s">
        <v>708</v>
      </c>
      <c r="L409" t="s">
        <v>42</v>
      </c>
      <c r="M409" t="s">
        <v>32</v>
      </c>
      <c r="N409">
        <v>6285</v>
      </c>
      <c r="O409">
        <v>2580</v>
      </c>
      <c r="P409">
        <v>1257</v>
      </c>
      <c r="Q409">
        <v>6285</v>
      </c>
      <c r="R409">
        <v>1257</v>
      </c>
      <c r="S409">
        <v>6285</v>
      </c>
      <c r="T409">
        <v>0</v>
      </c>
      <c r="U409">
        <v>0</v>
      </c>
      <c r="V409">
        <v>9</v>
      </c>
      <c r="W409">
        <v>0</v>
      </c>
      <c r="X409">
        <v>0</v>
      </c>
      <c r="Y409">
        <v>0</v>
      </c>
      <c r="Z409">
        <v>0</v>
      </c>
      <c r="AA409">
        <v>0</v>
      </c>
      <c r="AB409">
        <v>0</v>
      </c>
      <c r="AC409">
        <v>0</v>
      </c>
      <c r="AD409">
        <v>0</v>
      </c>
      <c r="AE409">
        <v>0</v>
      </c>
      <c r="AF409">
        <v>0</v>
      </c>
    </row>
    <row r="410" spans="1:32" hidden="1" x14ac:dyDescent="0.25">
      <c r="A410" t="s">
        <v>695</v>
      </c>
      <c r="B410">
        <v>8862.8799999999992</v>
      </c>
      <c r="C410">
        <v>4475.87</v>
      </c>
      <c r="D410" s="17">
        <f>VLOOKUP(A410,Sheet7!$A$2:$B$602,2,FALSE)</f>
        <v>175</v>
      </c>
      <c r="E410">
        <v>26714</v>
      </c>
      <c r="F410">
        <v>0</v>
      </c>
      <c r="H410">
        <v>810</v>
      </c>
      <c r="I410" t="s">
        <v>27</v>
      </c>
      <c r="J410" t="s">
        <v>327</v>
      </c>
      <c r="K410" t="s">
        <v>709</v>
      </c>
      <c r="L410" t="s">
        <v>42</v>
      </c>
      <c r="M410" t="s">
        <v>77</v>
      </c>
      <c r="N410">
        <v>420</v>
      </c>
      <c r="O410">
        <v>220</v>
      </c>
      <c r="P410">
        <v>200</v>
      </c>
      <c r="Q410">
        <v>420</v>
      </c>
      <c r="R410">
        <v>168</v>
      </c>
      <c r="S410">
        <v>420</v>
      </c>
      <c r="T410">
        <v>0</v>
      </c>
      <c r="U410">
        <v>0</v>
      </c>
      <c r="V410">
        <v>9</v>
      </c>
      <c r="W410">
        <v>0</v>
      </c>
      <c r="X410">
        <v>0</v>
      </c>
      <c r="Y410">
        <v>0</v>
      </c>
      <c r="Z410">
        <v>0</v>
      </c>
      <c r="AA410">
        <v>0</v>
      </c>
      <c r="AB410">
        <v>0</v>
      </c>
      <c r="AC410">
        <v>0</v>
      </c>
      <c r="AD410">
        <v>0</v>
      </c>
      <c r="AE410">
        <v>0</v>
      </c>
      <c r="AF410">
        <v>0</v>
      </c>
    </row>
    <row r="411" spans="1:32" hidden="1" x14ac:dyDescent="0.25">
      <c r="A411" t="s">
        <v>710</v>
      </c>
      <c r="B411">
        <v>2191.3999999999996</v>
      </c>
      <c r="C411">
        <v>-315.36</v>
      </c>
      <c r="D411" s="17">
        <f>VLOOKUP(A411,Sheet7!$A$2:$B$602,2,FALSE)</f>
        <v>120</v>
      </c>
      <c r="E411">
        <v>26000</v>
      </c>
      <c r="F411">
        <v>0</v>
      </c>
      <c r="H411">
        <v>810</v>
      </c>
      <c r="I411" t="s">
        <v>27</v>
      </c>
      <c r="J411" t="s">
        <v>327</v>
      </c>
      <c r="K411" t="s">
        <v>510</v>
      </c>
      <c r="L411" t="s">
        <v>35</v>
      </c>
      <c r="M411" t="s">
        <v>32</v>
      </c>
      <c r="N411">
        <v>10</v>
      </c>
      <c r="O411">
        <v>0</v>
      </c>
      <c r="P411">
        <v>10</v>
      </c>
      <c r="Q411">
        <v>10</v>
      </c>
      <c r="R411">
        <v>10</v>
      </c>
      <c r="S411">
        <v>0</v>
      </c>
      <c r="T411">
        <v>0</v>
      </c>
      <c r="U411">
        <v>0</v>
      </c>
      <c r="V411">
        <v>9</v>
      </c>
      <c r="W411">
        <v>0</v>
      </c>
      <c r="X411" t="s">
        <v>56</v>
      </c>
      <c r="Y411">
        <v>1</v>
      </c>
      <c r="Z411" t="s">
        <v>127</v>
      </c>
      <c r="AA411">
        <v>0</v>
      </c>
      <c r="AB411">
        <v>0</v>
      </c>
      <c r="AC411">
        <v>0</v>
      </c>
      <c r="AD411" t="s">
        <v>332</v>
      </c>
      <c r="AE411" t="s">
        <v>33</v>
      </c>
      <c r="AF411">
        <v>0</v>
      </c>
    </row>
    <row r="412" spans="1:32" hidden="1" x14ac:dyDescent="0.25">
      <c r="A412" t="s">
        <v>710</v>
      </c>
      <c r="B412">
        <v>2191.3999999999996</v>
      </c>
      <c r="C412">
        <v>-315.36</v>
      </c>
      <c r="D412" s="17">
        <f>VLOOKUP(A412,Sheet7!$A$2:$B$602,2,FALSE)</f>
        <v>120</v>
      </c>
      <c r="E412">
        <v>25938</v>
      </c>
      <c r="F412">
        <v>0</v>
      </c>
      <c r="H412">
        <v>810</v>
      </c>
      <c r="I412" t="s">
        <v>27</v>
      </c>
      <c r="J412" t="s">
        <v>327</v>
      </c>
      <c r="K412" t="s">
        <v>711</v>
      </c>
      <c r="L412" t="s">
        <v>60</v>
      </c>
      <c r="M412" t="s">
        <v>32</v>
      </c>
      <c r="N412">
        <v>5044</v>
      </c>
      <c r="O412">
        <v>2522</v>
      </c>
      <c r="P412">
        <v>2522</v>
      </c>
      <c r="Q412">
        <v>5044</v>
      </c>
      <c r="R412">
        <v>2017.6</v>
      </c>
      <c r="S412">
        <v>5044</v>
      </c>
      <c r="T412">
        <v>0</v>
      </c>
      <c r="U412">
        <v>0</v>
      </c>
      <c r="V412">
        <v>9</v>
      </c>
      <c r="W412">
        <v>0</v>
      </c>
      <c r="X412">
        <v>0</v>
      </c>
      <c r="Y412">
        <v>0</v>
      </c>
      <c r="Z412">
        <v>0</v>
      </c>
      <c r="AA412">
        <v>0</v>
      </c>
      <c r="AB412">
        <v>0</v>
      </c>
      <c r="AC412">
        <v>0</v>
      </c>
      <c r="AD412">
        <v>0</v>
      </c>
      <c r="AE412">
        <v>0</v>
      </c>
      <c r="AF412">
        <v>0</v>
      </c>
    </row>
    <row r="413" spans="1:32" hidden="1" x14ac:dyDescent="0.25">
      <c r="A413" t="s">
        <v>710</v>
      </c>
      <c r="B413">
        <v>2191.3999999999996</v>
      </c>
      <c r="C413">
        <v>-315.36</v>
      </c>
      <c r="D413" s="17">
        <f>VLOOKUP(A413,Sheet7!$A$2:$B$602,2,FALSE)</f>
        <v>120</v>
      </c>
      <c r="E413">
        <v>25941</v>
      </c>
      <c r="F413">
        <v>0</v>
      </c>
      <c r="H413">
        <v>810</v>
      </c>
      <c r="I413" t="s">
        <v>27</v>
      </c>
      <c r="J413" t="s">
        <v>327</v>
      </c>
      <c r="K413" t="s">
        <v>712</v>
      </c>
      <c r="L413" t="s">
        <v>42</v>
      </c>
      <c r="M413" t="s">
        <v>32</v>
      </c>
      <c r="N413">
        <v>402</v>
      </c>
      <c r="O413">
        <v>236.25</v>
      </c>
      <c r="P413">
        <v>165.75</v>
      </c>
      <c r="Q413">
        <v>402</v>
      </c>
      <c r="R413">
        <v>160.80000000000001</v>
      </c>
      <c r="S413">
        <v>402</v>
      </c>
      <c r="T413">
        <v>0</v>
      </c>
      <c r="U413">
        <v>0</v>
      </c>
      <c r="V413">
        <v>9</v>
      </c>
      <c r="W413">
        <v>0</v>
      </c>
      <c r="X413">
        <v>0</v>
      </c>
      <c r="Y413">
        <v>0</v>
      </c>
      <c r="Z413">
        <v>0</v>
      </c>
      <c r="AA413">
        <v>0</v>
      </c>
      <c r="AB413">
        <v>0</v>
      </c>
      <c r="AC413">
        <v>0</v>
      </c>
      <c r="AD413">
        <v>0</v>
      </c>
      <c r="AE413">
        <v>0</v>
      </c>
      <c r="AF413">
        <v>0</v>
      </c>
    </row>
    <row r="414" spans="1:32" hidden="1" x14ac:dyDescent="0.25">
      <c r="A414" t="s">
        <v>710</v>
      </c>
      <c r="B414">
        <v>2191.3999999999996</v>
      </c>
      <c r="C414">
        <v>-315.36</v>
      </c>
      <c r="D414" s="17">
        <f>VLOOKUP(A414,Sheet7!$A$2:$B$602,2,FALSE)</f>
        <v>120</v>
      </c>
      <c r="E414">
        <v>25943</v>
      </c>
      <c r="F414">
        <v>0</v>
      </c>
      <c r="H414">
        <v>810</v>
      </c>
      <c r="I414" t="s">
        <v>27</v>
      </c>
      <c r="J414" t="s">
        <v>327</v>
      </c>
      <c r="K414" t="s">
        <v>713</v>
      </c>
      <c r="L414" t="s">
        <v>288</v>
      </c>
      <c r="M414" t="s">
        <v>32</v>
      </c>
      <c r="N414">
        <v>477</v>
      </c>
      <c r="O414">
        <v>280.32</v>
      </c>
      <c r="P414">
        <v>196.68</v>
      </c>
      <c r="Q414">
        <v>477</v>
      </c>
      <c r="R414">
        <v>190.8</v>
      </c>
      <c r="S414">
        <v>477</v>
      </c>
      <c r="T414">
        <v>0</v>
      </c>
      <c r="U414">
        <v>0</v>
      </c>
      <c r="V414">
        <v>9</v>
      </c>
      <c r="W414">
        <v>0</v>
      </c>
      <c r="X414">
        <v>0</v>
      </c>
      <c r="Y414">
        <v>0</v>
      </c>
      <c r="Z414">
        <v>0</v>
      </c>
      <c r="AA414">
        <v>0</v>
      </c>
      <c r="AB414">
        <v>0</v>
      </c>
      <c r="AC414">
        <v>0</v>
      </c>
      <c r="AD414">
        <v>0</v>
      </c>
      <c r="AE414">
        <v>0</v>
      </c>
      <c r="AF414">
        <v>0</v>
      </c>
    </row>
    <row r="415" spans="1:32" hidden="1" x14ac:dyDescent="0.25">
      <c r="A415" t="s">
        <v>710</v>
      </c>
      <c r="B415">
        <v>2191.3999999999996</v>
      </c>
      <c r="C415">
        <v>-315.36</v>
      </c>
      <c r="D415" s="17">
        <f>VLOOKUP(A415,Sheet7!$A$2:$B$602,2,FALSE)</f>
        <v>120</v>
      </c>
      <c r="E415">
        <v>25965</v>
      </c>
      <c r="F415">
        <v>0</v>
      </c>
      <c r="H415">
        <v>810</v>
      </c>
      <c r="I415" t="s">
        <v>27</v>
      </c>
      <c r="J415" t="s">
        <v>327</v>
      </c>
      <c r="K415" t="s">
        <v>714</v>
      </c>
      <c r="L415" t="s">
        <v>42</v>
      </c>
      <c r="M415" t="s">
        <v>77</v>
      </c>
      <c r="N415">
        <v>543</v>
      </c>
      <c r="O415">
        <v>319.11</v>
      </c>
      <c r="P415">
        <v>223.89</v>
      </c>
      <c r="Q415">
        <v>543</v>
      </c>
      <c r="R415">
        <v>217.2</v>
      </c>
      <c r="S415">
        <v>543</v>
      </c>
      <c r="T415">
        <v>0</v>
      </c>
      <c r="U415">
        <v>0</v>
      </c>
      <c r="V415">
        <v>9</v>
      </c>
      <c r="W415">
        <v>0</v>
      </c>
      <c r="X415">
        <v>0</v>
      </c>
      <c r="Y415">
        <v>0</v>
      </c>
      <c r="Z415">
        <v>0</v>
      </c>
      <c r="AA415">
        <v>0</v>
      </c>
      <c r="AB415">
        <v>0</v>
      </c>
      <c r="AC415">
        <v>0</v>
      </c>
      <c r="AD415">
        <v>0</v>
      </c>
      <c r="AE415">
        <v>0</v>
      </c>
      <c r="AF415">
        <v>0</v>
      </c>
    </row>
    <row r="416" spans="1:32" hidden="1" x14ac:dyDescent="0.25">
      <c r="A416" t="s">
        <v>710</v>
      </c>
      <c r="B416">
        <v>2191.3999999999996</v>
      </c>
      <c r="C416">
        <v>-315.36</v>
      </c>
      <c r="D416" s="17">
        <f>VLOOKUP(A416,Sheet7!$A$2:$B$602,2,FALSE)</f>
        <v>120</v>
      </c>
      <c r="E416">
        <v>25967</v>
      </c>
      <c r="F416">
        <v>0</v>
      </c>
      <c r="H416">
        <v>810</v>
      </c>
      <c r="I416" t="s">
        <v>27</v>
      </c>
      <c r="J416" t="s">
        <v>327</v>
      </c>
      <c r="K416" t="s">
        <v>715</v>
      </c>
      <c r="L416" t="s">
        <v>37</v>
      </c>
      <c r="M416" t="s">
        <v>32</v>
      </c>
      <c r="N416">
        <v>2156</v>
      </c>
      <c r="O416">
        <v>1267.03</v>
      </c>
      <c r="P416">
        <v>888.97</v>
      </c>
      <c r="Q416">
        <v>2156</v>
      </c>
      <c r="R416">
        <v>862.4</v>
      </c>
      <c r="S416">
        <v>2156</v>
      </c>
      <c r="T416">
        <v>0</v>
      </c>
      <c r="U416">
        <v>0</v>
      </c>
      <c r="V416">
        <v>9</v>
      </c>
      <c r="W416">
        <v>0</v>
      </c>
      <c r="X416">
        <v>0</v>
      </c>
      <c r="Y416">
        <v>0</v>
      </c>
      <c r="Z416">
        <v>0</v>
      </c>
      <c r="AA416">
        <v>0</v>
      </c>
      <c r="AB416">
        <v>0</v>
      </c>
      <c r="AC416">
        <v>0</v>
      </c>
      <c r="AD416">
        <v>0</v>
      </c>
      <c r="AE416">
        <v>0</v>
      </c>
      <c r="AF416">
        <v>0</v>
      </c>
    </row>
    <row r="417" spans="1:32" hidden="1" x14ac:dyDescent="0.25">
      <c r="A417" t="s">
        <v>710</v>
      </c>
      <c r="B417">
        <v>2191.3999999999996</v>
      </c>
      <c r="C417">
        <v>-315.36</v>
      </c>
      <c r="D417" s="17">
        <f>VLOOKUP(A417,Sheet7!$A$2:$B$602,2,FALSE)</f>
        <v>120</v>
      </c>
      <c r="E417">
        <v>25970</v>
      </c>
      <c r="F417">
        <v>0</v>
      </c>
      <c r="H417">
        <v>810</v>
      </c>
      <c r="I417" t="s">
        <v>27</v>
      </c>
      <c r="J417" t="s">
        <v>327</v>
      </c>
      <c r="K417" t="s">
        <v>716</v>
      </c>
      <c r="L417" t="s">
        <v>45</v>
      </c>
      <c r="M417" t="s">
        <v>32</v>
      </c>
      <c r="N417">
        <v>1680</v>
      </c>
      <c r="O417">
        <v>987.3</v>
      </c>
      <c r="P417">
        <v>692.7</v>
      </c>
      <c r="Q417">
        <v>1680</v>
      </c>
      <c r="R417">
        <v>672</v>
      </c>
      <c r="S417">
        <v>1680</v>
      </c>
      <c r="T417">
        <v>0</v>
      </c>
      <c r="U417">
        <v>0</v>
      </c>
      <c r="V417">
        <v>9</v>
      </c>
      <c r="W417">
        <v>0</v>
      </c>
      <c r="X417">
        <v>0</v>
      </c>
      <c r="Y417">
        <v>0</v>
      </c>
      <c r="Z417">
        <v>0</v>
      </c>
      <c r="AA417">
        <v>0</v>
      </c>
      <c r="AB417">
        <v>0</v>
      </c>
      <c r="AC417">
        <v>0</v>
      </c>
      <c r="AD417">
        <v>0</v>
      </c>
      <c r="AE417">
        <v>0</v>
      </c>
      <c r="AF417">
        <v>0</v>
      </c>
    </row>
    <row r="418" spans="1:32" hidden="1" x14ac:dyDescent="0.25">
      <c r="A418" t="s">
        <v>717</v>
      </c>
      <c r="B418">
        <v>6747.3600000000006</v>
      </c>
      <c r="C418">
        <v>-6755.76</v>
      </c>
      <c r="D418" s="17">
        <f>VLOOKUP(A418,Sheet7!$A$2:$B$602,2,FALSE)</f>
        <v>105</v>
      </c>
      <c r="E418">
        <v>27378</v>
      </c>
      <c r="F418">
        <v>0</v>
      </c>
      <c r="H418">
        <v>810</v>
      </c>
      <c r="I418" t="s">
        <v>27</v>
      </c>
      <c r="J418" t="s">
        <v>327</v>
      </c>
      <c r="K418" t="s">
        <v>718</v>
      </c>
      <c r="L418" t="s">
        <v>288</v>
      </c>
      <c r="M418" t="s">
        <v>32</v>
      </c>
      <c r="N418">
        <v>419.62</v>
      </c>
      <c r="O418">
        <v>0</v>
      </c>
      <c r="P418">
        <v>335.7</v>
      </c>
      <c r="Q418">
        <v>419.62</v>
      </c>
      <c r="R418">
        <v>209.81</v>
      </c>
      <c r="S418">
        <v>419.62</v>
      </c>
      <c r="T418">
        <v>0</v>
      </c>
      <c r="U418">
        <v>0</v>
      </c>
      <c r="V418">
        <v>9</v>
      </c>
      <c r="W418">
        <v>0</v>
      </c>
      <c r="X418">
        <v>0</v>
      </c>
      <c r="Y418">
        <v>0</v>
      </c>
      <c r="Z418">
        <v>0</v>
      </c>
      <c r="AA418">
        <v>0</v>
      </c>
      <c r="AB418">
        <v>0</v>
      </c>
      <c r="AC418">
        <v>0</v>
      </c>
      <c r="AD418">
        <v>0</v>
      </c>
      <c r="AE418">
        <v>0</v>
      </c>
      <c r="AF418">
        <v>0</v>
      </c>
    </row>
    <row r="419" spans="1:32" hidden="1" x14ac:dyDescent="0.25">
      <c r="A419" t="s">
        <v>717</v>
      </c>
      <c r="B419">
        <v>6747.3600000000006</v>
      </c>
      <c r="C419">
        <v>-6755.76</v>
      </c>
      <c r="D419" s="17">
        <f>VLOOKUP(A419,Sheet7!$A$2:$B$602,2,FALSE)</f>
        <v>105</v>
      </c>
      <c r="E419">
        <v>27381</v>
      </c>
      <c r="F419">
        <v>0</v>
      </c>
      <c r="H419">
        <v>810</v>
      </c>
      <c r="I419" t="s">
        <v>27</v>
      </c>
      <c r="J419" t="s">
        <v>327</v>
      </c>
      <c r="K419" t="s">
        <v>719</v>
      </c>
      <c r="L419" t="s">
        <v>288</v>
      </c>
      <c r="M419" t="s">
        <v>77</v>
      </c>
      <c r="N419">
        <v>130</v>
      </c>
      <c r="O419">
        <v>0</v>
      </c>
      <c r="P419">
        <v>78</v>
      </c>
      <c r="Q419">
        <v>130</v>
      </c>
      <c r="R419">
        <v>52</v>
      </c>
      <c r="S419">
        <v>130</v>
      </c>
      <c r="T419">
        <v>0</v>
      </c>
      <c r="U419">
        <v>0</v>
      </c>
      <c r="V419">
        <v>9</v>
      </c>
      <c r="W419">
        <v>0</v>
      </c>
      <c r="X419">
        <v>0</v>
      </c>
      <c r="Y419">
        <v>0</v>
      </c>
      <c r="Z419">
        <v>0</v>
      </c>
      <c r="AA419">
        <v>0</v>
      </c>
      <c r="AB419">
        <v>0</v>
      </c>
      <c r="AC419">
        <v>0</v>
      </c>
      <c r="AD419">
        <v>0</v>
      </c>
      <c r="AE419">
        <v>0</v>
      </c>
      <c r="AF419">
        <v>0</v>
      </c>
    </row>
    <row r="420" spans="1:32" hidden="1" x14ac:dyDescent="0.25">
      <c r="A420" t="s">
        <v>717</v>
      </c>
      <c r="B420">
        <v>6747.3600000000006</v>
      </c>
      <c r="C420">
        <v>-6755.76</v>
      </c>
      <c r="D420" s="17">
        <f>VLOOKUP(A420,Sheet7!$A$2:$B$602,2,FALSE)</f>
        <v>105</v>
      </c>
      <c r="E420">
        <v>27435</v>
      </c>
      <c r="F420">
        <v>0</v>
      </c>
      <c r="H420">
        <v>810</v>
      </c>
      <c r="I420" t="s">
        <v>27</v>
      </c>
      <c r="J420" t="s">
        <v>327</v>
      </c>
      <c r="K420" t="s">
        <v>720</v>
      </c>
      <c r="L420" t="s">
        <v>42</v>
      </c>
      <c r="M420" t="s">
        <v>32</v>
      </c>
      <c r="N420">
        <v>1709.25</v>
      </c>
      <c r="O420">
        <v>0</v>
      </c>
      <c r="P420">
        <v>1025.55</v>
      </c>
      <c r="Q420">
        <v>1709.25</v>
      </c>
      <c r="R420">
        <v>683.7</v>
      </c>
      <c r="S420">
        <v>1709.25</v>
      </c>
      <c r="T420">
        <v>0</v>
      </c>
      <c r="U420">
        <v>0</v>
      </c>
      <c r="V420">
        <v>9</v>
      </c>
      <c r="W420">
        <v>0</v>
      </c>
      <c r="X420">
        <v>0</v>
      </c>
      <c r="Y420">
        <v>0</v>
      </c>
      <c r="Z420">
        <v>0</v>
      </c>
      <c r="AA420">
        <v>0</v>
      </c>
      <c r="AB420">
        <v>0</v>
      </c>
      <c r="AC420">
        <v>0</v>
      </c>
      <c r="AD420">
        <v>0</v>
      </c>
      <c r="AE420">
        <v>0</v>
      </c>
      <c r="AF420">
        <v>0</v>
      </c>
    </row>
    <row r="421" spans="1:32" hidden="1" x14ac:dyDescent="0.25">
      <c r="A421" t="s">
        <v>717</v>
      </c>
      <c r="B421">
        <v>6747.3600000000006</v>
      </c>
      <c r="C421">
        <v>-6755.76</v>
      </c>
      <c r="D421" s="17">
        <f>VLOOKUP(A421,Sheet7!$A$2:$B$602,2,FALSE)</f>
        <v>105</v>
      </c>
      <c r="E421">
        <v>27440</v>
      </c>
      <c r="F421">
        <v>0</v>
      </c>
      <c r="H421">
        <v>810</v>
      </c>
      <c r="I421" t="s">
        <v>27</v>
      </c>
      <c r="J421" t="s">
        <v>327</v>
      </c>
      <c r="K421" t="s">
        <v>721</v>
      </c>
      <c r="L421" t="s">
        <v>42</v>
      </c>
      <c r="M421" t="s">
        <v>77</v>
      </c>
      <c r="N421">
        <v>258</v>
      </c>
      <c r="O421">
        <v>0</v>
      </c>
      <c r="P421">
        <v>154.80000000000001</v>
      </c>
      <c r="Q421">
        <v>258</v>
      </c>
      <c r="R421">
        <v>103.2</v>
      </c>
      <c r="S421">
        <v>258</v>
      </c>
      <c r="T421">
        <v>0</v>
      </c>
      <c r="U421">
        <v>0</v>
      </c>
      <c r="V421">
        <v>9</v>
      </c>
      <c r="W421">
        <v>0</v>
      </c>
      <c r="X421">
        <v>0</v>
      </c>
      <c r="Y421">
        <v>0</v>
      </c>
      <c r="Z421">
        <v>0</v>
      </c>
      <c r="AA421">
        <v>0</v>
      </c>
      <c r="AB421">
        <v>0</v>
      </c>
      <c r="AC421">
        <v>0</v>
      </c>
      <c r="AD421">
        <v>0</v>
      </c>
      <c r="AE421">
        <v>0</v>
      </c>
      <c r="AF421">
        <v>0</v>
      </c>
    </row>
    <row r="422" spans="1:32" hidden="1" x14ac:dyDescent="0.25">
      <c r="A422" t="s">
        <v>717</v>
      </c>
      <c r="B422">
        <v>6747.3600000000006</v>
      </c>
      <c r="C422">
        <v>-6755.76</v>
      </c>
      <c r="D422" s="17">
        <f>VLOOKUP(A422,Sheet7!$A$2:$B$602,2,FALSE)</f>
        <v>105</v>
      </c>
      <c r="E422">
        <v>27444</v>
      </c>
      <c r="F422">
        <v>0</v>
      </c>
      <c r="H422">
        <v>810</v>
      </c>
      <c r="I422" t="s">
        <v>27</v>
      </c>
      <c r="J422" t="s">
        <v>327</v>
      </c>
      <c r="K422" t="s">
        <v>722</v>
      </c>
      <c r="L422" t="s">
        <v>60</v>
      </c>
      <c r="M422" t="s">
        <v>32</v>
      </c>
      <c r="N422">
        <v>7944.75</v>
      </c>
      <c r="O422">
        <v>0</v>
      </c>
      <c r="P422">
        <v>5561.33</v>
      </c>
      <c r="Q422">
        <v>7944.75</v>
      </c>
      <c r="R422">
        <v>3177.9</v>
      </c>
      <c r="S422">
        <v>7944.75</v>
      </c>
      <c r="T422">
        <v>0</v>
      </c>
      <c r="U422">
        <v>0</v>
      </c>
      <c r="V422">
        <v>9</v>
      </c>
      <c r="W422">
        <v>0</v>
      </c>
      <c r="X422">
        <v>0</v>
      </c>
      <c r="Y422">
        <v>0</v>
      </c>
      <c r="Z422">
        <v>0</v>
      </c>
      <c r="AA422">
        <v>0</v>
      </c>
      <c r="AB422">
        <v>0</v>
      </c>
      <c r="AC422">
        <v>0</v>
      </c>
      <c r="AD422">
        <v>0</v>
      </c>
      <c r="AE422">
        <v>0</v>
      </c>
      <c r="AF422">
        <v>0</v>
      </c>
    </row>
    <row r="423" spans="1:32" hidden="1" x14ac:dyDescent="0.25">
      <c r="A423" t="s">
        <v>717</v>
      </c>
      <c r="B423">
        <v>6747.3600000000006</v>
      </c>
      <c r="C423">
        <v>-6755.76</v>
      </c>
      <c r="D423" s="17">
        <f>VLOOKUP(A423,Sheet7!$A$2:$B$602,2,FALSE)</f>
        <v>105</v>
      </c>
      <c r="E423">
        <v>27447</v>
      </c>
      <c r="F423">
        <v>0</v>
      </c>
      <c r="H423">
        <v>810</v>
      </c>
      <c r="I423" t="s">
        <v>27</v>
      </c>
      <c r="J423" t="s">
        <v>327</v>
      </c>
      <c r="K423" t="s">
        <v>723</v>
      </c>
      <c r="L423" t="s">
        <v>60</v>
      </c>
      <c r="M423" t="s">
        <v>51</v>
      </c>
      <c r="N423">
        <v>290.39999999999998</v>
      </c>
      <c r="O423">
        <v>0</v>
      </c>
      <c r="P423">
        <v>145.19999999999999</v>
      </c>
      <c r="Q423">
        <v>290.39999999999998</v>
      </c>
      <c r="R423">
        <v>116.16</v>
      </c>
      <c r="S423">
        <v>290.39999999999998</v>
      </c>
      <c r="T423">
        <v>0</v>
      </c>
      <c r="U423">
        <v>0</v>
      </c>
      <c r="V423">
        <v>9</v>
      </c>
      <c r="W423">
        <v>0</v>
      </c>
      <c r="X423">
        <v>0</v>
      </c>
      <c r="Y423">
        <v>0</v>
      </c>
      <c r="Z423">
        <v>0</v>
      </c>
      <c r="AA423">
        <v>0</v>
      </c>
      <c r="AB423">
        <v>0</v>
      </c>
      <c r="AC423">
        <v>0</v>
      </c>
      <c r="AD423">
        <v>0</v>
      </c>
      <c r="AE423">
        <v>0</v>
      </c>
      <c r="AF423">
        <v>0</v>
      </c>
    </row>
    <row r="424" spans="1:32" hidden="1" x14ac:dyDescent="0.25">
      <c r="A424" t="s">
        <v>717</v>
      </c>
      <c r="B424">
        <v>6747.3600000000006</v>
      </c>
      <c r="C424">
        <v>-6755.76</v>
      </c>
      <c r="D424" s="17">
        <f>VLOOKUP(A424,Sheet7!$A$2:$B$602,2,FALSE)</f>
        <v>105</v>
      </c>
      <c r="E424">
        <v>27449</v>
      </c>
      <c r="F424">
        <v>0</v>
      </c>
      <c r="H424">
        <v>810</v>
      </c>
      <c r="I424" t="s">
        <v>27</v>
      </c>
      <c r="J424" t="s">
        <v>327</v>
      </c>
      <c r="K424" t="s">
        <v>724</v>
      </c>
      <c r="L424" t="s">
        <v>60</v>
      </c>
      <c r="M424" t="s">
        <v>77</v>
      </c>
      <c r="N424">
        <v>1562.5</v>
      </c>
      <c r="O424">
        <v>0</v>
      </c>
      <c r="P424">
        <v>781.25</v>
      </c>
      <c r="Q424">
        <v>1562.5</v>
      </c>
      <c r="R424">
        <v>625</v>
      </c>
      <c r="S424">
        <v>1562.5</v>
      </c>
      <c r="T424">
        <v>0</v>
      </c>
      <c r="U424">
        <v>0</v>
      </c>
      <c r="V424">
        <v>9</v>
      </c>
      <c r="W424">
        <v>0</v>
      </c>
      <c r="X424">
        <v>0</v>
      </c>
      <c r="Y424">
        <v>0</v>
      </c>
      <c r="Z424">
        <v>0</v>
      </c>
      <c r="AA424">
        <v>0</v>
      </c>
      <c r="AB424">
        <v>0</v>
      </c>
      <c r="AC424">
        <v>0</v>
      </c>
      <c r="AD424">
        <v>0</v>
      </c>
      <c r="AE424">
        <v>0</v>
      </c>
      <c r="AF424">
        <v>0</v>
      </c>
    </row>
    <row r="425" spans="1:32" hidden="1" x14ac:dyDescent="0.25">
      <c r="A425" t="s">
        <v>717</v>
      </c>
      <c r="B425">
        <v>6747.3600000000006</v>
      </c>
      <c r="C425">
        <v>-6755.76</v>
      </c>
      <c r="D425" s="17">
        <f>VLOOKUP(A425,Sheet7!$A$2:$B$602,2,FALSE)</f>
        <v>105</v>
      </c>
      <c r="E425">
        <v>27451</v>
      </c>
      <c r="F425">
        <v>0</v>
      </c>
      <c r="H425">
        <v>810</v>
      </c>
      <c r="I425" t="s">
        <v>27</v>
      </c>
      <c r="J425" t="s">
        <v>327</v>
      </c>
      <c r="K425" t="s">
        <v>725</v>
      </c>
      <c r="L425" t="s">
        <v>37</v>
      </c>
      <c r="M425" t="s">
        <v>32</v>
      </c>
      <c r="N425">
        <v>3437.5</v>
      </c>
      <c r="O425">
        <v>0</v>
      </c>
      <c r="P425">
        <v>1718.75</v>
      </c>
      <c r="Q425">
        <v>3437.5</v>
      </c>
      <c r="R425">
        <v>1375</v>
      </c>
      <c r="S425">
        <v>3437.5</v>
      </c>
      <c r="T425">
        <v>0</v>
      </c>
      <c r="U425">
        <v>0</v>
      </c>
      <c r="V425">
        <v>9</v>
      </c>
      <c r="W425">
        <v>0</v>
      </c>
      <c r="X425">
        <v>0</v>
      </c>
      <c r="Y425">
        <v>0</v>
      </c>
      <c r="Z425">
        <v>0</v>
      </c>
      <c r="AA425">
        <v>0</v>
      </c>
      <c r="AB425">
        <v>0</v>
      </c>
      <c r="AC425">
        <v>0</v>
      </c>
      <c r="AD425">
        <v>0</v>
      </c>
      <c r="AE425">
        <v>0</v>
      </c>
      <c r="AF425">
        <v>0</v>
      </c>
    </row>
    <row r="426" spans="1:32" hidden="1" x14ac:dyDescent="0.25">
      <c r="A426" t="s">
        <v>717</v>
      </c>
      <c r="B426">
        <v>6747.3600000000006</v>
      </c>
      <c r="C426">
        <v>-6755.76</v>
      </c>
      <c r="D426" s="17">
        <f>VLOOKUP(A426,Sheet7!$A$2:$B$602,2,FALSE)</f>
        <v>105</v>
      </c>
      <c r="E426">
        <v>27453</v>
      </c>
      <c r="F426">
        <v>0</v>
      </c>
      <c r="H426">
        <v>810</v>
      </c>
      <c r="I426" t="s">
        <v>27</v>
      </c>
      <c r="J426" t="s">
        <v>327</v>
      </c>
      <c r="K426" t="s">
        <v>726</v>
      </c>
      <c r="L426" t="s">
        <v>37</v>
      </c>
      <c r="M426" t="s">
        <v>77</v>
      </c>
      <c r="N426">
        <v>2981.25</v>
      </c>
      <c r="O426">
        <v>0</v>
      </c>
      <c r="P426">
        <v>1490.63</v>
      </c>
      <c r="Q426">
        <v>2981.25</v>
      </c>
      <c r="R426">
        <v>1192.5</v>
      </c>
      <c r="S426">
        <v>2981.25</v>
      </c>
      <c r="T426">
        <v>0</v>
      </c>
      <c r="U426">
        <v>0</v>
      </c>
      <c r="V426">
        <v>9</v>
      </c>
      <c r="W426">
        <v>0</v>
      </c>
      <c r="X426">
        <v>0</v>
      </c>
      <c r="Y426">
        <v>0</v>
      </c>
      <c r="Z426">
        <v>0</v>
      </c>
      <c r="AA426">
        <v>0</v>
      </c>
      <c r="AB426">
        <v>0</v>
      </c>
      <c r="AC426">
        <v>0</v>
      </c>
      <c r="AD426">
        <v>0</v>
      </c>
      <c r="AE426">
        <v>0</v>
      </c>
      <c r="AF426">
        <v>0</v>
      </c>
    </row>
    <row r="427" spans="1:32" hidden="1" x14ac:dyDescent="0.25">
      <c r="A427" t="s">
        <v>717</v>
      </c>
      <c r="B427">
        <v>6747.3600000000006</v>
      </c>
      <c r="C427">
        <v>-6755.76</v>
      </c>
      <c r="D427" s="17">
        <f>VLOOKUP(A427,Sheet7!$A$2:$B$602,2,FALSE)</f>
        <v>105</v>
      </c>
      <c r="E427">
        <v>27455</v>
      </c>
      <c r="F427">
        <v>0</v>
      </c>
      <c r="H427">
        <v>810</v>
      </c>
      <c r="I427" t="s">
        <v>27</v>
      </c>
      <c r="J427" t="s">
        <v>327</v>
      </c>
      <c r="K427" t="s">
        <v>727</v>
      </c>
      <c r="L427" t="s">
        <v>37</v>
      </c>
      <c r="M427" t="s">
        <v>51</v>
      </c>
      <c r="N427">
        <v>2205</v>
      </c>
      <c r="O427">
        <v>0</v>
      </c>
      <c r="P427">
        <v>992.25</v>
      </c>
      <c r="Q427">
        <v>2205</v>
      </c>
      <c r="R427">
        <v>882</v>
      </c>
      <c r="S427">
        <v>2205</v>
      </c>
      <c r="T427">
        <v>0</v>
      </c>
      <c r="U427">
        <v>0</v>
      </c>
      <c r="V427">
        <v>9</v>
      </c>
      <c r="W427">
        <v>0</v>
      </c>
      <c r="X427">
        <v>0</v>
      </c>
      <c r="Y427">
        <v>0</v>
      </c>
      <c r="Z427">
        <v>0</v>
      </c>
      <c r="AA427">
        <v>0</v>
      </c>
      <c r="AB427">
        <v>0</v>
      </c>
      <c r="AC427">
        <v>0</v>
      </c>
      <c r="AD427">
        <v>0</v>
      </c>
      <c r="AE427">
        <v>0</v>
      </c>
      <c r="AF427">
        <v>0</v>
      </c>
    </row>
    <row r="428" spans="1:32" hidden="1" x14ac:dyDescent="0.25">
      <c r="A428" t="s">
        <v>717</v>
      </c>
      <c r="B428">
        <v>6747.3600000000006</v>
      </c>
      <c r="C428">
        <v>-6755.76</v>
      </c>
      <c r="D428" s="17">
        <f>VLOOKUP(A428,Sheet7!$A$2:$B$602,2,FALSE)</f>
        <v>105</v>
      </c>
      <c r="E428">
        <v>27457</v>
      </c>
      <c r="F428">
        <v>0</v>
      </c>
      <c r="H428">
        <v>810</v>
      </c>
      <c r="I428" t="s">
        <v>27</v>
      </c>
      <c r="J428" t="s">
        <v>327</v>
      </c>
      <c r="K428" t="s">
        <v>728</v>
      </c>
      <c r="L428" t="s">
        <v>350</v>
      </c>
      <c r="M428" t="s">
        <v>32</v>
      </c>
      <c r="N428">
        <v>350</v>
      </c>
      <c r="O428">
        <v>0</v>
      </c>
      <c r="P428">
        <v>175</v>
      </c>
      <c r="Q428">
        <v>350</v>
      </c>
      <c r="R428">
        <v>140</v>
      </c>
      <c r="S428">
        <v>350</v>
      </c>
      <c r="T428">
        <v>0</v>
      </c>
      <c r="U428">
        <v>0</v>
      </c>
      <c r="V428">
        <v>9</v>
      </c>
      <c r="W428">
        <v>0</v>
      </c>
      <c r="X428">
        <v>0</v>
      </c>
      <c r="Y428">
        <v>0</v>
      </c>
      <c r="Z428">
        <v>0</v>
      </c>
      <c r="AA428">
        <v>0</v>
      </c>
      <c r="AB428">
        <v>0</v>
      </c>
      <c r="AC428">
        <v>0</v>
      </c>
      <c r="AD428">
        <v>0</v>
      </c>
      <c r="AE428">
        <v>0</v>
      </c>
      <c r="AF428">
        <v>0</v>
      </c>
    </row>
    <row r="429" spans="1:32" hidden="1" x14ac:dyDescent="0.25">
      <c r="A429" t="s">
        <v>717</v>
      </c>
      <c r="B429">
        <v>6747.3600000000006</v>
      </c>
      <c r="C429">
        <v>-6755.76</v>
      </c>
      <c r="D429" s="17">
        <f>VLOOKUP(A429,Sheet7!$A$2:$B$602,2,FALSE)</f>
        <v>105</v>
      </c>
      <c r="E429">
        <v>27459</v>
      </c>
      <c r="F429">
        <v>0</v>
      </c>
      <c r="H429">
        <v>810</v>
      </c>
      <c r="I429" t="s">
        <v>27</v>
      </c>
      <c r="J429" t="s">
        <v>327</v>
      </c>
      <c r="K429" t="s">
        <v>729</v>
      </c>
      <c r="L429" t="s">
        <v>45</v>
      </c>
      <c r="M429" t="s">
        <v>32</v>
      </c>
      <c r="N429">
        <v>3105</v>
      </c>
      <c r="O429">
        <v>0</v>
      </c>
      <c r="P429">
        <v>1242</v>
      </c>
      <c r="Q429">
        <v>3105</v>
      </c>
      <c r="R429">
        <v>1242</v>
      </c>
      <c r="S429">
        <v>3105</v>
      </c>
      <c r="T429">
        <v>0</v>
      </c>
      <c r="U429">
        <v>0</v>
      </c>
      <c r="V429">
        <v>9</v>
      </c>
      <c r="W429">
        <v>0</v>
      </c>
      <c r="X429">
        <v>0</v>
      </c>
      <c r="Y429">
        <v>0</v>
      </c>
      <c r="Z429">
        <v>0</v>
      </c>
      <c r="AA429">
        <v>0</v>
      </c>
      <c r="AB429">
        <v>0</v>
      </c>
      <c r="AC429">
        <v>0</v>
      </c>
      <c r="AD429">
        <v>0</v>
      </c>
      <c r="AE429">
        <v>0</v>
      </c>
      <c r="AF429">
        <v>0</v>
      </c>
    </row>
    <row r="430" spans="1:32" hidden="1" x14ac:dyDescent="0.25">
      <c r="A430" t="s">
        <v>730</v>
      </c>
      <c r="B430">
        <v>412.03999999999996</v>
      </c>
      <c r="C430">
        <v>565.02</v>
      </c>
      <c r="D430" s="17">
        <f>VLOOKUP(A430,Sheet7!$A$2:$B$602,2,FALSE)</f>
        <v>85</v>
      </c>
      <c r="E430">
        <v>27347</v>
      </c>
      <c r="F430">
        <v>0</v>
      </c>
      <c r="H430">
        <v>810</v>
      </c>
      <c r="I430" t="s">
        <v>27</v>
      </c>
      <c r="J430" t="s">
        <v>327</v>
      </c>
      <c r="K430" t="s">
        <v>734</v>
      </c>
      <c r="L430" t="s">
        <v>35</v>
      </c>
      <c r="M430" t="s">
        <v>403</v>
      </c>
      <c r="N430">
        <v>10</v>
      </c>
      <c r="O430">
        <v>0</v>
      </c>
      <c r="P430">
        <v>10</v>
      </c>
      <c r="Q430">
        <v>10</v>
      </c>
      <c r="R430">
        <v>10</v>
      </c>
      <c r="S430">
        <v>0</v>
      </c>
      <c r="T430">
        <v>0</v>
      </c>
      <c r="U430">
        <v>0</v>
      </c>
      <c r="V430">
        <v>9</v>
      </c>
      <c r="W430">
        <v>0</v>
      </c>
      <c r="X430" t="s">
        <v>735</v>
      </c>
      <c r="Y430">
        <v>1</v>
      </c>
      <c r="Z430" t="s">
        <v>127</v>
      </c>
      <c r="AA430">
        <v>0</v>
      </c>
      <c r="AB430">
        <v>0</v>
      </c>
      <c r="AC430">
        <v>0</v>
      </c>
      <c r="AD430">
        <v>0</v>
      </c>
      <c r="AE430">
        <v>0</v>
      </c>
      <c r="AF430">
        <v>0</v>
      </c>
    </row>
    <row r="431" spans="1:32" hidden="1" x14ac:dyDescent="0.25">
      <c r="A431" t="s">
        <v>730</v>
      </c>
      <c r="B431">
        <v>412.03999999999996</v>
      </c>
      <c r="C431">
        <v>565.02</v>
      </c>
      <c r="D431" s="17">
        <f>VLOOKUP(A431,Sheet7!$A$2:$B$602,2,FALSE)</f>
        <v>85</v>
      </c>
      <c r="E431">
        <v>26849</v>
      </c>
      <c r="F431">
        <v>0</v>
      </c>
      <c r="H431">
        <v>810</v>
      </c>
      <c r="I431" t="s">
        <v>27</v>
      </c>
      <c r="J431" t="s">
        <v>327</v>
      </c>
      <c r="K431" t="s">
        <v>731</v>
      </c>
      <c r="L431" t="s">
        <v>60</v>
      </c>
      <c r="M431" t="s">
        <v>32</v>
      </c>
      <c r="N431">
        <v>1932</v>
      </c>
      <c r="O431">
        <v>3425</v>
      </c>
      <c r="P431">
        <v>400</v>
      </c>
      <c r="Q431">
        <v>1932</v>
      </c>
      <c r="R431">
        <v>400</v>
      </c>
      <c r="S431">
        <v>1932</v>
      </c>
      <c r="T431">
        <v>0</v>
      </c>
      <c r="U431">
        <v>0</v>
      </c>
      <c r="V431">
        <v>9</v>
      </c>
      <c r="W431">
        <v>0</v>
      </c>
      <c r="X431">
        <v>0</v>
      </c>
      <c r="Y431">
        <v>0</v>
      </c>
      <c r="Z431">
        <v>0</v>
      </c>
      <c r="AA431">
        <v>0</v>
      </c>
      <c r="AB431">
        <v>0</v>
      </c>
      <c r="AC431">
        <v>0</v>
      </c>
      <c r="AD431">
        <v>0</v>
      </c>
      <c r="AE431">
        <v>0</v>
      </c>
      <c r="AF431">
        <v>0</v>
      </c>
    </row>
    <row r="432" spans="1:32" hidden="1" x14ac:dyDescent="0.25">
      <c r="A432" t="s">
        <v>730</v>
      </c>
      <c r="B432">
        <v>412.03999999999996</v>
      </c>
      <c r="C432">
        <v>565.02</v>
      </c>
      <c r="D432" s="17">
        <f>VLOOKUP(A432,Sheet7!$A$2:$B$602,2,FALSE)</f>
        <v>85</v>
      </c>
      <c r="E432">
        <v>26864</v>
      </c>
      <c r="F432">
        <v>0</v>
      </c>
      <c r="H432">
        <v>810</v>
      </c>
      <c r="I432" t="s">
        <v>27</v>
      </c>
      <c r="J432" t="s">
        <v>327</v>
      </c>
      <c r="K432" t="s">
        <v>732</v>
      </c>
      <c r="L432" t="s">
        <v>50</v>
      </c>
      <c r="M432" t="s">
        <v>51</v>
      </c>
      <c r="N432">
        <v>136.69</v>
      </c>
      <c r="O432">
        <v>0</v>
      </c>
      <c r="P432">
        <v>39.64</v>
      </c>
      <c r="Q432">
        <v>136.69</v>
      </c>
      <c r="R432">
        <v>39.64</v>
      </c>
      <c r="S432">
        <v>136.69</v>
      </c>
      <c r="T432">
        <v>0</v>
      </c>
      <c r="U432">
        <v>0</v>
      </c>
      <c r="V432">
        <v>9</v>
      </c>
      <c r="W432">
        <v>0</v>
      </c>
      <c r="X432">
        <v>0</v>
      </c>
      <c r="Y432">
        <v>0</v>
      </c>
      <c r="Z432">
        <v>0</v>
      </c>
      <c r="AA432">
        <v>0</v>
      </c>
      <c r="AB432">
        <v>0</v>
      </c>
      <c r="AC432">
        <v>0</v>
      </c>
      <c r="AD432">
        <v>0</v>
      </c>
      <c r="AE432">
        <v>0</v>
      </c>
      <c r="AF432">
        <v>0</v>
      </c>
    </row>
    <row r="433" spans="1:32" hidden="1" x14ac:dyDescent="0.25">
      <c r="A433" t="s">
        <v>730</v>
      </c>
      <c r="B433">
        <v>412.03999999999996</v>
      </c>
      <c r="C433">
        <v>565.02</v>
      </c>
      <c r="D433" s="17">
        <f>VLOOKUP(A433,Sheet7!$A$2:$B$602,2,FALSE)</f>
        <v>85</v>
      </c>
      <c r="E433">
        <v>26872</v>
      </c>
      <c r="F433">
        <v>0</v>
      </c>
      <c r="H433">
        <v>810</v>
      </c>
      <c r="I433" t="s">
        <v>27</v>
      </c>
      <c r="J433" t="s">
        <v>327</v>
      </c>
      <c r="K433" t="s">
        <v>733</v>
      </c>
      <c r="L433" t="s">
        <v>37</v>
      </c>
      <c r="M433" t="s">
        <v>77</v>
      </c>
      <c r="N433">
        <v>600</v>
      </c>
      <c r="O433">
        <v>0</v>
      </c>
      <c r="P433">
        <v>90</v>
      </c>
      <c r="Q433">
        <v>600</v>
      </c>
      <c r="R433">
        <v>90</v>
      </c>
      <c r="S433">
        <v>600</v>
      </c>
      <c r="T433">
        <v>0</v>
      </c>
      <c r="U433">
        <v>0</v>
      </c>
      <c r="V433">
        <v>9</v>
      </c>
      <c r="W433">
        <v>0</v>
      </c>
      <c r="X433">
        <v>0</v>
      </c>
      <c r="Y433">
        <v>0</v>
      </c>
      <c r="Z433">
        <v>0</v>
      </c>
      <c r="AA433">
        <v>0</v>
      </c>
      <c r="AB433">
        <v>0</v>
      </c>
      <c r="AC433">
        <v>0</v>
      </c>
      <c r="AD433">
        <v>0</v>
      </c>
      <c r="AE433">
        <v>0</v>
      </c>
      <c r="AF433">
        <v>0</v>
      </c>
    </row>
    <row r="434" spans="1:32" hidden="1" x14ac:dyDescent="0.25">
      <c r="A434" t="s">
        <v>736</v>
      </c>
      <c r="B434">
        <v>1447.79</v>
      </c>
      <c r="C434">
        <v>3031.5399999999995</v>
      </c>
      <c r="D434" s="17">
        <f>VLOOKUP(A434,Sheet7!$A$2:$B$602,2,FALSE)</f>
        <v>45</v>
      </c>
      <c r="E434">
        <v>27766</v>
      </c>
      <c r="F434">
        <v>0</v>
      </c>
      <c r="H434">
        <v>810</v>
      </c>
      <c r="I434" t="s">
        <v>27</v>
      </c>
      <c r="J434" t="s">
        <v>327</v>
      </c>
      <c r="K434" t="s">
        <v>745</v>
      </c>
      <c r="L434" t="s">
        <v>35</v>
      </c>
      <c r="M434" t="s">
        <v>77</v>
      </c>
      <c r="N434">
        <v>20</v>
      </c>
      <c r="O434">
        <v>20</v>
      </c>
      <c r="P434">
        <v>8.9700000000000006</v>
      </c>
      <c r="Q434">
        <v>20</v>
      </c>
      <c r="R434">
        <v>8</v>
      </c>
      <c r="S434">
        <v>0</v>
      </c>
      <c r="T434">
        <v>0</v>
      </c>
      <c r="U434">
        <v>0</v>
      </c>
      <c r="V434">
        <v>9</v>
      </c>
      <c r="W434">
        <v>0</v>
      </c>
      <c r="X434" t="s">
        <v>735</v>
      </c>
      <c r="Y434">
        <v>1</v>
      </c>
      <c r="Z434" t="s">
        <v>127</v>
      </c>
      <c r="AA434">
        <v>0</v>
      </c>
      <c r="AB434">
        <v>0</v>
      </c>
      <c r="AC434">
        <v>0</v>
      </c>
      <c r="AD434" t="s">
        <v>332</v>
      </c>
      <c r="AE434" t="s">
        <v>33</v>
      </c>
      <c r="AF434">
        <v>0</v>
      </c>
    </row>
    <row r="435" spans="1:32" hidden="1" x14ac:dyDescent="0.25">
      <c r="A435" t="s">
        <v>736</v>
      </c>
      <c r="B435">
        <v>1447.79</v>
      </c>
      <c r="C435">
        <v>3031.5399999999995</v>
      </c>
      <c r="D435" s="17">
        <f>VLOOKUP(A435,Sheet7!$A$2:$B$602,2,FALSE)</f>
        <v>45</v>
      </c>
      <c r="E435">
        <v>27689</v>
      </c>
      <c r="F435">
        <v>0</v>
      </c>
      <c r="H435">
        <v>810</v>
      </c>
      <c r="I435" t="s">
        <v>27</v>
      </c>
      <c r="J435" t="s">
        <v>327</v>
      </c>
      <c r="K435" t="s">
        <v>737</v>
      </c>
      <c r="L435" t="s">
        <v>37</v>
      </c>
      <c r="M435" t="s">
        <v>32</v>
      </c>
      <c r="N435">
        <v>3150</v>
      </c>
      <c r="O435">
        <v>0</v>
      </c>
      <c r="P435">
        <v>1000</v>
      </c>
      <c r="Q435">
        <v>3150</v>
      </c>
      <c r="R435">
        <v>1000</v>
      </c>
      <c r="S435">
        <v>3150</v>
      </c>
      <c r="T435">
        <v>0</v>
      </c>
      <c r="U435">
        <v>0</v>
      </c>
      <c r="V435">
        <v>9</v>
      </c>
      <c r="W435">
        <v>0</v>
      </c>
      <c r="X435">
        <v>0</v>
      </c>
      <c r="Y435">
        <v>0</v>
      </c>
      <c r="Z435">
        <v>0</v>
      </c>
      <c r="AA435">
        <v>0</v>
      </c>
      <c r="AB435">
        <v>0</v>
      </c>
      <c r="AC435">
        <v>0</v>
      </c>
      <c r="AD435">
        <v>0</v>
      </c>
      <c r="AE435">
        <v>0</v>
      </c>
      <c r="AF435">
        <v>0</v>
      </c>
    </row>
    <row r="436" spans="1:32" hidden="1" x14ac:dyDescent="0.25">
      <c r="A436" t="s">
        <v>736</v>
      </c>
      <c r="B436">
        <v>1447.79</v>
      </c>
      <c r="C436">
        <v>3031.5399999999995</v>
      </c>
      <c r="D436" s="17">
        <f>VLOOKUP(A436,Sheet7!$A$2:$B$602,2,FALSE)</f>
        <v>45</v>
      </c>
      <c r="E436">
        <v>27690</v>
      </c>
      <c r="F436">
        <v>0</v>
      </c>
      <c r="H436">
        <v>810</v>
      </c>
      <c r="I436" t="s">
        <v>27</v>
      </c>
      <c r="J436" t="s">
        <v>327</v>
      </c>
      <c r="K436" t="s">
        <v>738</v>
      </c>
      <c r="L436" t="s">
        <v>288</v>
      </c>
      <c r="M436" t="s">
        <v>32</v>
      </c>
      <c r="N436">
        <v>85</v>
      </c>
      <c r="O436">
        <v>0</v>
      </c>
      <c r="P436">
        <v>32.5</v>
      </c>
      <c r="Q436">
        <v>85</v>
      </c>
      <c r="R436">
        <v>32.5</v>
      </c>
      <c r="S436">
        <v>85</v>
      </c>
      <c r="T436">
        <v>0</v>
      </c>
      <c r="U436">
        <v>0</v>
      </c>
      <c r="V436">
        <v>9</v>
      </c>
      <c r="W436">
        <v>0</v>
      </c>
      <c r="X436">
        <v>0</v>
      </c>
      <c r="Y436">
        <v>0</v>
      </c>
      <c r="Z436">
        <v>0</v>
      </c>
      <c r="AA436">
        <v>0</v>
      </c>
      <c r="AB436">
        <v>0</v>
      </c>
      <c r="AC436">
        <v>0</v>
      </c>
      <c r="AD436">
        <v>0</v>
      </c>
      <c r="AE436">
        <v>0</v>
      </c>
      <c r="AF436">
        <v>0</v>
      </c>
    </row>
    <row r="437" spans="1:32" hidden="1" x14ac:dyDescent="0.25">
      <c r="A437" t="s">
        <v>736</v>
      </c>
      <c r="B437">
        <v>1447.79</v>
      </c>
      <c r="C437">
        <v>3031.5399999999995</v>
      </c>
      <c r="D437" s="17">
        <f>VLOOKUP(A437,Sheet7!$A$2:$B$602,2,FALSE)</f>
        <v>45</v>
      </c>
      <c r="E437">
        <v>27702</v>
      </c>
      <c r="F437">
        <v>0</v>
      </c>
      <c r="H437">
        <v>810</v>
      </c>
      <c r="I437" t="s">
        <v>27</v>
      </c>
      <c r="J437" t="s">
        <v>327</v>
      </c>
      <c r="K437" t="s">
        <v>739</v>
      </c>
      <c r="L437" t="s">
        <v>42</v>
      </c>
      <c r="M437" t="s">
        <v>32</v>
      </c>
      <c r="N437">
        <v>1500</v>
      </c>
      <c r="O437">
        <v>0</v>
      </c>
      <c r="P437">
        <v>500</v>
      </c>
      <c r="Q437">
        <v>1500</v>
      </c>
      <c r="R437">
        <v>500</v>
      </c>
      <c r="S437">
        <v>1500</v>
      </c>
      <c r="T437">
        <v>0</v>
      </c>
      <c r="U437">
        <v>0</v>
      </c>
      <c r="V437">
        <v>9</v>
      </c>
      <c r="W437">
        <v>0</v>
      </c>
      <c r="X437">
        <v>0</v>
      </c>
      <c r="Y437">
        <v>0</v>
      </c>
      <c r="Z437">
        <v>0</v>
      </c>
      <c r="AA437">
        <v>0</v>
      </c>
      <c r="AB437">
        <v>0</v>
      </c>
      <c r="AC437">
        <v>0</v>
      </c>
      <c r="AD437">
        <v>0</v>
      </c>
      <c r="AE437">
        <v>0</v>
      </c>
      <c r="AF437">
        <v>0</v>
      </c>
    </row>
    <row r="438" spans="1:32" hidden="1" x14ac:dyDescent="0.25">
      <c r="A438" t="s">
        <v>736</v>
      </c>
      <c r="B438">
        <v>1447.79</v>
      </c>
      <c r="C438">
        <v>3031.5399999999995</v>
      </c>
      <c r="D438" s="17">
        <f>VLOOKUP(A438,Sheet7!$A$2:$B$602,2,FALSE)</f>
        <v>45</v>
      </c>
      <c r="E438">
        <v>27706</v>
      </c>
      <c r="F438">
        <v>0</v>
      </c>
      <c r="H438">
        <v>810</v>
      </c>
      <c r="I438" t="s">
        <v>27</v>
      </c>
      <c r="J438" t="s">
        <v>327</v>
      </c>
      <c r="K438" t="s">
        <v>740</v>
      </c>
      <c r="L438" t="s">
        <v>45</v>
      </c>
      <c r="M438" t="s">
        <v>32</v>
      </c>
      <c r="N438">
        <v>1073.28</v>
      </c>
      <c r="O438">
        <v>536.64</v>
      </c>
      <c r="P438">
        <v>178.88</v>
      </c>
      <c r="Q438">
        <v>1073.28</v>
      </c>
      <c r="R438">
        <v>178.88</v>
      </c>
      <c r="S438">
        <v>1073.28</v>
      </c>
      <c r="T438">
        <v>0</v>
      </c>
      <c r="U438">
        <v>0</v>
      </c>
      <c r="V438">
        <v>9</v>
      </c>
      <c r="W438">
        <v>0</v>
      </c>
      <c r="X438">
        <v>0</v>
      </c>
      <c r="Y438">
        <v>0</v>
      </c>
      <c r="Z438">
        <v>0</v>
      </c>
      <c r="AA438">
        <v>0</v>
      </c>
      <c r="AB438">
        <v>0</v>
      </c>
      <c r="AC438">
        <v>0</v>
      </c>
      <c r="AD438">
        <v>0</v>
      </c>
      <c r="AE438">
        <v>0</v>
      </c>
      <c r="AF438">
        <v>0</v>
      </c>
    </row>
    <row r="439" spans="1:32" hidden="1" x14ac:dyDescent="0.25">
      <c r="A439" t="s">
        <v>736</v>
      </c>
      <c r="B439">
        <v>1447.79</v>
      </c>
      <c r="C439">
        <v>3031.5399999999995</v>
      </c>
      <c r="D439" s="17">
        <f>VLOOKUP(A439,Sheet7!$A$2:$B$602,2,FALSE)</f>
        <v>45</v>
      </c>
      <c r="E439">
        <v>27733</v>
      </c>
      <c r="F439">
        <v>0</v>
      </c>
      <c r="H439">
        <v>810</v>
      </c>
      <c r="I439" t="s">
        <v>27</v>
      </c>
      <c r="J439" t="s">
        <v>327</v>
      </c>
      <c r="K439" t="s">
        <v>741</v>
      </c>
      <c r="L439" t="s">
        <v>119</v>
      </c>
      <c r="M439" t="s">
        <v>32</v>
      </c>
      <c r="N439">
        <v>576.41999999999996</v>
      </c>
      <c r="O439">
        <v>0</v>
      </c>
      <c r="P439">
        <v>0</v>
      </c>
      <c r="Q439">
        <v>576.41999999999996</v>
      </c>
      <c r="R439">
        <v>0</v>
      </c>
      <c r="S439">
        <v>0</v>
      </c>
      <c r="T439">
        <v>0</v>
      </c>
      <c r="U439" t="s">
        <v>742</v>
      </c>
      <c r="V439">
        <v>2</v>
      </c>
      <c r="W439">
        <v>2</v>
      </c>
      <c r="X439">
        <v>0</v>
      </c>
      <c r="Y439">
        <v>0</v>
      </c>
      <c r="Z439">
        <v>0</v>
      </c>
      <c r="AA439">
        <v>0</v>
      </c>
      <c r="AB439">
        <v>0</v>
      </c>
      <c r="AC439">
        <v>0</v>
      </c>
      <c r="AD439">
        <v>0</v>
      </c>
      <c r="AE439">
        <v>0</v>
      </c>
      <c r="AF439">
        <v>0</v>
      </c>
    </row>
    <row r="440" spans="1:32" hidden="1" x14ac:dyDescent="0.25">
      <c r="A440" t="s">
        <v>736</v>
      </c>
      <c r="B440">
        <v>1447.79</v>
      </c>
      <c r="C440">
        <v>3031.5399999999995</v>
      </c>
      <c r="D440" s="17">
        <f>VLOOKUP(A440,Sheet7!$A$2:$B$602,2,FALSE)</f>
        <v>45</v>
      </c>
      <c r="E440">
        <v>27740</v>
      </c>
      <c r="F440">
        <v>0</v>
      </c>
      <c r="H440">
        <v>810</v>
      </c>
      <c r="I440" t="s">
        <v>27</v>
      </c>
      <c r="J440" t="s">
        <v>327</v>
      </c>
      <c r="K440" t="s">
        <v>743</v>
      </c>
      <c r="L440" t="s">
        <v>408</v>
      </c>
      <c r="M440" t="s">
        <v>77</v>
      </c>
      <c r="N440">
        <v>1750</v>
      </c>
      <c r="O440">
        <v>0</v>
      </c>
      <c r="P440">
        <v>350</v>
      </c>
      <c r="Q440">
        <v>1750</v>
      </c>
      <c r="R440">
        <v>350</v>
      </c>
      <c r="S440">
        <v>1750</v>
      </c>
      <c r="T440">
        <v>0</v>
      </c>
      <c r="U440">
        <v>0</v>
      </c>
      <c r="V440">
        <v>9</v>
      </c>
      <c r="W440">
        <v>0</v>
      </c>
      <c r="X440">
        <v>0</v>
      </c>
      <c r="Y440">
        <v>0</v>
      </c>
      <c r="Z440">
        <v>0</v>
      </c>
      <c r="AA440">
        <v>0</v>
      </c>
      <c r="AB440">
        <v>0</v>
      </c>
      <c r="AC440">
        <v>0</v>
      </c>
      <c r="AD440">
        <v>0</v>
      </c>
      <c r="AE440">
        <v>0</v>
      </c>
      <c r="AF440">
        <v>0</v>
      </c>
    </row>
    <row r="441" spans="1:32" hidden="1" x14ac:dyDescent="0.25">
      <c r="A441" t="s">
        <v>736</v>
      </c>
      <c r="B441">
        <v>1447.79</v>
      </c>
      <c r="C441">
        <v>3031.5399999999995</v>
      </c>
      <c r="D441" s="17">
        <f>VLOOKUP(A441,Sheet7!$A$2:$B$602,2,FALSE)</f>
        <v>45</v>
      </c>
      <c r="E441">
        <v>27765</v>
      </c>
      <c r="F441">
        <v>0</v>
      </c>
      <c r="H441">
        <v>810</v>
      </c>
      <c r="I441" t="s">
        <v>27</v>
      </c>
      <c r="J441" t="s">
        <v>327</v>
      </c>
      <c r="K441" t="s">
        <v>744</v>
      </c>
      <c r="L441" t="s">
        <v>60</v>
      </c>
      <c r="M441" t="s">
        <v>32</v>
      </c>
      <c r="N441">
        <v>1459</v>
      </c>
      <c r="O441">
        <v>0</v>
      </c>
      <c r="P441">
        <v>437.7</v>
      </c>
      <c r="Q441">
        <v>1459</v>
      </c>
      <c r="R441">
        <v>437.7</v>
      </c>
      <c r="S441">
        <v>1459</v>
      </c>
      <c r="T441">
        <v>0</v>
      </c>
      <c r="U441">
        <v>0</v>
      </c>
      <c r="V441">
        <v>9</v>
      </c>
      <c r="W441">
        <v>0</v>
      </c>
      <c r="X441">
        <v>0</v>
      </c>
      <c r="Y441">
        <v>0</v>
      </c>
      <c r="Z441">
        <v>0</v>
      </c>
      <c r="AA441">
        <v>0</v>
      </c>
      <c r="AB441">
        <v>0</v>
      </c>
      <c r="AC441">
        <v>0</v>
      </c>
      <c r="AD441">
        <v>0</v>
      </c>
      <c r="AE441">
        <v>0</v>
      </c>
      <c r="AF441">
        <v>0</v>
      </c>
    </row>
    <row r="442" spans="1:32" hidden="1" x14ac:dyDescent="0.25">
      <c r="A442" t="s">
        <v>746</v>
      </c>
      <c r="B442">
        <v>2602.81</v>
      </c>
      <c r="C442">
        <v>3461.82</v>
      </c>
      <c r="D442" s="17">
        <f>VLOOKUP(A442,Sheet7!$A$2:$B$602,2,FALSE)</f>
        <v>65</v>
      </c>
      <c r="E442">
        <v>26878</v>
      </c>
      <c r="F442">
        <v>0</v>
      </c>
      <c r="H442">
        <v>810</v>
      </c>
      <c r="I442" t="s">
        <v>27</v>
      </c>
      <c r="J442" t="s">
        <v>327</v>
      </c>
      <c r="K442" t="s">
        <v>747</v>
      </c>
      <c r="L442" t="s">
        <v>42</v>
      </c>
      <c r="M442" t="s">
        <v>32</v>
      </c>
      <c r="N442">
        <v>7808.5</v>
      </c>
      <c r="O442">
        <v>3905</v>
      </c>
      <c r="P442">
        <v>3903.5</v>
      </c>
      <c r="Q442">
        <v>7808.5</v>
      </c>
      <c r="R442">
        <v>3123.4</v>
      </c>
      <c r="S442">
        <v>7808.5</v>
      </c>
      <c r="T442">
        <v>0</v>
      </c>
      <c r="U442">
        <v>0</v>
      </c>
      <c r="V442">
        <v>9</v>
      </c>
      <c r="W442">
        <v>0</v>
      </c>
      <c r="X442">
        <v>0</v>
      </c>
      <c r="Y442">
        <v>0</v>
      </c>
      <c r="Z442">
        <v>0</v>
      </c>
      <c r="AA442">
        <v>0</v>
      </c>
      <c r="AB442">
        <v>0</v>
      </c>
      <c r="AC442">
        <v>0</v>
      </c>
      <c r="AD442">
        <v>0</v>
      </c>
      <c r="AE442">
        <v>0</v>
      </c>
      <c r="AF442">
        <v>0</v>
      </c>
    </row>
    <row r="443" spans="1:32" hidden="1" x14ac:dyDescent="0.25">
      <c r="A443" t="s">
        <v>746</v>
      </c>
      <c r="B443">
        <v>2602.81</v>
      </c>
      <c r="C443">
        <v>3461.82</v>
      </c>
      <c r="D443" s="17">
        <f>VLOOKUP(A443,Sheet7!$A$2:$B$602,2,FALSE)</f>
        <v>65</v>
      </c>
      <c r="E443">
        <v>26909</v>
      </c>
      <c r="F443">
        <v>0</v>
      </c>
      <c r="H443">
        <v>810</v>
      </c>
      <c r="I443" t="s">
        <v>27</v>
      </c>
      <c r="J443" t="s">
        <v>327</v>
      </c>
      <c r="K443" t="s">
        <v>748</v>
      </c>
      <c r="L443" t="s">
        <v>37</v>
      </c>
      <c r="M443" t="s">
        <v>32</v>
      </c>
      <c r="N443">
        <v>4355.5</v>
      </c>
      <c r="O443">
        <v>2805</v>
      </c>
      <c r="P443">
        <v>1550.5</v>
      </c>
      <c r="Q443">
        <v>4355.5</v>
      </c>
      <c r="R443">
        <v>1550.5</v>
      </c>
      <c r="S443">
        <v>4355.5</v>
      </c>
      <c r="T443">
        <v>0</v>
      </c>
      <c r="U443">
        <v>0</v>
      </c>
      <c r="V443">
        <v>9</v>
      </c>
      <c r="W443">
        <v>0</v>
      </c>
      <c r="X443">
        <v>0</v>
      </c>
      <c r="Y443">
        <v>0</v>
      </c>
      <c r="Z443">
        <v>0</v>
      </c>
      <c r="AA443">
        <v>0</v>
      </c>
      <c r="AB443">
        <v>0</v>
      </c>
      <c r="AC443">
        <v>0</v>
      </c>
      <c r="AD443">
        <v>0</v>
      </c>
      <c r="AE443">
        <v>0</v>
      </c>
      <c r="AF443">
        <v>0</v>
      </c>
    </row>
    <row r="444" spans="1:32" hidden="1" x14ac:dyDescent="0.25">
      <c r="A444" t="s">
        <v>749</v>
      </c>
      <c r="B444">
        <v>2345.77</v>
      </c>
      <c r="C444">
        <v>293.89999999999998</v>
      </c>
      <c r="D444" s="17">
        <f>VLOOKUP(A444,Sheet7!$A$2:$B$602,2,FALSE)</f>
        <v>52</v>
      </c>
      <c r="E444">
        <v>26193</v>
      </c>
      <c r="F444">
        <v>0</v>
      </c>
      <c r="H444">
        <v>810</v>
      </c>
      <c r="I444" t="s">
        <v>27</v>
      </c>
      <c r="J444" t="s">
        <v>327</v>
      </c>
      <c r="K444" t="s">
        <v>750</v>
      </c>
      <c r="L444" t="s">
        <v>42</v>
      </c>
      <c r="M444" t="s">
        <v>77</v>
      </c>
      <c r="N444">
        <v>840</v>
      </c>
      <c r="O444">
        <v>0</v>
      </c>
      <c r="P444">
        <v>336</v>
      </c>
      <c r="Q444">
        <v>840</v>
      </c>
      <c r="R444">
        <v>336</v>
      </c>
      <c r="S444">
        <v>840</v>
      </c>
      <c r="T444">
        <v>0</v>
      </c>
      <c r="U444">
        <v>0</v>
      </c>
      <c r="V444">
        <v>9</v>
      </c>
      <c r="W444">
        <v>0</v>
      </c>
      <c r="X444">
        <v>0</v>
      </c>
      <c r="Y444">
        <v>0</v>
      </c>
      <c r="Z444">
        <v>0</v>
      </c>
      <c r="AA444">
        <v>0</v>
      </c>
      <c r="AB444">
        <v>0</v>
      </c>
      <c r="AC444">
        <v>0</v>
      </c>
      <c r="AD444">
        <v>0</v>
      </c>
      <c r="AE444">
        <v>0</v>
      </c>
      <c r="AF444">
        <v>0</v>
      </c>
    </row>
    <row r="445" spans="1:32" hidden="1" x14ac:dyDescent="0.25">
      <c r="A445" t="s">
        <v>749</v>
      </c>
      <c r="B445">
        <v>2345.77</v>
      </c>
      <c r="C445">
        <v>293.89999999999998</v>
      </c>
      <c r="D445" s="17">
        <f>VLOOKUP(A445,Sheet7!$A$2:$B$602,2,FALSE)</f>
        <v>52</v>
      </c>
      <c r="E445">
        <v>26194</v>
      </c>
      <c r="F445">
        <v>0</v>
      </c>
      <c r="H445">
        <v>810</v>
      </c>
      <c r="I445" t="s">
        <v>27</v>
      </c>
      <c r="J445" t="s">
        <v>327</v>
      </c>
      <c r="K445" t="s">
        <v>751</v>
      </c>
      <c r="L445" t="s">
        <v>42</v>
      </c>
      <c r="M445" t="s">
        <v>32</v>
      </c>
      <c r="N445">
        <v>1420</v>
      </c>
      <c r="O445">
        <v>0</v>
      </c>
      <c r="P445">
        <v>568</v>
      </c>
      <c r="Q445">
        <v>1420</v>
      </c>
      <c r="R445">
        <v>568</v>
      </c>
      <c r="S445">
        <v>1420</v>
      </c>
      <c r="T445">
        <v>0</v>
      </c>
      <c r="U445">
        <v>0</v>
      </c>
      <c r="V445">
        <v>0</v>
      </c>
      <c r="W445">
        <v>0</v>
      </c>
      <c r="X445">
        <v>0</v>
      </c>
      <c r="Y445">
        <v>0</v>
      </c>
      <c r="Z445">
        <v>0</v>
      </c>
      <c r="AA445">
        <v>0</v>
      </c>
      <c r="AB445">
        <v>0</v>
      </c>
      <c r="AC445">
        <v>0</v>
      </c>
      <c r="AD445">
        <v>0</v>
      </c>
      <c r="AE445">
        <v>0</v>
      </c>
      <c r="AF445">
        <v>0</v>
      </c>
    </row>
    <row r="446" spans="1:32" hidden="1" x14ac:dyDescent="0.25">
      <c r="A446" t="s">
        <v>749</v>
      </c>
      <c r="B446">
        <v>2345.77</v>
      </c>
      <c r="C446">
        <v>293.89999999999998</v>
      </c>
      <c r="D446" s="17">
        <f>VLOOKUP(A446,Sheet7!$A$2:$B$602,2,FALSE)</f>
        <v>52</v>
      </c>
      <c r="E446">
        <v>26204</v>
      </c>
      <c r="F446">
        <v>0</v>
      </c>
      <c r="H446">
        <v>810</v>
      </c>
      <c r="I446" t="s">
        <v>27</v>
      </c>
      <c r="J446" t="s">
        <v>327</v>
      </c>
      <c r="K446" t="s">
        <v>752</v>
      </c>
      <c r="L446" t="s">
        <v>45</v>
      </c>
      <c r="M446" t="s">
        <v>77</v>
      </c>
      <c r="N446">
        <v>2781.68</v>
      </c>
      <c r="O446">
        <v>1669.01</v>
      </c>
      <c r="P446">
        <v>1112.67</v>
      </c>
      <c r="Q446">
        <v>2781.68</v>
      </c>
      <c r="R446">
        <v>1112.67</v>
      </c>
      <c r="S446">
        <v>2781.68</v>
      </c>
      <c r="T446">
        <v>0</v>
      </c>
      <c r="U446">
        <v>0</v>
      </c>
      <c r="V446">
        <v>9</v>
      </c>
      <c r="W446">
        <v>0</v>
      </c>
      <c r="X446">
        <v>0</v>
      </c>
      <c r="Y446">
        <v>0</v>
      </c>
      <c r="Z446">
        <v>0</v>
      </c>
      <c r="AA446">
        <v>0</v>
      </c>
      <c r="AB446">
        <v>0</v>
      </c>
      <c r="AC446">
        <v>0</v>
      </c>
      <c r="AD446">
        <v>0</v>
      </c>
      <c r="AE446">
        <v>0</v>
      </c>
      <c r="AF446">
        <v>0</v>
      </c>
    </row>
    <row r="447" spans="1:32" hidden="1" x14ac:dyDescent="0.25">
      <c r="A447" t="s">
        <v>749</v>
      </c>
      <c r="B447">
        <v>2345.77</v>
      </c>
      <c r="C447">
        <v>293.89999999999998</v>
      </c>
      <c r="D447" s="17">
        <f>VLOOKUP(A447,Sheet7!$A$2:$B$602,2,FALSE)</f>
        <v>52</v>
      </c>
      <c r="E447">
        <v>26206</v>
      </c>
      <c r="F447">
        <v>0</v>
      </c>
      <c r="H447">
        <v>810</v>
      </c>
      <c r="I447" t="s">
        <v>27</v>
      </c>
      <c r="J447" t="s">
        <v>327</v>
      </c>
      <c r="K447" t="s">
        <v>753</v>
      </c>
      <c r="L447" t="s">
        <v>45</v>
      </c>
      <c r="M447" t="s">
        <v>32</v>
      </c>
      <c r="N447">
        <v>2802.42</v>
      </c>
      <c r="O447">
        <v>1681.45</v>
      </c>
      <c r="P447">
        <v>1120.97</v>
      </c>
      <c r="Q447">
        <v>2802.42</v>
      </c>
      <c r="R447">
        <v>1120.97</v>
      </c>
      <c r="S447">
        <v>2802.42</v>
      </c>
      <c r="T447">
        <v>0</v>
      </c>
      <c r="U447">
        <v>0</v>
      </c>
      <c r="V447">
        <v>9</v>
      </c>
      <c r="W447">
        <v>0</v>
      </c>
      <c r="X447">
        <v>0</v>
      </c>
      <c r="Y447">
        <v>0</v>
      </c>
      <c r="Z447">
        <v>0</v>
      </c>
      <c r="AA447">
        <v>0</v>
      </c>
      <c r="AB447">
        <v>0</v>
      </c>
      <c r="AC447">
        <v>0</v>
      </c>
      <c r="AD447">
        <v>0</v>
      </c>
      <c r="AE447">
        <v>0</v>
      </c>
      <c r="AF447">
        <v>0</v>
      </c>
    </row>
    <row r="448" spans="1:32" hidden="1" x14ac:dyDescent="0.25">
      <c r="A448" t="s">
        <v>749</v>
      </c>
      <c r="B448">
        <v>2345.77</v>
      </c>
      <c r="C448">
        <v>293.89999999999998</v>
      </c>
      <c r="D448" s="17">
        <f>VLOOKUP(A448,Sheet7!$A$2:$B$602,2,FALSE)</f>
        <v>52</v>
      </c>
      <c r="E448">
        <v>26209</v>
      </c>
      <c r="F448">
        <v>0</v>
      </c>
      <c r="H448">
        <v>810</v>
      </c>
      <c r="I448" t="s">
        <v>27</v>
      </c>
      <c r="J448" t="s">
        <v>327</v>
      </c>
      <c r="K448" t="s">
        <v>754</v>
      </c>
      <c r="L448" t="s">
        <v>45</v>
      </c>
      <c r="M448" t="s">
        <v>51</v>
      </c>
      <c r="N448">
        <v>1212.2</v>
      </c>
      <c r="O448">
        <v>727.32</v>
      </c>
      <c r="P448">
        <v>484.88</v>
      </c>
      <c r="Q448">
        <v>1212.2</v>
      </c>
      <c r="R448">
        <v>484.88</v>
      </c>
      <c r="S448">
        <v>1212.2</v>
      </c>
      <c r="T448">
        <v>0</v>
      </c>
      <c r="U448">
        <v>0</v>
      </c>
      <c r="V448">
        <v>9</v>
      </c>
      <c r="W448">
        <v>0</v>
      </c>
      <c r="X448">
        <v>0</v>
      </c>
      <c r="Y448">
        <v>0</v>
      </c>
      <c r="Z448">
        <v>0</v>
      </c>
      <c r="AA448">
        <v>0</v>
      </c>
      <c r="AB448">
        <v>0</v>
      </c>
      <c r="AC448">
        <v>0</v>
      </c>
      <c r="AD448">
        <v>0</v>
      </c>
      <c r="AE448">
        <v>0</v>
      </c>
      <c r="AF448">
        <v>0</v>
      </c>
    </row>
    <row r="449" spans="1:32" hidden="1" x14ac:dyDescent="0.25">
      <c r="A449" t="s">
        <v>749</v>
      </c>
      <c r="B449">
        <v>2345.77</v>
      </c>
      <c r="C449">
        <v>293.89999999999998</v>
      </c>
      <c r="D449" s="17">
        <f>VLOOKUP(A449,Sheet7!$A$2:$B$602,2,FALSE)</f>
        <v>52</v>
      </c>
      <c r="E449">
        <v>26219</v>
      </c>
      <c r="F449">
        <v>0</v>
      </c>
      <c r="H449">
        <v>810</v>
      </c>
      <c r="I449" t="s">
        <v>27</v>
      </c>
      <c r="J449" t="s">
        <v>327</v>
      </c>
      <c r="K449" t="s">
        <v>755</v>
      </c>
      <c r="L449" t="s">
        <v>60</v>
      </c>
      <c r="M449" t="s">
        <v>32</v>
      </c>
      <c r="N449">
        <v>1920</v>
      </c>
      <c r="O449">
        <v>1152</v>
      </c>
      <c r="P449">
        <v>768</v>
      </c>
      <c r="Q449">
        <v>1920</v>
      </c>
      <c r="R449">
        <v>768</v>
      </c>
      <c r="S449">
        <v>1920</v>
      </c>
      <c r="T449">
        <v>0</v>
      </c>
      <c r="U449">
        <v>0</v>
      </c>
      <c r="V449">
        <v>9</v>
      </c>
      <c r="W449">
        <v>0</v>
      </c>
      <c r="X449">
        <v>0</v>
      </c>
      <c r="Y449">
        <v>0</v>
      </c>
      <c r="Z449">
        <v>0</v>
      </c>
      <c r="AA449">
        <v>0</v>
      </c>
      <c r="AB449">
        <v>0</v>
      </c>
      <c r="AC449">
        <v>0</v>
      </c>
      <c r="AD449">
        <v>0</v>
      </c>
      <c r="AE449">
        <v>0</v>
      </c>
      <c r="AF449">
        <v>0</v>
      </c>
    </row>
    <row r="450" spans="1:32" hidden="1" x14ac:dyDescent="0.25">
      <c r="A450" t="s">
        <v>749</v>
      </c>
      <c r="B450">
        <v>2345.77</v>
      </c>
      <c r="C450">
        <v>293.89999999999998</v>
      </c>
      <c r="D450" s="17">
        <f>VLOOKUP(A450,Sheet7!$A$2:$B$602,2,FALSE)</f>
        <v>52</v>
      </c>
      <c r="E450">
        <v>26227</v>
      </c>
      <c r="F450">
        <v>0</v>
      </c>
      <c r="H450">
        <v>810</v>
      </c>
      <c r="I450" t="s">
        <v>27</v>
      </c>
      <c r="J450" t="s">
        <v>327</v>
      </c>
      <c r="K450" t="s">
        <v>756</v>
      </c>
      <c r="L450" t="s">
        <v>288</v>
      </c>
      <c r="M450" t="s">
        <v>32</v>
      </c>
      <c r="N450">
        <v>79.540000000000006</v>
      </c>
      <c r="O450">
        <v>0</v>
      </c>
      <c r="P450">
        <v>31.82</v>
      </c>
      <c r="Q450">
        <v>79.540000000000006</v>
      </c>
      <c r="R450">
        <v>31.82</v>
      </c>
      <c r="S450">
        <v>79.540000000000006</v>
      </c>
      <c r="T450">
        <v>0</v>
      </c>
      <c r="U450">
        <v>0</v>
      </c>
      <c r="V450">
        <v>9</v>
      </c>
      <c r="W450">
        <v>0</v>
      </c>
      <c r="X450">
        <v>0</v>
      </c>
      <c r="Y450">
        <v>0</v>
      </c>
      <c r="Z450">
        <v>0</v>
      </c>
      <c r="AA450">
        <v>0</v>
      </c>
      <c r="AB450">
        <v>0</v>
      </c>
      <c r="AC450">
        <v>0</v>
      </c>
      <c r="AD450">
        <v>0</v>
      </c>
      <c r="AE450">
        <v>0</v>
      </c>
      <c r="AF450">
        <v>0</v>
      </c>
    </row>
    <row r="451" spans="1:32" hidden="1" x14ac:dyDescent="0.25">
      <c r="A451" t="s">
        <v>757</v>
      </c>
      <c r="B451">
        <v>4917.32</v>
      </c>
      <c r="C451">
        <v>10707.24</v>
      </c>
      <c r="D451" s="17">
        <f>VLOOKUP(A451,Sheet7!$A$2:$B$602,2,FALSE)</f>
        <v>85</v>
      </c>
      <c r="E451">
        <v>24754</v>
      </c>
      <c r="F451">
        <v>0</v>
      </c>
      <c r="H451">
        <v>810</v>
      </c>
      <c r="I451" t="s">
        <v>27</v>
      </c>
      <c r="J451" t="s">
        <v>327</v>
      </c>
      <c r="K451" t="s">
        <v>758</v>
      </c>
      <c r="L451" t="s">
        <v>288</v>
      </c>
      <c r="M451" t="s">
        <v>32</v>
      </c>
      <c r="N451">
        <v>160</v>
      </c>
      <c r="O451">
        <v>0</v>
      </c>
      <c r="P451">
        <v>144</v>
      </c>
      <c r="Q451">
        <v>160</v>
      </c>
      <c r="R451">
        <v>80</v>
      </c>
      <c r="S451">
        <v>160</v>
      </c>
      <c r="T451">
        <v>0</v>
      </c>
      <c r="U451">
        <v>0</v>
      </c>
      <c r="V451">
        <v>9</v>
      </c>
      <c r="W451">
        <v>0</v>
      </c>
      <c r="X451">
        <v>0</v>
      </c>
      <c r="Y451">
        <v>0</v>
      </c>
      <c r="Z451">
        <v>0</v>
      </c>
      <c r="AA451">
        <v>0</v>
      </c>
      <c r="AB451">
        <v>0</v>
      </c>
      <c r="AC451">
        <v>0</v>
      </c>
      <c r="AD451">
        <v>0</v>
      </c>
      <c r="AE451">
        <v>0</v>
      </c>
      <c r="AF451">
        <v>0</v>
      </c>
    </row>
    <row r="452" spans="1:32" hidden="1" x14ac:dyDescent="0.25">
      <c r="A452" t="s">
        <v>757</v>
      </c>
      <c r="B452">
        <v>4917.32</v>
      </c>
      <c r="C452">
        <v>10707.24</v>
      </c>
      <c r="D452" s="17">
        <f>VLOOKUP(A452,Sheet7!$A$2:$B$602,2,FALSE)</f>
        <v>85</v>
      </c>
      <c r="E452">
        <v>24755</v>
      </c>
      <c r="F452">
        <v>0</v>
      </c>
      <c r="H452">
        <v>810</v>
      </c>
      <c r="I452" t="s">
        <v>27</v>
      </c>
      <c r="J452" t="s">
        <v>327</v>
      </c>
      <c r="K452" t="s">
        <v>759</v>
      </c>
      <c r="L452" t="s">
        <v>288</v>
      </c>
      <c r="M452" t="s">
        <v>77</v>
      </c>
      <c r="N452">
        <v>48</v>
      </c>
      <c r="O452">
        <v>0</v>
      </c>
      <c r="P452">
        <v>43.2</v>
      </c>
      <c r="Q452">
        <v>48</v>
      </c>
      <c r="R452">
        <v>24</v>
      </c>
      <c r="S452">
        <v>48</v>
      </c>
      <c r="T452">
        <v>0</v>
      </c>
      <c r="U452">
        <v>0</v>
      </c>
      <c r="V452">
        <v>9</v>
      </c>
      <c r="W452">
        <v>0</v>
      </c>
      <c r="X452">
        <v>0</v>
      </c>
      <c r="Y452">
        <v>0</v>
      </c>
      <c r="Z452">
        <v>0</v>
      </c>
      <c r="AA452">
        <v>0</v>
      </c>
      <c r="AB452">
        <v>0</v>
      </c>
      <c r="AC452">
        <v>0</v>
      </c>
      <c r="AD452">
        <v>0</v>
      </c>
      <c r="AE452">
        <v>0</v>
      </c>
      <c r="AF452">
        <v>0</v>
      </c>
    </row>
    <row r="453" spans="1:32" hidden="1" x14ac:dyDescent="0.25">
      <c r="A453" t="s">
        <v>757</v>
      </c>
      <c r="B453">
        <v>4917.32</v>
      </c>
      <c r="C453">
        <v>10707.24</v>
      </c>
      <c r="D453" s="17">
        <f>VLOOKUP(A453,Sheet7!$A$2:$B$602,2,FALSE)</f>
        <v>85</v>
      </c>
      <c r="E453">
        <v>24756</v>
      </c>
      <c r="F453">
        <v>0</v>
      </c>
      <c r="H453">
        <v>810</v>
      </c>
      <c r="I453" t="s">
        <v>27</v>
      </c>
      <c r="J453" t="s">
        <v>327</v>
      </c>
      <c r="K453" t="s">
        <v>760</v>
      </c>
      <c r="L453" t="s">
        <v>42</v>
      </c>
      <c r="M453" t="s">
        <v>51</v>
      </c>
      <c r="N453">
        <v>55</v>
      </c>
      <c r="O453">
        <v>0</v>
      </c>
      <c r="P453">
        <v>49.5</v>
      </c>
      <c r="Q453">
        <v>55</v>
      </c>
      <c r="R453">
        <v>22</v>
      </c>
      <c r="S453">
        <v>55</v>
      </c>
      <c r="T453">
        <v>0</v>
      </c>
      <c r="U453">
        <v>0</v>
      </c>
      <c r="V453">
        <v>9</v>
      </c>
      <c r="W453">
        <v>0</v>
      </c>
      <c r="X453">
        <v>0</v>
      </c>
      <c r="Y453">
        <v>0</v>
      </c>
      <c r="Z453">
        <v>0</v>
      </c>
      <c r="AA453">
        <v>0</v>
      </c>
      <c r="AB453">
        <v>0</v>
      </c>
      <c r="AC453">
        <v>0</v>
      </c>
      <c r="AD453">
        <v>0</v>
      </c>
      <c r="AE453">
        <v>0</v>
      </c>
      <c r="AF453">
        <v>0</v>
      </c>
    </row>
    <row r="454" spans="1:32" hidden="1" x14ac:dyDescent="0.25">
      <c r="A454" t="s">
        <v>757</v>
      </c>
      <c r="B454">
        <v>4917.32</v>
      </c>
      <c r="C454">
        <v>10707.24</v>
      </c>
      <c r="D454" s="17">
        <f>VLOOKUP(A454,Sheet7!$A$2:$B$602,2,FALSE)</f>
        <v>85</v>
      </c>
      <c r="E454">
        <v>24757</v>
      </c>
      <c r="F454">
        <v>0</v>
      </c>
      <c r="H454">
        <v>810</v>
      </c>
      <c r="I454" t="s">
        <v>27</v>
      </c>
      <c r="J454" t="s">
        <v>327</v>
      </c>
      <c r="K454" t="s">
        <v>761</v>
      </c>
      <c r="L454" t="s">
        <v>42</v>
      </c>
      <c r="M454" t="s">
        <v>32</v>
      </c>
      <c r="N454">
        <v>134</v>
      </c>
      <c r="O454">
        <v>0</v>
      </c>
      <c r="P454">
        <v>120.6</v>
      </c>
      <c r="Q454">
        <v>134</v>
      </c>
      <c r="R454">
        <v>53.6</v>
      </c>
      <c r="S454">
        <v>134</v>
      </c>
      <c r="T454">
        <v>0</v>
      </c>
      <c r="U454">
        <v>0</v>
      </c>
      <c r="V454">
        <v>9</v>
      </c>
      <c r="W454">
        <v>0</v>
      </c>
      <c r="X454">
        <v>0</v>
      </c>
      <c r="Y454">
        <v>0</v>
      </c>
      <c r="Z454">
        <v>0</v>
      </c>
      <c r="AA454">
        <v>0</v>
      </c>
      <c r="AB454">
        <v>0</v>
      </c>
      <c r="AC454">
        <v>0</v>
      </c>
      <c r="AD454">
        <v>0</v>
      </c>
      <c r="AE454">
        <v>0</v>
      </c>
      <c r="AF454">
        <v>0</v>
      </c>
    </row>
    <row r="455" spans="1:32" hidden="1" x14ac:dyDescent="0.25">
      <c r="A455" t="s">
        <v>757</v>
      </c>
      <c r="B455">
        <v>4917.32</v>
      </c>
      <c r="C455">
        <v>10707.24</v>
      </c>
      <c r="D455" s="17">
        <f>VLOOKUP(A455,Sheet7!$A$2:$B$602,2,FALSE)</f>
        <v>85</v>
      </c>
      <c r="E455">
        <v>25287</v>
      </c>
      <c r="F455">
        <v>0</v>
      </c>
      <c r="H455">
        <v>810</v>
      </c>
      <c r="I455" t="s">
        <v>27</v>
      </c>
      <c r="J455" t="s">
        <v>327</v>
      </c>
      <c r="K455" t="s">
        <v>762</v>
      </c>
      <c r="L455" t="s">
        <v>42</v>
      </c>
      <c r="M455" t="s">
        <v>77</v>
      </c>
      <c r="N455">
        <v>128</v>
      </c>
      <c r="O455">
        <v>0</v>
      </c>
      <c r="P455">
        <v>115.2</v>
      </c>
      <c r="Q455">
        <v>128</v>
      </c>
      <c r="R455">
        <v>51.2</v>
      </c>
      <c r="S455">
        <v>128</v>
      </c>
      <c r="T455">
        <v>0</v>
      </c>
      <c r="U455">
        <v>0</v>
      </c>
      <c r="V455">
        <v>9</v>
      </c>
      <c r="W455">
        <v>0</v>
      </c>
      <c r="X455">
        <v>0</v>
      </c>
      <c r="Y455">
        <v>0</v>
      </c>
      <c r="Z455">
        <v>0</v>
      </c>
      <c r="AA455">
        <v>0</v>
      </c>
      <c r="AB455">
        <v>0</v>
      </c>
      <c r="AC455">
        <v>0</v>
      </c>
      <c r="AD455">
        <v>0</v>
      </c>
      <c r="AE455">
        <v>0</v>
      </c>
      <c r="AF455">
        <v>0</v>
      </c>
    </row>
    <row r="456" spans="1:32" hidden="1" x14ac:dyDescent="0.25">
      <c r="A456" t="s">
        <v>757</v>
      </c>
      <c r="B456">
        <v>4917.32</v>
      </c>
      <c r="C456">
        <v>10707.24</v>
      </c>
      <c r="D456" s="17">
        <f>VLOOKUP(A456,Sheet7!$A$2:$B$602,2,FALSE)</f>
        <v>85</v>
      </c>
      <c r="E456">
        <v>25289</v>
      </c>
      <c r="F456">
        <v>0</v>
      </c>
      <c r="H456">
        <v>810</v>
      </c>
      <c r="I456" t="s">
        <v>27</v>
      </c>
      <c r="J456" t="s">
        <v>327</v>
      </c>
      <c r="K456" t="s">
        <v>763</v>
      </c>
      <c r="L456" t="s">
        <v>60</v>
      </c>
      <c r="M456" t="s">
        <v>32</v>
      </c>
      <c r="N456">
        <v>10296</v>
      </c>
      <c r="O456">
        <v>0</v>
      </c>
      <c r="P456">
        <v>7722</v>
      </c>
      <c r="Q456">
        <v>10296</v>
      </c>
      <c r="R456">
        <v>4118.3999999999996</v>
      </c>
      <c r="S456">
        <v>10296</v>
      </c>
      <c r="T456">
        <v>0</v>
      </c>
      <c r="U456">
        <v>0</v>
      </c>
      <c r="V456">
        <v>9</v>
      </c>
      <c r="W456">
        <v>0</v>
      </c>
      <c r="X456">
        <v>0</v>
      </c>
      <c r="Y456">
        <v>0</v>
      </c>
      <c r="Z456">
        <v>0</v>
      </c>
      <c r="AA456">
        <v>0</v>
      </c>
      <c r="AB456">
        <v>0</v>
      </c>
      <c r="AC456">
        <v>0</v>
      </c>
      <c r="AD456">
        <v>0</v>
      </c>
      <c r="AE456">
        <v>0</v>
      </c>
      <c r="AF456">
        <v>0</v>
      </c>
    </row>
    <row r="457" spans="1:32" hidden="1" x14ac:dyDescent="0.25">
      <c r="A457" t="s">
        <v>757</v>
      </c>
      <c r="B457">
        <v>4917.32</v>
      </c>
      <c r="C457">
        <v>10707.24</v>
      </c>
      <c r="D457" s="17">
        <f>VLOOKUP(A457,Sheet7!$A$2:$B$602,2,FALSE)</f>
        <v>85</v>
      </c>
      <c r="E457">
        <v>25290</v>
      </c>
      <c r="F457">
        <v>0</v>
      </c>
      <c r="H457">
        <v>810</v>
      </c>
      <c r="I457" t="s">
        <v>27</v>
      </c>
      <c r="J457" t="s">
        <v>327</v>
      </c>
      <c r="K457" t="s">
        <v>764</v>
      </c>
      <c r="L457" t="s">
        <v>60</v>
      </c>
      <c r="M457" t="s">
        <v>51</v>
      </c>
      <c r="N457">
        <v>812</v>
      </c>
      <c r="O457">
        <v>0</v>
      </c>
      <c r="P457">
        <v>609</v>
      </c>
      <c r="Q457">
        <v>812</v>
      </c>
      <c r="R457">
        <v>324.8</v>
      </c>
      <c r="S457">
        <v>812</v>
      </c>
      <c r="T457">
        <v>0</v>
      </c>
      <c r="U457">
        <v>0</v>
      </c>
      <c r="V457">
        <v>9</v>
      </c>
      <c r="W457">
        <v>0</v>
      </c>
      <c r="X457">
        <v>0</v>
      </c>
      <c r="Y457">
        <v>0</v>
      </c>
      <c r="Z457">
        <v>0</v>
      </c>
      <c r="AA457">
        <v>0</v>
      </c>
      <c r="AB457">
        <v>0</v>
      </c>
      <c r="AC457">
        <v>0</v>
      </c>
      <c r="AD457">
        <v>0</v>
      </c>
      <c r="AE457">
        <v>0</v>
      </c>
      <c r="AF457">
        <v>0</v>
      </c>
    </row>
    <row r="458" spans="1:32" hidden="1" x14ac:dyDescent="0.25">
      <c r="A458" t="s">
        <v>757</v>
      </c>
      <c r="B458">
        <v>4917.32</v>
      </c>
      <c r="C458">
        <v>10707.24</v>
      </c>
      <c r="D458" s="17">
        <f>VLOOKUP(A458,Sheet7!$A$2:$B$602,2,FALSE)</f>
        <v>85</v>
      </c>
      <c r="E458">
        <v>25291</v>
      </c>
      <c r="F458">
        <v>0</v>
      </c>
      <c r="H458">
        <v>810</v>
      </c>
      <c r="I458" t="s">
        <v>27</v>
      </c>
      <c r="J458" t="s">
        <v>327</v>
      </c>
      <c r="K458" t="s">
        <v>765</v>
      </c>
      <c r="L458" t="s">
        <v>37</v>
      </c>
      <c r="M458" t="s">
        <v>32</v>
      </c>
      <c r="N458">
        <v>2360</v>
      </c>
      <c r="O458">
        <v>0</v>
      </c>
      <c r="P458">
        <v>1180</v>
      </c>
      <c r="Q458">
        <v>2360</v>
      </c>
      <c r="R458">
        <v>944</v>
      </c>
      <c r="S458">
        <v>2360</v>
      </c>
      <c r="T458">
        <v>0</v>
      </c>
      <c r="U458">
        <v>0</v>
      </c>
      <c r="V458">
        <v>9</v>
      </c>
      <c r="W458">
        <v>0</v>
      </c>
      <c r="X458">
        <v>0</v>
      </c>
      <c r="Y458">
        <v>0</v>
      </c>
      <c r="Z458">
        <v>0</v>
      </c>
      <c r="AA458">
        <v>0</v>
      </c>
      <c r="AB458">
        <v>0</v>
      </c>
      <c r="AC458">
        <v>0</v>
      </c>
      <c r="AD458">
        <v>0</v>
      </c>
      <c r="AE458">
        <v>0</v>
      </c>
      <c r="AF458">
        <v>0</v>
      </c>
    </row>
    <row r="459" spans="1:32" hidden="1" x14ac:dyDescent="0.25">
      <c r="A459" t="s">
        <v>757</v>
      </c>
      <c r="B459">
        <v>4917.32</v>
      </c>
      <c r="C459">
        <v>10707.24</v>
      </c>
      <c r="D459" s="17">
        <f>VLOOKUP(A459,Sheet7!$A$2:$B$602,2,FALSE)</f>
        <v>85</v>
      </c>
      <c r="E459">
        <v>25292</v>
      </c>
      <c r="F459">
        <v>0</v>
      </c>
      <c r="H459">
        <v>810</v>
      </c>
      <c r="I459" t="s">
        <v>27</v>
      </c>
      <c r="J459" t="s">
        <v>327</v>
      </c>
      <c r="K459" t="s">
        <v>766</v>
      </c>
      <c r="L459" t="s">
        <v>37</v>
      </c>
      <c r="M459" t="s">
        <v>77</v>
      </c>
      <c r="N459">
        <v>3800</v>
      </c>
      <c r="O459">
        <v>0</v>
      </c>
      <c r="P459">
        <v>1900</v>
      </c>
      <c r="Q459">
        <v>3800</v>
      </c>
      <c r="R459">
        <v>1520</v>
      </c>
      <c r="S459">
        <v>3800</v>
      </c>
      <c r="T459">
        <v>0</v>
      </c>
      <c r="U459">
        <v>0</v>
      </c>
      <c r="V459">
        <v>9</v>
      </c>
      <c r="W459">
        <v>0</v>
      </c>
      <c r="X459">
        <v>0</v>
      </c>
      <c r="Y459">
        <v>0</v>
      </c>
      <c r="Z459">
        <v>0</v>
      </c>
      <c r="AA459">
        <v>0</v>
      </c>
      <c r="AB459">
        <v>0</v>
      </c>
      <c r="AC459">
        <v>0</v>
      </c>
      <c r="AD459">
        <v>0</v>
      </c>
      <c r="AE459">
        <v>0</v>
      </c>
      <c r="AF459">
        <v>0</v>
      </c>
    </row>
    <row r="460" spans="1:32" hidden="1" x14ac:dyDescent="0.25">
      <c r="A460" t="s">
        <v>757</v>
      </c>
      <c r="B460">
        <v>4917.32</v>
      </c>
      <c r="C460">
        <v>10707.24</v>
      </c>
      <c r="D460" s="17">
        <f>VLOOKUP(A460,Sheet7!$A$2:$B$602,2,FALSE)</f>
        <v>85</v>
      </c>
      <c r="E460">
        <v>25293</v>
      </c>
      <c r="F460">
        <v>0</v>
      </c>
      <c r="H460">
        <v>810</v>
      </c>
      <c r="I460" t="s">
        <v>27</v>
      </c>
      <c r="J460" t="s">
        <v>327</v>
      </c>
      <c r="K460" t="s">
        <v>767</v>
      </c>
      <c r="L460" t="s">
        <v>350</v>
      </c>
      <c r="M460" t="s">
        <v>32</v>
      </c>
      <c r="N460">
        <v>250</v>
      </c>
      <c r="O460">
        <v>0</v>
      </c>
      <c r="P460">
        <v>225</v>
      </c>
      <c r="Q460">
        <v>250</v>
      </c>
      <c r="R460">
        <v>100</v>
      </c>
      <c r="S460">
        <v>250</v>
      </c>
      <c r="T460">
        <v>0</v>
      </c>
      <c r="U460">
        <v>0</v>
      </c>
      <c r="V460">
        <v>9</v>
      </c>
      <c r="W460">
        <v>0</v>
      </c>
      <c r="X460">
        <v>0</v>
      </c>
      <c r="Y460">
        <v>0</v>
      </c>
      <c r="Z460">
        <v>0</v>
      </c>
      <c r="AA460">
        <v>0</v>
      </c>
      <c r="AB460">
        <v>0</v>
      </c>
      <c r="AC460">
        <v>0</v>
      </c>
      <c r="AD460">
        <v>0</v>
      </c>
      <c r="AE460">
        <v>0</v>
      </c>
      <c r="AF460">
        <v>0</v>
      </c>
    </row>
    <row r="461" spans="1:32" hidden="1" x14ac:dyDescent="0.25">
      <c r="A461" t="s">
        <v>757</v>
      </c>
      <c r="B461">
        <v>4917.32</v>
      </c>
      <c r="C461">
        <v>10707.24</v>
      </c>
      <c r="D461" s="17">
        <f>VLOOKUP(A461,Sheet7!$A$2:$B$602,2,FALSE)</f>
        <v>85</v>
      </c>
      <c r="E461">
        <v>25294</v>
      </c>
      <c r="F461">
        <v>0</v>
      </c>
      <c r="H461">
        <v>810</v>
      </c>
      <c r="I461" t="s">
        <v>27</v>
      </c>
      <c r="J461" t="s">
        <v>327</v>
      </c>
      <c r="K461" t="s">
        <v>768</v>
      </c>
      <c r="L461" t="s">
        <v>350</v>
      </c>
      <c r="M461" t="s">
        <v>77</v>
      </c>
      <c r="N461">
        <v>100</v>
      </c>
      <c r="O461">
        <v>0</v>
      </c>
      <c r="P461">
        <v>90</v>
      </c>
      <c r="Q461">
        <v>100</v>
      </c>
      <c r="R461">
        <v>40</v>
      </c>
      <c r="S461">
        <v>100</v>
      </c>
      <c r="T461">
        <v>0</v>
      </c>
      <c r="U461">
        <v>0</v>
      </c>
      <c r="V461">
        <v>9</v>
      </c>
      <c r="W461">
        <v>0</v>
      </c>
      <c r="X461">
        <v>0</v>
      </c>
      <c r="Y461">
        <v>0</v>
      </c>
      <c r="Z461">
        <v>0</v>
      </c>
      <c r="AA461">
        <v>0</v>
      </c>
      <c r="AB461">
        <v>0</v>
      </c>
      <c r="AC461">
        <v>0</v>
      </c>
      <c r="AD461">
        <v>0</v>
      </c>
      <c r="AE461">
        <v>0</v>
      </c>
      <c r="AF461">
        <v>0</v>
      </c>
    </row>
    <row r="462" spans="1:32" hidden="1" x14ac:dyDescent="0.25">
      <c r="A462" t="s">
        <v>757</v>
      </c>
      <c r="B462">
        <v>4917.32</v>
      </c>
      <c r="C462">
        <v>10707.24</v>
      </c>
      <c r="D462" s="17">
        <f>VLOOKUP(A462,Sheet7!$A$2:$B$602,2,FALSE)</f>
        <v>85</v>
      </c>
      <c r="E462">
        <v>25295</v>
      </c>
      <c r="F462">
        <v>0</v>
      </c>
      <c r="H462">
        <v>810</v>
      </c>
      <c r="I462" t="s">
        <v>27</v>
      </c>
      <c r="J462" t="s">
        <v>327</v>
      </c>
      <c r="K462" t="s">
        <v>769</v>
      </c>
      <c r="L462" t="s">
        <v>350</v>
      </c>
      <c r="M462" t="s">
        <v>51</v>
      </c>
      <c r="N462">
        <v>175</v>
      </c>
      <c r="O462">
        <v>0</v>
      </c>
      <c r="P462">
        <v>158</v>
      </c>
      <c r="Q462">
        <v>175</v>
      </c>
      <c r="R462">
        <v>70</v>
      </c>
      <c r="S462">
        <v>175</v>
      </c>
      <c r="T462">
        <v>0</v>
      </c>
      <c r="U462">
        <v>0</v>
      </c>
      <c r="V462">
        <v>9</v>
      </c>
      <c r="W462">
        <v>0</v>
      </c>
      <c r="X462">
        <v>0</v>
      </c>
      <c r="Y462">
        <v>0</v>
      </c>
      <c r="Z462">
        <v>0</v>
      </c>
      <c r="AA462">
        <v>0</v>
      </c>
      <c r="AB462">
        <v>0</v>
      </c>
      <c r="AC462">
        <v>0</v>
      </c>
      <c r="AD462">
        <v>0</v>
      </c>
      <c r="AE462">
        <v>0</v>
      </c>
      <c r="AF462">
        <v>0</v>
      </c>
    </row>
    <row r="463" spans="1:32" hidden="1" x14ac:dyDescent="0.25">
      <c r="A463" t="s">
        <v>757</v>
      </c>
      <c r="B463">
        <v>4917.32</v>
      </c>
      <c r="C463">
        <v>10707.24</v>
      </c>
      <c r="D463" s="17">
        <f>VLOOKUP(A463,Sheet7!$A$2:$B$602,2,FALSE)</f>
        <v>85</v>
      </c>
      <c r="E463">
        <v>25296</v>
      </c>
      <c r="F463">
        <v>0</v>
      </c>
      <c r="H463">
        <v>810</v>
      </c>
      <c r="I463" t="s">
        <v>27</v>
      </c>
      <c r="J463" t="s">
        <v>327</v>
      </c>
      <c r="K463" t="s">
        <v>770</v>
      </c>
      <c r="L463" t="s">
        <v>45</v>
      </c>
      <c r="M463" t="s">
        <v>32</v>
      </c>
      <c r="N463">
        <v>579</v>
      </c>
      <c r="O463">
        <v>0</v>
      </c>
      <c r="P463">
        <v>232</v>
      </c>
      <c r="Q463">
        <v>579</v>
      </c>
      <c r="R463">
        <v>231.6</v>
      </c>
      <c r="S463">
        <v>579</v>
      </c>
      <c r="T463">
        <v>0</v>
      </c>
      <c r="U463">
        <v>0</v>
      </c>
      <c r="V463">
        <v>9</v>
      </c>
      <c r="W463">
        <v>0</v>
      </c>
      <c r="X463">
        <v>0</v>
      </c>
      <c r="Y463">
        <v>0</v>
      </c>
      <c r="Z463">
        <v>0</v>
      </c>
      <c r="AA463">
        <v>0</v>
      </c>
      <c r="AB463">
        <v>0</v>
      </c>
      <c r="AC463">
        <v>0</v>
      </c>
      <c r="AD463">
        <v>0</v>
      </c>
      <c r="AE463">
        <v>0</v>
      </c>
      <c r="AF463">
        <v>0</v>
      </c>
    </row>
    <row r="464" spans="1:32" hidden="1" x14ac:dyDescent="0.25">
      <c r="A464" t="s">
        <v>757</v>
      </c>
      <c r="B464">
        <v>4917.32</v>
      </c>
      <c r="C464">
        <v>10707.24</v>
      </c>
      <c r="D464" s="17">
        <f>VLOOKUP(A464,Sheet7!$A$2:$B$602,2,FALSE)</f>
        <v>85</v>
      </c>
      <c r="E464">
        <v>25298</v>
      </c>
      <c r="F464">
        <v>0</v>
      </c>
      <c r="H464">
        <v>810</v>
      </c>
      <c r="I464" t="s">
        <v>27</v>
      </c>
      <c r="J464" t="s">
        <v>327</v>
      </c>
      <c r="K464" t="s">
        <v>771</v>
      </c>
      <c r="L464" t="s">
        <v>45</v>
      </c>
      <c r="M464" t="s">
        <v>77</v>
      </c>
      <c r="N464">
        <v>390</v>
      </c>
      <c r="O464">
        <v>0</v>
      </c>
      <c r="P464">
        <v>156</v>
      </c>
      <c r="Q464">
        <v>390</v>
      </c>
      <c r="R464">
        <v>156</v>
      </c>
      <c r="S464">
        <v>390</v>
      </c>
      <c r="T464">
        <v>0</v>
      </c>
      <c r="U464">
        <v>0</v>
      </c>
      <c r="V464">
        <v>9</v>
      </c>
      <c r="W464">
        <v>0</v>
      </c>
      <c r="X464">
        <v>0</v>
      </c>
      <c r="Y464">
        <v>0</v>
      </c>
      <c r="Z464">
        <v>0</v>
      </c>
      <c r="AA464">
        <v>0</v>
      </c>
      <c r="AB464">
        <v>0</v>
      </c>
      <c r="AC464">
        <v>0</v>
      </c>
      <c r="AD464">
        <v>0</v>
      </c>
      <c r="AE464">
        <v>0</v>
      </c>
      <c r="AF464">
        <v>0</v>
      </c>
    </row>
    <row r="465" spans="1:32" hidden="1" x14ac:dyDescent="0.25">
      <c r="A465" t="s">
        <v>772</v>
      </c>
      <c r="B465">
        <v>2488.7500000000005</v>
      </c>
      <c r="C465">
        <v>-723.16</v>
      </c>
      <c r="D465" s="17">
        <f>VLOOKUP(A465,Sheet7!$A$2:$B$602,2,FALSE)</f>
        <v>30</v>
      </c>
      <c r="E465">
        <v>25778</v>
      </c>
      <c r="F465">
        <v>0</v>
      </c>
      <c r="H465">
        <v>810</v>
      </c>
      <c r="I465" t="s">
        <v>27</v>
      </c>
      <c r="J465" t="s">
        <v>327</v>
      </c>
      <c r="K465" t="s">
        <v>773</v>
      </c>
      <c r="L465" t="s">
        <v>45</v>
      </c>
      <c r="M465" t="s">
        <v>32</v>
      </c>
      <c r="N465">
        <v>3845.2</v>
      </c>
      <c r="O465">
        <v>2085</v>
      </c>
      <c r="P465">
        <v>1730.3</v>
      </c>
      <c r="Q465">
        <v>3845.2</v>
      </c>
      <c r="R465">
        <v>1538.08</v>
      </c>
      <c r="S465">
        <v>3845.2</v>
      </c>
      <c r="T465">
        <v>0</v>
      </c>
      <c r="U465">
        <v>0</v>
      </c>
      <c r="V465">
        <v>9</v>
      </c>
      <c r="W465">
        <v>0</v>
      </c>
      <c r="X465">
        <v>0</v>
      </c>
      <c r="Y465">
        <v>0</v>
      </c>
      <c r="Z465">
        <v>0</v>
      </c>
      <c r="AA465">
        <v>0</v>
      </c>
      <c r="AB465">
        <v>0</v>
      </c>
      <c r="AC465">
        <v>0</v>
      </c>
      <c r="AD465">
        <v>0</v>
      </c>
      <c r="AE465">
        <v>0</v>
      </c>
      <c r="AF465">
        <v>0</v>
      </c>
    </row>
    <row r="466" spans="1:32" hidden="1" x14ac:dyDescent="0.25">
      <c r="A466" t="s">
        <v>772</v>
      </c>
      <c r="B466">
        <v>2488.7500000000005</v>
      </c>
      <c r="C466">
        <v>-723.16</v>
      </c>
      <c r="D466" s="17">
        <f>VLOOKUP(A466,Sheet7!$A$2:$B$602,2,FALSE)</f>
        <v>30</v>
      </c>
      <c r="E466">
        <v>25779</v>
      </c>
      <c r="F466">
        <v>0</v>
      </c>
      <c r="H466">
        <v>810</v>
      </c>
      <c r="I466" t="s">
        <v>27</v>
      </c>
      <c r="J466" t="s">
        <v>327</v>
      </c>
      <c r="K466" t="s">
        <v>774</v>
      </c>
      <c r="L466" t="s">
        <v>37</v>
      </c>
      <c r="M466" t="s">
        <v>32</v>
      </c>
      <c r="N466">
        <v>1920</v>
      </c>
      <c r="O466">
        <v>1248</v>
      </c>
      <c r="P466">
        <v>672</v>
      </c>
      <c r="Q466">
        <v>1920</v>
      </c>
      <c r="R466">
        <v>672</v>
      </c>
      <c r="S466">
        <v>1920</v>
      </c>
      <c r="T466">
        <v>0</v>
      </c>
      <c r="U466">
        <v>0</v>
      </c>
      <c r="V466">
        <v>9</v>
      </c>
      <c r="W466">
        <v>0</v>
      </c>
      <c r="X466">
        <v>0</v>
      </c>
      <c r="Y466">
        <v>0</v>
      </c>
      <c r="Z466">
        <v>0</v>
      </c>
      <c r="AA466">
        <v>0</v>
      </c>
      <c r="AB466">
        <v>0</v>
      </c>
      <c r="AC466">
        <v>0</v>
      </c>
      <c r="AD466">
        <v>0</v>
      </c>
      <c r="AE466">
        <v>0</v>
      </c>
      <c r="AF466">
        <v>0</v>
      </c>
    </row>
    <row r="467" spans="1:32" hidden="1" x14ac:dyDescent="0.25">
      <c r="A467" t="s">
        <v>772</v>
      </c>
      <c r="B467">
        <v>2488.7500000000005</v>
      </c>
      <c r="C467">
        <v>-723.16</v>
      </c>
      <c r="D467" s="17">
        <f>VLOOKUP(A467,Sheet7!$A$2:$B$602,2,FALSE)</f>
        <v>30</v>
      </c>
      <c r="E467">
        <v>25780</v>
      </c>
      <c r="F467">
        <v>0</v>
      </c>
      <c r="H467">
        <v>810</v>
      </c>
      <c r="I467" t="s">
        <v>27</v>
      </c>
      <c r="J467" t="s">
        <v>327</v>
      </c>
      <c r="K467" t="s">
        <v>775</v>
      </c>
      <c r="L467" t="s">
        <v>45</v>
      </c>
      <c r="M467" t="s">
        <v>77</v>
      </c>
      <c r="N467">
        <v>727.44</v>
      </c>
      <c r="O467">
        <v>408</v>
      </c>
      <c r="P467">
        <v>319.44</v>
      </c>
      <c r="Q467">
        <v>727.44</v>
      </c>
      <c r="R467">
        <v>290.98</v>
      </c>
      <c r="S467">
        <v>727.44</v>
      </c>
      <c r="T467">
        <v>0</v>
      </c>
      <c r="U467">
        <v>0</v>
      </c>
      <c r="V467">
        <v>9</v>
      </c>
      <c r="W467">
        <v>0</v>
      </c>
      <c r="X467">
        <v>0</v>
      </c>
      <c r="Y467">
        <v>0</v>
      </c>
      <c r="Z467">
        <v>0</v>
      </c>
      <c r="AA467">
        <v>0</v>
      </c>
      <c r="AB467">
        <v>0</v>
      </c>
      <c r="AC467">
        <v>0</v>
      </c>
      <c r="AD467">
        <v>0</v>
      </c>
      <c r="AE467">
        <v>0</v>
      </c>
      <c r="AF467">
        <v>0</v>
      </c>
    </row>
    <row r="468" spans="1:32" hidden="1" x14ac:dyDescent="0.25">
      <c r="A468" t="s">
        <v>772</v>
      </c>
      <c r="B468">
        <v>2488.7500000000005</v>
      </c>
      <c r="C468">
        <v>-723.16</v>
      </c>
      <c r="D468" s="17">
        <f>VLOOKUP(A468,Sheet7!$A$2:$B$602,2,FALSE)</f>
        <v>30</v>
      </c>
      <c r="E468">
        <v>25781</v>
      </c>
      <c r="F468">
        <v>0</v>
      </c>
      <c r="H468">
        <v>810</v>
      </c>
      <c r="I468" t="s">
        <v>27</v>
      </c>
      <c r="J468" t="s">
        <v>327</v>
      </c>
      <c r="K468" t="s">
        <v>776</v>
      </c>
      <c r="L468" t="s">
        <v>60</v>
      </c>
      <c r="M468" t="s">
        <v>77</v>
      </c>
      <c r="N468">
        <v>233.32</v>
      </c>
      <c r="O468">
        <v>150</v>
      </c>
      <c r="P468">
        <v>83.32</v>
      </c>
      <c r="Q468">
        <v>233.32</v>
      </c>
      <c r="R468">
        <v>83.32</v>
      </c>
      <c r="S468">
        <v>233.32</v>
      </c>
      <c r="T468">
        <v>0</v>
      </c>
      <c r="U468">
        <v>0</v>
      </c>
      <c r="V468">
        <v>9</v>
      </c>
      <c r="W468">
        <v>0</v>
      </c>
      <c r="X468">
        <v>0</v>
      </c>
      <c r="Y468">
        <v>0</v>
      </c>
      <c r="Z468">
        <v>0</v>
      </c>
      <c r="AA468">
        <v>0</v>
      </c>
      <c r="AB468">
        <v>0</v>
      </c>
      <c r="AC468">
        <v>0</v>
      </c>
      <c r="AD468">
        <v>0</v>
      </c>
      <c r="AE468">
        <v>0</v>
      </c>
      <c r="AF468">
        <v>0</v>
      </c>
    </row>
    <row r="469" spans="1:32" hidden="1" x14ac:dyDescent="0.25">
      <c r="A469" t="s">
        <v>772</v>
      </c>
      <c r="B469">
        <v>2488.7500000000005</v>
      </c>
      <c r="C469">
        <v>-723.16</v>
      </c>
      <c r="D469" s="17">
        <f>VLOOKUP(A469,Sheet7!$A$2:$B$602,2,FALSE)</f>
        <v>30</v>
      </c>
      <c r="E469">
        <v>25784</v>
      </c>
      <c r="F469">
        <v>0</v>
      </c>
      <c r="H469">
        <v>810</v>
      </c>
      <c r="I469" t="s">
        <v>27</v>
      </c>
      <c r="J469" t="s">
        <v>327</v>
      </c>
      <c r="K469" t="s">
        <v>777</v>
      </c>
      <c r="L469" t="s">
        <v>60</v>
      </c>
      <c r="M469" t="s">
        <v>32</v>
      </c>
      <c r="N469">
        <v>350</v>
      </c>
      <c r="O469">
        <v>0</v>
      </c>
      <c r="P469">
        <v>315</v>
      </c>
      <c r="Q469">
        <v>350</v>
      </c>
      <c r="R469">
        <v>140</v>
      </c>
      <c r="S469">
        <v>350</v>
      </c>
      <c r="T469">
        <v>0</v>
      </c>
      <c r="U469">
        <v>0</v>
      </c>
      <c r="V469">
        <v>9</v>
      </c>
      <c r="W469">
        <v>0</v>
      </c>
      <c r="X469">
        <v>0</v>
      </c>
      <c r="Y469">
        <v>0</v>
      </c>
      <c r="Z469">
        <v>0</v>
      </c>
      <c r="AA469">
        <v>0</v>
      </c>
      <c r="AB469">
        <v>0</v>
      </c>
      <c r="AC469">
        <v>0</v>
      </c>
      <c r="AD469">
        <v>0</v>
      </c>
      <c r="AE469">
        <v>0</v>
      </c>
      <c r="AF469">
        <v>0</v>
      </c>
    </row>
    <row r="470" spans="1:32" hidden="1" x14ac:dyDescent="0.25">
      <c r="A470" t="s">
        <v>772</v>
      </c>
      <c r="B470">
        <v>2488.7500000000005</v>
      </c>
      <c r="C470">
        <v>-723.16</v>
      </c>
      <c r="D470" s="17">
        <f>VLOOKUP(A470,Sheet7!$A$2:$B$602,2,FALSE)</f>
        <v>30</v>
      </c>
      <c r="E470">
        <v>25785</v>
      </c>
      <c r="F470">
        <v>0</v>
      </c>
      <c r="H470">
        <v>810</v>
      </c>
      <c r="I470" t="s">
        <v>27</v>
      </c>
      <c r="J470" t="s">
        <v>327</v>
      </c>
      <c r="K470" t="s">
        <v>778</v>
      </c>
      <c r="L470" t="s">
        <v>45</v>
      </c>
      <c r="M470" t="s">
        <v>51</v>
      </c>
      <c r="N470">
        <v>190</v>
      </c>
      <c r="O470">
        <v>160</v>
      </c>
      <c r="P470">
        <v>30</v>
      </c>
      <c r="Q470">
        <v>190</v>
      </c>
      <c r="R470">
        <v>30</v>
      </c>
      <c r="S470">
        <v>190</v>
      </c>
      <c r="T470">
        <v>0</v>
      </c>
      <c r="U470">
        <v>0</v>
      </c>
      <c r="V470">
        <v>9</v>
      </c>
      <c r="W470">
        <v>0</v>
      </c>
      <c r="X470">
        <v>0</v>
      </c>
      <c r="Y470">
        <v>0</v>
      </c>
      <c r="Z470">
        <v>0</v>
      </c>
      <c r="AA470">
        <v>0</v>
      </c>
      <c r="AB470">
        <v>0</v>
      </c>
      <c r="AC470">
        <v>0</v>
      </c>
      <c r="AD470">
        <v>0</v>
      </c>
      <c r="AE470">
        <v>0</v>
      </c>
      <c r="AF470">
        <v>0</v>
      </c>
    </row>
    <row r="471" spans="1:32" hidden="1" x14ac:dyDescent="0.25">
      <c r="A471" t="s">
        <v>772</v>
      </c>
      <c r="B471">
        <v>2488.7500000000005</v>
      </c>
      <c r="C471">
        <v>-723.16</v>
      </c>
      <c r="D471" s="17">
        <f>VLOOKUP(A471,Sheet7!$A$2:$B$602,2,FALSE)</f>
        <v>30</v>
      </c>
      <c r="E471">
        <v>25787</v>
      </c>
      <c r="F471">
        <v>0</v>
      </c>
      <c r="H471">
        <v>810</v>
      </c>
      <c r="I471" t="s">
        <v>27</v>
      </c>
      <c r="J471" t="s">
        <v>327</v>
      </c>
      <c r="K471" t="s">
        <v>779</v>
      </c>
      <c r="L471" t="s">
        <v>288</v>
      </c>
      <c r="M471" t="s">
        <v>32</v>
      </c>
      <c r="N471">
        <v>236.25</v>
      </c>
      <c r="O471">
        <v>0</v>
      </c>
      <c r="P471">
        <v>212.63</v>
      </c>
      <c r="Q471">
        <v>236.25</v>
      </c>
      <c r="R471">
        <v>94.5</v>
      </c>
      <c r="S471">
        <v>236.25</v>
      </c>
      <c r="T471">
        <v>0</v>
      </c>
      <c r="U471">
        <v>0</v>
      </c>
      <c r="V471">
        <v>9</v>
      </c>
      <c r="W471">
        <v>0</v>
      </c>
      <c r="X471">
        <v>0</v>
      </c>
      <c r="Y471">
        <v>0</v>
      </c>
      <c r="Z471">
        <v>0</v>
      </c>
      <c r="AA471">
        <v>0</v>
      </c>
      <c r="AB471">
        <v>0</v>
      </c>
      <c r="AC471">
        <v>0</v>
      </c>
      <c r="AD471">
        <v>0</v>
      </c>
      <c r="AE471">
        <v>0</v>
      </c>
      <c r="AF471">
        <v>0</v>
      </c>
    </row>
    <row r="472" spans="1:32" hidden="1" x14ac:dyDescent="0.25">
      <c r="A472" t="s">
        <v>772</v>
      </c>
      <c r="B472">
        <v>2488.7500000000005</v>
      </c>
      <c r="C472">
        <v>-723.16</v>
      </c>
      <c r="D472" s="17">
        <f>VLOOKUP(A472,Sheet7!$A$2:$B$602,2,FALSE)</f>
        <v>30</v>
      </c>
      <c r="E472">
        <v>25788</v>
      </c>
      <c r="F472">
        <v>0</v>
      </c>
      <c r="H472">
        <v>810</v>
      </c>
      <c r="I472" t="s">
        <v>27</v>
      </c>
      <c r="J472" t="s">
        <v>327</v>
      </c>
      <c r="K472" t="s">
        <v>780</v>
      </c>
      <c r="L472" t="s">
        <v>42</v>
      </c>
      <c r="M472" t="s">
        <v>32</v>
      </c>
      <c r="N472">
        <v>525</v>
      </c>
      <c r="O472">
        <v>262.5</v>
      </c>
      <c r="P472">
        <v>262.5</v>
      </c>
      <c r="Q472">
        <v>525</v>
      </c>
      <c r="R472">
        <v>210</v>
      </c>
      <c r="S472">
        <v>525</v>
      </c>
      <c r="T472">
        <v>0</v>
      </c>
      <c r="U472">
        <v>0</v>
      </c>
      <c r="V472">
        <v>9</v>
      </c>
      <c r="W472">
        <v>0</v>
      </c>
      <c r="X472">
        <v>0</v>
      </c>
      <c r="Y472">
        <v>0</v>
      </c>
      <c r="Z472">
        <v>0</v>
      </c>
      <c r="AA472">
        <v>0</v>
      </c>
      <c r="AB472">
        <v>0</v>
      </c>
      <c r="AC472">
        <v>0</v>
      </c>
      <c r="AD472">
        <v>0</v>
      </c>
      <c r="AE472">
        <v>0</v>
      </c>
      <c r="AF472">
        <v>0</v>
      </c>
    </row>
    <row r="473" spans="1:32" hidden="1" x14ac:dyDescent="0.25">
      <c r="A473" t="s">
        <v>772</v>
      </c>
      <c r="B473">
        <v>2488.7500000000005</v>
      </c>
      <c r="C473">
        <v>-723.16</v>
      </c>
      <c r="D473" s="17">
        <f>VLOOKUP(A473,Sheet7!$A$2:$B$602,2,FALSE)</f>
        <v>30</v>
      </c>
      <c r="E473">
        <v>25789</v>
      </c>
      <c r="F473">
        <v>0</v>
      </c>
      <c r="H473">
        <v>810</v>
      </c>
      <c r="I473" t="s">
        <v>27</v>
      </c>
      <c r="J473" t="s">
        <v>327</v>
      </c>
      <c r="K473" t="s">
        <v>781</v>
      </c>
      <c r="L473" t="s">
        <v>528</v>
      </c>
      <c r="M473" t="s">
        <v>32</v>
      </c>
      <c r="N473">
        <v>100</v>
      </c>
      <c r="O473">
        <v>0</v>
      </c>
      <c r="P473">
        <v>90</v>
      </c>
      <c r="Q473">
        <v>100</v>
      </c>
      <c r="R473">
        <v>40</v>
      </c>
      <c r="S473">
        <v>100</v>
      </c>
      <c r="T473">
        <v>0</v>
      </c>
      <c r="U473">
        <v>0</v>
      </c>
      <c r="V473">
        <v>9</v>
      </c>
      <c r="W473">
        <v>0</v>
      </c>
      <c r="X473">
        <v>0</v>
      </c>
      <c r="Y473">
        <v>0</v>
      </c>
      <c r="Z473">
        <v>0</v>
      </c>
      <c r="AA473">
        <v>0</v>
      </c>
      <c r="AB473">
        <v>0</v>
      </c>
      <c r="AC473">
        <v>0</v>
      </c>
      <c r="AD473">
        <v>0</v>
      </c>
      <c r="AE473">
        <v>0</v>
      </c>
      <c r="AF473">
        <v>0</v>
      </c>
    </row>
    <row r="474" spans="1:32" hidden="1" x14ac:dyDescent="0.25">
      <c r="A474" t="s">
        <v>772</v>
      </c>
      <c r="B474">
        <v>2488.7500000000005</v>
      </c>
      <c r="C474">
        <v>-723.16</v>
      </c>
      <c r="D474" s="17">
        <f>VLOOKUP(A474,Sheet7!$A$2:$B$602,2,FALSE)</f>
        <v>30</v>
      </c>
      <c r="E474">
        <v>25790</v>
      </c>
      <c r="F474">
        <v>0</v>
      </c>
      <c r="H474">
        <v>810</v>
      </c>
      <c r="I474" t="s">
        <v>27</v>
      </c>
      <c r="J474" t="s">
        <v>327</v>
      </c>
      <c r="K474" t="s">
        <v>782</v>
      </c>
      <c r="L474" t="s">
        <v>37</v>
      </c>
      <c r="M474" t="s">
        <v>77</v>
      </c>
      <c r="N474">
        <v>864</v>
      </c>
      <c r="O474">
        <v>690</v>
      </c>
      <c r="P474">
        <v>174</v>
      </c>
      <c r="Q474">
        <v>864</v>
      </c>
      <c r="R474">
        <v>174</v>
      </c>
      <c r="S474">
        <v>864</v>
      </c>
      <c r="T474">
        <v>0</v>
      </c>
      <c r="U474">
        <v>0</v>
      </c>
      <c r="V474">
        <v>9</v>
      </c>
      <c r="W474">
        <v>0</v>
      </c>
      <c r="X474">
        <v>0</v>
      </c>
      <c r="Y474">
        <v>0</v>
      </c>
      <c r="Z474">
        <v>0</v>
      </c>
      <c r="AA474">
        <v>0</v>
      </c>
      <c r="AB474">
        <v>0</v>
      </c>
      <c r="AC474">
        <v>0</v>
      </c>
      <c r="AD474">
        <v>0</v>
      </c>
      <c r="AE474">
        <v>0</v>
      </c>
      <c r="AF474">
        <v>0</v>
      </c>
    </row>
    <row r="475" spans="1:32" hidden="1" x14ac:dyDescent="0.25">
      <c r="A475" t="s">
        <v>783</v>
      </c>
      <c r="B475">
        <v>891.4</v>
      </c>
      <c r="C475" t="e">
        <v>#N/A</v>
      </c>
      <c r="D475" s="17" t="e">
        <f>VLOOKUP(A475,Sheet7!$A$2:$B$602,2,FALSE)</f>
        <v>#N/A</v>
      </c>
      <c r="E475">
        <v>26095</v>
      </c>
      <c r="F475">
        <v>0</v>
      </c>
      <c r="H475">
        <v>810</v>
      </c>
      <c r="I475" t="s">
        <v>27</v>
      </c>
      <c r="J475" t="s">
        <v>327</v>
      </c>
      <c r="K475" t="s">
        <v>788</v>
      </c>
      <c r="L475" t="s">
        <v>35</v>
      </c>
      <c r="M475" t="s">
        <v>32</v>
      </c>
      <c r="N475">
        <v>15</v>
      </c>
      <c r="O475">
        <v>0</v>
      </c>
      <c r="P475">
        <v>15</v>
      </c>
      <c r="Q475">
        <v>15</v>
      </c>
      <c r="R475">
        <v>10</v>
      </c>
      <c r="S475">
        <v>0</v>
      </c>
      <c r="T475">
        <v>0</v>
      </c>
      <c r="U475" t="s">
        <v>789</v>
      </c>
      <c r="V475">
        <v>9</v>
      </c>
      <c r="W475">
        <v>0</v>
      </c>
      <c r="X475" t="s">
        <v>735</v>
      </c>
      <c r="Y475">
        <v>1</v>
      </c>
      <c r="Z475" t="s">
        <v>127</v>
      </c>
      <c r="AA475">
        <v>0</v>
      </c>
      <c r="AB475">
        <v>0</v>
      </c>
      <c r="AC475">
        <v>0</v>
      </c>
      <c r="AD475" t="s">
        <v>332</v>
      </c>
      <c r="AE475" t="s">
        <v>33</v>
      </c>
      <c r="AF475">
        <v>0</v>
      </c>
    </row>
    <row r="476" spans="1:32" hidden="1" x14ac:dyDescent="0.25">
      <c r="A476" t="s">
        <v>783</v>
      </c>
      <c r="B476">
        <v>891.4</v>
      </c>
      <c r="C476" t="e">
        <v>#N/A</v>
      </c>
      <c r="D476" s="17" t="e">
        <f>VLOOKUP(A476,Sheet7!$A$2:$B$602,2,FALSE)</f>
        <v>#N/A</v>
      </c>
      <c r="E476">
        <v>26090</v>
      </c>
      <c r="F476">
        <v>0</v>
      </c>
      <c r="H476">
        <v>810</v>
      </c>
      <c r="I476" t="s">
        <v>27</v>
      </c>
      <c r="J476" t="s">
        <v>327</v>
      </c>
      <c r="K476" t="s">
        <v>784</v>
      </c>
      <c r="L476" t="s">
        <v>37</v>
      </c>
      <c r="M476" t="s">
        <v>32</v>
      </c>
      <c r="N476">
        <v>3900</v>
      </c>
      <c r="O476">
        <v>2500</v>
      </c>
      <c r="P476">
        <v>1400</v>
      </c>
      <c r="Q476">
        <v>3900</v>
      </c>
      <c r="R476">
        <v>1400</v>
      </c>
      <c r="S476">
        <v>3900</v>
      </c>
      <c r="T476">
        <v>0</v>
      </c>
      <c r="U476" t="s">
        <v>785</v>
      </c>
      <c r="V476">
        <v>9</v>
      </c>
      <c r="W476">
        <v>0</v>
      </c>
      <c r="X476">
        <v>0</v>
      </c>
      <c r="Y476">
        <v>0</v>
      </c>
      <c r="Z476">
        <v>0</v>
      </c>
      <c r="AA476">
        <v>0</v>
      </c>
      <c r="AB476">
        <v>0</v>
      </c>
      <c r="AC476">
        <v>0</v>
      </c>
      <c r="AD476">
        <v>0</v>
      </c>
      <c r="AE476">
        <v>0</v>
      </c>
      <c r="AF476">
        <v>0</v>
      </c>
    </row>
    <row r="477" spans="1:32" hidden="1" x14ac:dyDescent="0.25">
      <c r="A477" t="s">
        <v>783</v>
      </c>
      <c r="B477">
        <v>891.4</v>
      </c>
      <c r="C477" t="e">
        <v>#N/A</v>
      </c>
      <c r="D477" s="17" t="e">
        <f>VLOOKUP(A477,Sheet7!$A$2:$B$602,2,FALSE)</f>
        <v>#N/A</v>
      </c>
      <c r="E477">
        <v>26092</v>
      </c>
      <c r="F477">
        <v>0</v>
      </c>
      <c r="H477">
        <v>810</v>
      </c>
      <c r="I477" t="s">
        <v>27</v>
      </c>
      <c r="J477" t="s">
        <v>327</v>
      </c>
      <c r="K477" t="s">
        <v>786</v>
      </c>
      <c r="L477" t="s">
        <v>288</v>
      </c>
      <c r="M477" t="s">
        <v>32</v>
      </c>
      <c r="N477">
        <v>450</v>
      </c>
      <c r="O477">
        <v>457</v>
      </c>
      <c r="P477">
        <v>0</v>
      </c>
      <c r="Q477">
        <v>450</v>
      </c>
      <c r="R477">
        <v>225</v>
      </c>
      <c r="S477">
        <v>450</v>
      </c>
      <c r="T477">
        <v>0</v>
      </c>
      <c r="U477" t="s">
        <v>787</v>
      </c>
      <c r="V477">
        <v>9</v>
      </c>
      <c r="W477">
        <v>0</v>
      </c>
      <c r="X477">
        <v>0</v>
      </c>
      <c r="Y477">
        <v>0</v>
      </c>
      <c r="Z477">
        <v>0</v>
      </c>
      <c r="AA477">
        <v>0</v>
      </c>
      <c r="AB477">
        <v>0</v>
      </c>
      <c r="AC477">
        <v>0</v>
      </c>
      <c r="AD477">
        <v>0</v>
      </c>
      <c r="AE477">
        <v>0</v>
      </c>
      <c r="AF477">
        <v>0</v>
      </c>
    </row>
    <row r="478" spans="1:32" hidden="1" x14ac:dyDescent="0.25">
      <c r="A478" t="s">
        <v>790</v>
      </c>
      <c r="B478">
        <v>892.80000000000007</v>
      </c>
      <c r="C478">
        <v>1792.72</v>
      </c>
      <c r="D478" s="17">
        <f>VLOOKUP(A478,Sheet7!$A$2:$B$602,2,FALSE)</f>
        <v>30</v>
      </c>
      <c r="E478">
        <v>26543</v>
      </c>
      <c r="F478">
        <v>0</v>
      </c>
      <c r="H478">
        <v>810</v>
      </c>
      <c r="I478" t="s">
        <v>27</v>
      </c>
      <c r="J478" t="s">
        <v>327</v>
      </c>
      <c r="K478" t="s">
        <v>791</v>
      </c>
      <c r="L478" t="s">
        <v>288</v>
      </c>
      <c r="M478" t="s">
        <v>32</v>
      </c>
      <c r="N478">
        <v>55</v>
      </c>
      <c r="O478">
        <v>45</v>
      </c>
      <c r="P478">
        <v>10</v>
      </c>
      <c r="Q478">
        <v>55</v>
      </c>
      <c r="R478">
        <v>10</v>
      </c>
      <c r="S478">
        <v>55</v>
      </c>
      <c r="T478">
        <v>0</v>
      </c>
      <c r="U478">
        <v>0</v>
      </c>
      <c r="V478">
        <v>9</v>
      </c>
      <c r="W478">
        <v>0</v>
      </c>
      <c r="X478">
        <v>0</v>
      </c>
      <c r="Y478">
        <v>0</v>
      </c>
      <c r="Z478">
        <v>0</v>
      </c>
      <c r="AA478">
        <v>0</v>
      </c>
      <c r="AB478">
        <v>0</v>
      </c>
      <c r="AC478">
        <v>0</v>
      </c>
      <c r="AD478">
        <v>0</v>
      </c>
      <c r="AE478">
        <v>0</v>
      </c>
      <c r="AF478">
        <v>0</v>
      </c>
    </row>
    <row r="479" spans="1:32" hidden="1" x14ac:dyDescent="0.25">
      <c r="A479" t="s">
        <v>790</v>
      </c>
      <c r="B479">
        <v>892.80000000000007</v>
      </c>
      <c r="C479">
        <v>1792.72</v>
      </c>
      <c r="D479" s="17">
        <f>VLOOKUP(A479,Sheet7!$A$2:$B$602,2,FALSE)</f>
        <v>30</v>
      </c>
      <c r="E479">
        <v>26547</v>
      </c>
      <c r="F479">
        <v>0</v>
      </c>
      <c r="H479">
        <v>810</v>
      </c>
      <c r="I479" t="s">
        <v>27</v>
      </c>
      <c r="J479" t="s">
        <v>327</v>
      </c>
      <c r="K479" t="s">
        <v>792</v>
      </c>
      <c r="L479" t="s">
        <v>350</v>
      </c>
      <c r="M479" t="s">
        <v>32</v>
      </c>
      <c r="N479">
        <v>408</v>
      </c>
      <c r="O479">
        <v>135</v>
      </c>
      <c r="P479">
        <v>273</v>
      </c>
      <c r="Q479">
        <v>408</v>
      </c>
      <c r="R479">
        <v>163.19999999999999</v>
      </c>
      <c r="S479">
        <v>408</v>
      </c>
      <c r="T479">
        <v>0</v>
      </c>
      <c r="U479">
        <v>0</v>
      </c>
      <c r="V479">
        <v>9</v>
      </c>
      <c r="W479">
        <v>0</v>
      </c>
      <c r="X479">
        <v>0</v>
      </c>
      <c r="Y479">
        <v>0</v>
      </c>
      <c r="Z479">
        <v>0</v>
      </c>
      <c r="AA479">
        <v>0</v>
      </c>
      <c r="AB479">
        <v>0</v>
      </c>
      <c r="AC479">
        <v>0</v>
      </c>
      <c r="AD479">
        <v>0</v>
      </c>
      <c r="AE479">
        <v>0</v>
      </c>
      <c r="AF479">
        <v>0</v>
      </c>
    </row>
    <row r="480" spans="1:32" hidden="1" x14ac:dyDescent="0.25">
      <c r="A480" t="s">
        <v>790</v>
      </c>
      <c r="B480">
        <v>892.80000000000007</v>
      </c>
      <c r="C480">
        <v>1792.72</v>
      </c>
      <c r="D480" s="17">
        <f>VLOOKUP(A480,Sheet7!$A$2:$B$602,2,FALSE)</f>
        <v>30</v>
      </c>
      <c r="E480">
        <v>26550</v>
      </c>
      <c r="F480">
        <v>0</v>
      </c>
      <c r="H480">
        <v>810</v>
      </c>
      <c r="I480" t="s">
        <v>27</v>
      </c>
      <c r="J480" t="s">
        <v>327</v>
      </c>
      <c r="K480" t="s">
        <v>793</v>
      </c>
      <c r="L480" t="s">
        <v>42</v>
      </c>
      <c r="M480" t="s">
        <v>32</v>
      </c>
      <c r="N480">
        <v>145</v>
      </c>
      <c r="O480">
        <v>45</v>
      </c>
      <c r="P480">
        <v>100</v>
      </c>
      <c r="Q480">
        <v>145</v>
      </c>
      <c r="R480">
        <v>58</v>
      </c>
      <c r="S480">
        <v>145</v>
      </c>
      <c r="T480">
        <v>0</v>
      </c>
      <c r="U480">
        <v>0</v>
      </c>
      <c r="V480">
        <v>9</v>
      </c>
      <c r="W480">
        <v>0</v>
      </c>
      <c r="X480">
        <v>0</v>
      </c>
      <c r="Y480">
        <v>0</v>
      </c>
      <c r="Z480">
        <v>0</v>
      </c>
      <c r="AA480">
        <v>0</v>
      </c>
      <c r="AB480">
        <v>0</v>
      </c>
      <c r="AC480">
        <v>0</v>
      </c>
      <c r="AD480">
        <v>0</v>
      </c>
      <c r="AE480">
        <v>0</v>
      </c>
      <c r="AF480">
        <v>0</v>
      </c>
    </row>
    <row r="481" spans="1:32" hidden="1" x14ac:dyDescent="0.25">
      <c r="A481" t="s">
        <v>790</v>
      </c>
      <c r="B481">
        <v>892.80000000000007</v>
      </c>
      <c r="C481">
        <v>1792.72</v>
      </c>
      <c r="D481" s="17">
        <f>VLOOKUP(A481,Sheet7!$A$2:$B$602,2,FALSE)</f>
        <v>30</v>
      </c>
      <c r="E481">
        <v>26551</v>
      </c>
      <c r="F481">
        <v>0</v>
      </c>
      <c r="H481">
        <v>810</v>
      </c>
      <c r="I481" t="s">
        <v>27</v>
      </c>
      <c r="J481" t="s">
        <v>327</v>
      </c>
      <c r="K481" t="s">
        <v>794</v>
      </c>
      <c r="L481" t="s">
        <v>45</v>
      </c>
      <c r="M481" t="s">
        <v>32</v>
      </c>
      <c r="N481">
        <v>2197.1999999999998</v>
      </c>
      <c r="O481">
        <v>936</v>
      </c>
      <c r="P481">
        <v>1261.2</v>
      </c>
      <c r="Q481">
        <v>2197.1999999999998</v>
      </c>
      <c r="R481">
        <v>878.88</v>
      </c>
      <c r="S481">
        <v>2197.1999999999998</v>
      </c>
      <c r="T481">
        <v>0</v>
      </c>
      <c r="U481">
        <v>0</v>
      </c>
      <c r="V481">
        <v>9</v>
      </c>
      <c r="W481">
        <v>0</v>
      </c>
      <c r="X481" t="s">
        <v>795</v>
      </c>
      <c r="Y481">
        <v>0</v>
      </c>
      <c r="Z481">
        <v>0</v>
      </c>
      <c r="AA481">
        <v>0</v>
      </c>
      <c r="AB481">
        <v>0</v>
      </c>
      <c r="AC481">
        <v>0</v>
      </c>
      <c r="AD481" t="s">
        <v>109</v>
      </c>
      <c r="AE481" t="s">
        <v>796</v>
      </c>
      <c r="AF481">
        <v>0</v>
      </c>
    </row>
    <row r="482" spans="1:32" hidden="1" x14ac:dyDescent="0.25">
      <c r="A482" t="s">
        <v>790</v>
      </c>
      <c r="B482">
        <v>892.80000000000007</v>
      </c>
      <c r="C482">
        <v>1792.72</v>
      </c>
      <c r="D482" s="17">
        <f>VLOOKUP(A482,Sheet7!$A$2:$B$602,2,FALSE)</f>
        <v>30</v>
      </c>
      <c r="E482">
        <v>26553</v>
      </c>
      <c r="F482">
        <v>0</v>
      </c>
      <c r="H482">
        <v>810</v>
      </c>
      <c r="I482" t="s">
        <v>27</v>
      </c>
      <c r="J482" t="s">
        <v>327</v>
      </c>
      <c r="K482" t="s">
        <v>797</v>
      </c>
      <c r="L482" t="s">
        <v>45</v>
      </c>
      <c r="M482" t="s">
        <v>77</v>
      </c>
      <c r="N482">
        <v>1831</v>
      </c>
      <c r="O482">
        <v>705</v>
      </c>
      <c r="P482">
        <v>1126</v>
      </c>
      <c r="Q482">
        <v>1831</v>
      </c>
      <c r="R482">
        <v>732.4</v>
      </c>
      <c r="S482">
        <v>1831</v>
      </c>
      <c r="T482">
        <v>0</v>
      </c>
      <c r="U482">
        <v>0</v>
      </c>
      <c r="V482">
        <v>9</v>
      </c>
      <c r="W482">
        <v>0</v>
      </c>
      <c r="X482">
        <v>0</v>
      </c>
      <c r="Y482">
        <v>0</v>
      </c>
      <c r="Z482">
        <v>0</v>
      </c>
      <c r="AA482">
        <v>0</v>
      </c>
      <c r="AB482">
        <v>0</v>
      </c>
      <c r="AC482">
        <v>0</v>
      </c>
      <c r="AD482">
        <v>0</v>
      </c>
      <c r="AE482">
        <v>0</v>
      </c>
      <c r="AF482">
        <v>0</v>
      </c>
    </row>
    <row r="483" spans="1:32" hidden="1" x14ac:dyDescent="0.25">
      <c r="A483" t="s">
        <v>798</v>
      </c>
      <c r="B483">
        <v>1432.96</v>
      </c>
      <c r="C483">
        <v>2137.16</v>
      </c>
      <c r="D483" s="17">
        <f>VLOOKUP(A483,Sheet7!$A$2:$B$602,2,FALSE)</f>
        <v>30</v>
      </c>
      <c r="E483">
        <v>26256</v>
      </c>
      <c r="F483">
        <v>0</v>
      </c>
      <c r="H483">
        <v>810</v>
      </c>
      <c r="I483" t="s">
        <v>27</v>
      </c>
      <c r="J483" t="s">
        <v>327</v>
      </c>
      <c r="K483" t="s">
        <v>802</v>
      </c>
      <c r="L483" t="s">
        <v>35</v>
      </c>
      <c r="M483" t="s">
        <v>32</v>
      </c>
      <c r="N483">
        <v>10</v>
      </c>
      <c r="O483">
        <v>0</v>
      </c>
      <c r="P483">
        <v>10</v>
      </c>
      <c r="Q483">
        <v>10</v>
      </c>
      <c r="R483">
        <v>10</v>
      </c>
      <c r="S483">
        <v>0</v>
      </c>
      <c r="T483">
        <v>0</v>
      </c>
      <c r="U483">
        <v>0</v>
      </c>
      <c r="V483">
        <v>9</v>
      </c>
      <c r="W483">
        <v>0</v>
      </c>
      <c r="X483" t="s">
        <v>735</v>
      </c>
      <c r="Y483">
        <v>1</v>
      </c>
      <c r="Z483" t="s">
        <v>127</v>
      </c>
      <c r="AA483">
        <v>0</v>
      </c>
      <c r="AB483">
        <v>0</v>
      </c>
      <c r="AC483">
        <v>0</v>
      </c>
      <c r="AD483" t="s">
        <v>332</v>
      </c>
      <c r="AE483" t="s">
        <v>33</v>
      </c>
      <c r="AF483">
        <v>0</v>
      </c>
    </row>
    <row r="484" spans="1:32" hidden="1" x14ac:dyDescent="0.25">
      <c r="A484" t="s">
        <v>798</v>
      </c>
      <c r="B484">
        <v>1432.96</v>
      </c>
      <c r="C484">
        <v>2137.16</v>
      </c>
      <c r="D484" s="17">
        <f>VLOOKUP(A484,Sheet7!$A$2:$B$602,2,FALSE)</f>
        <v>30</v>
      </c>
      <c r="E484">
        <v>26253</v>
      </c>
      <c r="F484">
        <v>0</v>
      </c>
      <c r="H484">
        <v>810</v>
      </c>
      <c r="I484" t="s">
        <v>27</v>
      </c>
      <c r="J484" t="s">
        <v>327</v>
      </c>
      <c r="K484" t="s">
        <v>799</v>
      </c>
      <c r="L484" t="s">
        <v>288</v>
      </c>
      <c r="M484" t="s">
        <v>32</v>
      </c>
      <c r="N484">
        <v>79.540000000000006</v>
      </c>
      <c r="O484">
        <v>0</v>
      </c>
      <c r="P484">
        <v>79.540000000000006</v>
      </c>
      <c r="Q484">
        <v>79.540000000000006</v>
      </c>
      <c r="R484">
        <v>31.81</v>
      </c>
      <c r="S484">
        <v>79.540000000000006</v>
      </c>
      <c r="T484">
        <v>0</v>
      </c>
      <c r="U484">
        <v>0</v>
      </c>
      <c r="V484">
        <v>9</v>
      </c>
      <c r="W484">
        <v>0</v>
      </c>
      <c r="X484">
        <v>0</v>
      </c>
      <c r="Y484">
        <v>0</v>
      </c>
      <c r="Z484">
        <v>0</v>
      </c>
      <c r="AA484">
        <v>0</v>
      </c>
      <c r="AB484">
        <v>0</v>
      </c>
      <c r="AC484">
        <v>0</v>
      </c>
      <c r="AD484">
        <v>0</v>
      </c>
      <c r="AE484">
        <v>0</v>
      </c>
      <c r="AF484">
        <v>0</v>
      </c>
    </row>
    <row r="485" spans="1:32" hidden="1" x14ac:dyDescent="0.25">
      <c r="A485" t="s">
        <v>798</v>
      </c>
      <c r="B485">
        <v>1432.96</v>
      </c>
      <c r="C485">
        <v>2137.16</v>
      </c>
      <c r="D485" s="17">
        <f>VLOOKUP(A485,Sheet7!$A$2:$B$602,2,FALSE)</f>
        <v>30</v>
      </c>
      <c r="E485">
        <v>26254</v>
      </c>
      <c r="F485">
        <v>0</v>
      </c>
      <c r="H485">
        <v>810</v>
      </c>
      <c r="I485" t="s">
        <v>27</v>
      </c>
      <c r="J485" t="s">
        <v>327</v>
      </c>
      <c r="K485" t="s">
        <v>800</v>
      </c>
      <c r="L485" t="s">
        <v>42</v>
      </c>
      <c r="M485" t="s">
        <v>32</v>
      </c>
      <c r="N485">
        <v>67</v>
      </c>
      <c r="O485">
        <v>0</v>
      </c>
      <c r="P485">
        <v>67</v>
      </c>
      <c r="Q485">
        <v>67</v>
      </c>
      <c r="R485">
        <v>26.8</v>
      </c>
      <c r="S485">
        <v>67</v>
      </c>
      <c r="T485">
        <v>0</v>
      </c>
      <c r="U485">
        <v>0</v>
      </c>
      <c r="V485">
        <v>9</v>
      </c>
      <c r="W485">
        <v>0</v>
      </c>
      <c r="X485">
        <v>0</v>
      </c>
      <c r="Y485">
        <v>0</v>
      </c>
      <c r="Z485">
        <v>0</v>
      </c>
      <c r="AA485">
        <v>0</v>
      </c>
      <c r="AB485">
        <v>0</v>
      </c>
      <c r="AC485">
        <v>0</v>
      </c>
      <c r="AD485">
        <v>0</v>
      </c>
      <c r="AE485">
        <v>0</v>
      </c>
      <c r="AF485">
        <v>0</v>
      </c>
    </row>
    <row r="486" spans="1:32" hidden="1" x14ac:dyDescent="0.25">
      <c r="A486" t="s">
        <v>798</v>
      </c>
      <c r="B486">
        <v>1432.96</v>
      </c>
      <c r="C486">
        <v>2137.16</v>
      </c>
      <c r="D486" s="17">
        <f>VLOOKUP(A486,Sheet7!$A$2:$B$602,2,FALSE)</f>
        <v>30</v>
      </c>
      <c r="E486">
        <v>26255</v>
      </c>
      <c r="F486">
        <v>0</v>
      </c>
      <c r="H486">
        <v>810</v>
      </c>
      <c r="I486" t="s">
        <v>27</v>
      </c>
      <c r="J486" t="s">
        <v>327</v>
      </c>
      <c r="K486" t="s">
        <v>801</v>
      </c>
      <c r="L486" t="s">
        <v>350</v>
      </c>
      <c r="M486" t="s">
        <v>32</v>
      </c>
      <c r="N486">
        <v>240</v>
      </c>
      <c r="O486">
        <v>0</v>
      </c>
      <c r="P486">
        <v>240</v>
      </c>
      <c r="Q486">
        <v>240</v>
      </c>
      <c r="R486">
        <v>96</v>
      </c>
      <c r="S486">
        <v>240</v>
      </c>
      <c r="T486">
        <v>0</v>
      </c>
      <c r="U486">
        <v>0</v>
      </c>
      <c r="V486">
        <v>9</v>
      </c>
      <c r="W486">
        <v>0</v>
      </c>
      <c r="X486">
        <v>0</v>
      </c>
      <c r="Y486">
        <v>0</v>
      </c>
      <c r="Z486">
        <v>0</v>
      </c>
      <c r="AA486">
        <v>0</v>
      </c>
      <c r="AB486">
        <v>0</v>
      </c>
      <c r="AC486">
        <v>0</v>
      </c>
      <c r="AD486">
        <v>0</v>
      </c>
      <c r="AE486">
        <v>0</v>
      </c>
      <c r="AF486">
        <v>0</v>
      </c>
    </row>
    <row r="487" spans="1:32" hidden="1" x14ac:dyDescent="0.25">
      <c r="A487" t="s">
        <v>798</v>
      </c>
      <c r="B487">
        <v>1432.96</v>
      </c>
      <c r="C487">
        <v>2137.16</v>
      </c>
      <c r="D487" s="17">
        <f>VLOOKUP(A487,Sheet7!$A$2:$B$602,2,FALSE)</f>
        <v>30</v>
      </c>
      <c r="E487">
        <v>26257</v>
      </c>
      <c r="F487">
        <v>0</v>
      </c>
      <c r="H487">
        <v>810</v>
      </c>
      <c r="I487" t="s">
        <v>27</v>
      </c>
      <c r="J487" t="s">
        <v>327</v>
      </c>
      <c r="K487" t="s">
        <v>803</v>
      </c>
      <c r="L487" t="s">
        <v>37</v>
      </c>
      <c r="M487" t="s">
        <v>32</v>
      </c>
      <c r="N487">
        <v>3276</v>
      </c>
      <c r="O487">
        <v>1070</v>
      </c>
      <c r="P487">
        <v>2206</v>
      </c>
      <c r="Q487">
        <v>3276</v>
      </c>
      <c r="R487">
        <v>1310.4000000000001</v>
      </c>
      <c r="S487">
        <v>3276</v>
      </c>
      <c r="T487">
        <v>0</v>
      </c>
      <c r="U487">
        <v>0</v>
      </c>
      <c r="V487">
        <v>9</v>
      </c>
      <c r="W487">
        <v>0</v>
      </c>
      <c r="X487">
        <v>0</v>
      </c>
      <c r="Y487">
        <v>0</v>
      </c>
      <c r="Z487">
        <v>0</v>
      </c>
      <c r="AA487">
        <v>0</v>
      </c>
      <c r="AB487">
        <v>0</v>
      </c>
      <c r="AC487">
        <v>0</v>
      </c>
      <c r="AD487">
        <v>0</v>
      </c>
      <c r="AE487">
        <v>0</v>
      </c>
      <c r="AF487">
        <v>0</v>
      </c>
    </row>
    <row r="488" spans="1:32" hidden="1" x14ac:dyDescent="0.25">
      <c r="A488" t="s">
        <v>798</v>
      </c>
      <c r="B488">
        <v>1432.96</v>
      </c>
      <c r="C488">
        <v>2137.16</v>
      </c>
      <c r="D488" s="17">
        <f>VLOOKUP(A488,Sheet7!$A$2:$B$602,2,FALSE)</f>
        <v>30</v>
      </c>
      <c r="E488">
        <v>26259</v>
      </c>
      <c r="F488">
        <v>0</v>
      </c>
      <c r="H488">
        <v>810</v>
      </c>
      <c r="I488" t="s">
        <v>27</v>
      </c>
      <c r="J488" t="s">
        <v>327</v>
      </c>
      <c r="K488" t="s">
        <v>804</v>
      </c>
      <c r="L488" t="s">
        <v>45</v>
      </c>
      <c r="M488" t="s">
        <v>32</v>
      </c>
      <c r="N488">
        <v>2376.0100000000002</v>
      </c>
      <c r="O488">
        <v>975</v>
      </c>
      <c r="P488">
        <v>1401.01</v>
      </c>
      <c r="Q488">
        <v>2376.0100000000002</v>
      </c>
      <c r="R488">
        <v>950.4</v>
      </c>
      <c r="S488">
        <v>2376.0100000000002</v>
      </c>
      <c r="T488">
        <v>0</v>
      </c>
      <c r="U488">
        <v>0</v>
      </c>
      <c r="V488">
        <v>9</v>
      </c>
      <c r="W488">
        <v>0</v>
      </c>
      <c r="X488">
        <v>0</v>
      </c>
      <c r="Y488">
        <v>0</v>
      </c>
      <c r="Z488">
        <v>0</v>
      </c>
      <c r="AA488">
        <v>0</v>
      </c>
      <c r="AB488">
        <v>0</v>
      </c>
      <c r="AC488">
        <v>0</v>
      </c>
      <c r="AD488">
        <v>0</v>
      </c>
      <c r="AE488">
        <v>0</v>
      </c>
      <c r="AF488">
        <v>0</v>
      </c>
    </row>
    <row r="489" spans="1:32" hidden="1" x14ac:dyDescent="0.25">
      <c r="A489" t="s">
        <v>805</v>
      </c>
      <c r="B489">
        <v>1028.6999999999998</v>
      </c>
      <c r="C489">
        <v>4404.5600000000004</v>
      </c>
      <c r="D489" s="17">
        <f>VLOOKUP(A489,Sheet7!$A$2:$B$602,2,FALSE)</f>
        <v>20</v>
      </c>
      <c r="E489">
        <v>27789</v>
      </c>
      <c r="F489">
        <v>0</v>
      </c>
      <c r="H489">
        <v>810</v>
      </c>
      <c r="I489" t="s">
        <v>27</v>
      </c>
      <c r="J489" t="s">
        <v>327</v>
      </c>
      <c r="K489" t="s">
        <v>806</v>
      </c>
      <c r="L489" t="s">
        <v>60</v>
      </c>
      <c r="M489" t="s">
        <v>32</v>
      </c>
      <c r="N489">
        <v>3750</v>
      </c>
      <c r="O489">
        <v>2000</v>
      </c>
      <c r="P489">
        <v>1750</v>
      </c>
      <c r="Q489">
        <v>3750</v>
      </c>
      <c r="R489">
        <v>1500</v>
      </c>
      <c r="S489">
        <v>3750</v>
      </c>
      <c r="T489">
        <v>0</v>
      </c>
      <c r="U489">
        <v>0</v>
      </c>
      <c r="V489">
        <v>9</v>
      </c>
      <c r="W489">
        <v>0</v>
      </c>
      <c r="X489">
        <v>0</v>
      </c>
      <c r="Y489">
        <v>0</v>
      </c>
      <c r="Z489">
        <v>0</v>
      </c>
      <c r="AA489">
        <v>0</v>
      </c>
      <c r="AB489">
        <v>0</v>
      </c>
      <c r="AC489">
        <v>0</v>
      </c>
      <c r="AD489">
        <v>0</v>
      </c>
      <c r="AE489">
        <v>0</v>
      </c>
      <c r="AF489">
        <v>0</v>
      </c>
    </row>
    <row r="490" spans="1:32" hidden="1" x14ac:dyDescent="0.25">
      <c r="A490" t="s">
        <v>805</v>
      </c>
      <c r="B490">
        <v>1028.6999999999998</v>
      </c>
      <c r="C490">
        <v>4404.5600000000004</v>
      </c>
      <c r="D490" s="17">
        <f>VLOOKUP(A490,Sheet7!$A$2:$B$602,2,FALSE)</f>
        <v>20</v>
      </c>
      <c r="E490">
        <v>27792</v>
      </c>
      <c r="F490">
        <v>0</v>
      </c>
      <c r="H490">
        <v>810</v>
      </c>
      <c r="I490" t="s">
        <v>27</v>
      </c>
      <c r="J490" t="s">
        <v>327</v>
      </c>
      <c r="K490" t="s">
        <v>807</v>
      </c>
      <c r="L490" t="s">
        <v>45</v>
      </c>
      <c r="M490" t="s">
        <v>32</v>
      </c>
      <c r="N490">
        <v>1785</v>
      </c>
      <c r="O490">
        <v>1195</v>
      </c>
      <c r="P490">
        <v>590</v>
      </c>
      <c r="Q490">
        <v>1785</v>
      </c>
      <c r="R490">
        <v>590</v>
      </c>
      <c r="S490">
        <v>1785</v>
      </c>
      <c r="T490">
        <v>0</v>
      </c>
      <c r="U490" t="s">
        <v>808</v>
      </c>
      <c r="V490">
        <v>9</v>
      </c>
      <c r="W490">
        <v>0</v>
      </c>
      <c r="X490">
        <v>0</v>
      </c>
      <c r="Y490">
        <v>0</v>
      </c>
      <c r="Z490">
        <v>0</v>
      </c>
      <c r="AA490">
        <v>0</v>
      </c>
      <c r="AB490">
        <v>0</v>
      </c>
      <c r="AC490">
        <v>0</v>
      </c>
      <c r="AD490">
        <v>0</v>
      </c>
      <c r="AE490">
        <v>0</v>
      </c>
      <c r="AF490">
        <v>0</v>
      </c>
    </row>
    <row r="491" spans="1:32" hidden="1" x14ac:dyDescent="0.25">
      <c r="A491" t="s">
        <v>805</v>
      </c>
      <c r="B491">
        <v>1028.6999999999998</v>
      </c>
      <c r="C491">
        <v>4404.5600000000004</v>
      </c>
      <c r="D491" s="17">
        <f>VLOOKUP(A491,Sheet7!$A$2:$B$602,2,FALSE)</f>
        <v>20</v>
      </c>
      <c r="E491">
        <v>27794</v>
      </c>
      <c r="F491">
        <v>0</v>
      </c>
      <c r="H491">
        <v>810</v>
      </c>
      <c r="I491" t="s">
        <v>27</v>
      </c>
      <c r="J491" t="s">
        <v>327</v>
      </c>
      <c r="K491" t="s">
        <v>809</v>
      </c>
      <c r="L491" t="s">
        <v>42</v>
      </c>
      <c r="M491" t="s">
        <v>32</v>
      </c>
      <c r="N491">
        <v>150</v>
      </c>
      <c r="O491">
        <v>100</v>
      </c>
      <c r="P491">
        <v>50</v>
      </c>
      <c r="Q491">
        <v>150</v>
      </c>
      <c r="R491">
        <v>50</v>
      </c>
      <c r="S491">
        <v>150</v>
      </c>
      <c r="T491">
        <v>0</v>
      </c>
      <c r="U491">
        <v>0</v>
      </c>
      <c r="V491">
        <v>9</v>
      </c>
      <c r="W491">
        <v>0</v>
      </c>
      <c r="X491">
        <v>0</v>
      </c>
      <c r="Y491">
        <v>0</v>
      </c>
      <c r="Z491">
        <v>0</v>
      </c>
      <c r="AA491">
        <v>0</v>
      </c>
      <c r="AB491">
        <v>0</v>
      </c>
      <c r="AC491">
        <v>0</v>
      </c>
      <c r="AD491">
        <v>0</v>
      </c>
      <c r="AE491">
        <v>0</v>
      </c>
      <c r="AF491">
        <v>0</v>
      </c>
    </row>
    <row r="492" spans="1:32" hidden="1" x14ac:dyDescent="0.25">
      <c r="A492" t="s">
        <v>805</v>
      </c>
      <c r="B492">
        <v>1028.6999999999998</v>
      </c>
      <c r="C492">
        <v>4404.5600000000004</v>
      </c>
      <c r="D492" s="17">
        <f>VLOOKUP(A492,Sheet7!$A$2:$B$602,2,FALSE)</f>
        <v>20</v>
      </c>
      <c r="E492">
        <v>27795</v>
      </c>
      <c r="F492">
        <v>0</v>
      </c>
      <c r="H492">
        <v>810</v>
      </c>
      <c r="I492" t="s">
        <v>27</v>
      </c>
      <c r="J492" t="s">
        <v>327</v>
      </c>
      <c r="K492" t="s">
        <v>810</v>
      </c>
      <c r="L492" t="s">
        <v>288</v>
      </c>
      <c r="M492" t="s">
        <v>32</v>
      </c>
      <c r="N492">
        <v>75</v>
      </c>
      <c r="O492">
        <v>50</v>
      </c>
      <c r="P492">
        <v>25</v>
      </c>
      <c r="Q492">
        <v>75</v>
      </c>
      <c r="R492">
        <v>25</v>
      </c>
      <c r="S492">
        <v>75</v>
      </c>
      <c r="T492">
        <v>0</v>
      </c>
      <c r="U492">
        <v>0</v>
      </c>
      <c r="V492">
        <v>9</v>
      </c>
      <c r="W492">
        <v>0</v>
      </c>
      <c r="X492">
        <v>0</v>
      </c>
      <c r="Y492">
        <v>0</v>
      </c>
      <c r="Z492">
        <v>0</v>
      </c>
      <c r="AA492">
        <v>0</v>
      </c>
      <c r="AB492">
        <v>0</v>
      </c>
      <c r="AC492">
        <v>0</v>
      </c>
      <c r="AD492">
        <v>0</v>
      </c>
      <c r="AE492">
        <v>0</v>
      </c>
      <c r="AF492">
        <v>0</v>
      </c>
    </row>
    <row r="493" spans="1:32" hidden="1" x14ac:dyDescent="0.25">
      <c r="A493" t="s">
        <v>805</v>
      </c>
      <c r="B493">
        <v>1028.6999999999998</v>
      </c>
      <c r="C493">
        <v>4404.5600000000004</v>
      </c>
      <c r="D493" s="17">
        <f>VLOOKUP(A493,Sheet7!$A$2:$B$602,2,FALSE)</f>
        <v>20</v>
      </c>
      <c r="E493">
        <v>27796</v>
      </c>
      <c r="F493">
        <v>0</v>
      </c>
      <c r="H493">
        <v>810</v>
      </c>
      <c r="I493" t="s">
        <v>27</v>
      </c>
      <c r="J493" t="s">
        <v>327</v>
      </c>
      <c r="K493" t="s">
        <v>811</v>
      </c>
      <c r="L493" t="s">
        <v>37</v>
      </c>
      <c r="M493" t="s">
        <v>32</v>
      </c>
      <c r="N493">
        <v>1110</v>
      </c>
      <c r="O493">
        <v>660</v>
      </c>
      <c r="P493">
        <v>450</v>
      </c>
      <c r="Q493">
        <v>1050</v>
      </c>
      <c r="R493">
        <v>420</v>
      </c>
      <c r="S493">
        <v>1050</v>
      </c>
      <c r="T493">
        <v>0</v>
      </c>
      <c r="U493" t="s">
        <v>812</v>
      </c>
      <c r="V493">
        <v>9</v>
      </c>
      <c r="W493">
        <v>0</v>
      </c>
      <c r="X493">
        <v>0</v>
      </c>
      <c r="Y493">
        <v>0</v>
      </c>
      <c r="Z493">
        <v>0</v>
      </c>
      <c r="AA493">
        <v>0</v>
      </c>
      <c r="AB493">
        <v>0</v>
      </c>
      <c r="AC493">
        <v>0</v>
      </c>
      <c r="AD493">
        <v>0</v>
      </c>
      <c r="AE493">
        <v>0</v>
      </c>
      <c r="AF493">
        <v>0</v>
      </c>
    </row>
    <row r="494" spans="1:32" hidden="1" x14ac:dyDescent="0.25">
      <c r="A494" t="s">
        <v>816</v>
      </c>
      <c r="B494">
        <v>346.46999999999997</v>
      </c>
      <c r="C494">
        <v>19150.490000000002</v>
      </c>
      <c r="D494" s="17">
        <f>VLOOKUP(A494,Sheet7!$A$2:$B$602,2,FALSE)</f>
        <v>40</v>
      </c>
      <c r="E494">
        <v>27106</v>
      </c>
      <c r="F494">
        <v>0</v>
      </c>
      <c r="H494">
        <v>869</v>
      </c>
      <c r="I494" t="s">
        <v>27</v>
      </c>
      <c r="J494" t="s">
        <v>815</v>
      </c>
      <c r="K494" t="s">
        <v>817</v>
      </c>
      <c r="L494" t="s">
        <v>50</v>
      </c>
      <c r="M494" t="s">
        <v>32</v>
      </c>
      <c r="N494">
        <v>550</v>
      </c>
      <c r="O494">
        <v>0</v>
      </c>
      <c r="P494">
        <v>550</v>
      </c>
      <c r="Q494">
        <v>0</v>
      </c>
      <c r="R494">
        <v>0</v>
      </c>
      <c r="S494">
        <v>550</v>
      </c>
      <c r="T494">
        <v>0</v>
      </c>
      <c r="U494">
        <v>0</v>
      </c>
      <c r="V494">
        <v>0</v>
      </c>
      <c r="W494">
        <v>0</v>
      </c>
      <c r="X494" t="s">
        <v>818</v>
      </c>
      <c r="Y494" t="s">
        <v>240</v>
      </c>
      <c r="Z494">
        <v>0</v>
      </c>
      <c r="AA494">
        <v>0</v>
      </c>
      <c r="AB494">
        <v>0</v>
      </c>
      <c r="AC494">
        <v>0</v>
      </c>
      <c r="AD494" t="s">
        <v>819</v>
      </c>
      <c r="AE494">
        <v>0</v>
      </c>
      <c r="AF494">
        <v>0</v>
      </c>
    </row>
    <row r="495" spans="1:32" hidden="1" x14ac:dyDescent="0.25">
      <c r="A495" t="s">
        <v>816</v>
      </c>
      <c r="B495">
        <v>346.46999999999997</v>
      </c>
      <c r="C495">
        <v>19150.490000000002</v>
      </c>
      <c r="D495" s="17">
        <f>VLOOKUP(A495,Sheet7!$A$2:$B$602,2,FALSE)</f>
        <v>40</v>
      </c>
      <c r="E495">
        <v>27121</v>
      </c>
      <c r="F495">
        <v>0</v>
      </c>
      <c r="H495">
        <v>869</v>
      </c>
      <c r="I495" t="s">
        <v>27</v>
      </c>
      <c r="J495" t="s">
        <v>815</v>
      </c>
      <c r="K495" t="s">
        <v>820</v>
      </c>
      <c r="L495" t="s">
        <v>50</v>
      </c>
      <c r="M495" t="s">
        <v>77</v>
      </c>
      <c r="N495">
        <v>80</v>
      </c>
      <c r="O495">
        <v>0</v>
      </c>
      <c r="P495">
        <v>80</v>
      </c>
      <c r="Q495">
        <v>0</v>
      </c>
      <c r="R495">
        <v>0</v>
      </c>
      <c r="S495">
        <v>80</v>
      </c>
      <c r="T495">
        <v>0</v>
      </c>
      <c r="U495">
        <v>0</v>
      </c>
      <c r="V495">
        <v>0</v>
      </c>
      <c r="W495">
        <v>0</v>
      </c>
      <c r="X495">
        <v>0</v>
      </c>
      <c r="Y495">
        <v>0</v>
      </c>
      <c r="Z495">
        <v>0</v>
      </c>
      <c r="AA495">
        <v>0</v>
      </c>
      <c r="AB495">
        <v>0</v>
      </c>
      <c r="AC495">
        <v>0</v>
      </c>
      <c r="AD495">
        <v>0</v>
      </c>
      <c r="AE495">
        <v>0</v>
      </c>
      <c r="AF495">
        <v>0</v>
      </c>
    </row>
    <row r="496" spans="1:32" hidden="1" x14ac:dyDescent="0.25">
      <c r="A496" t="s">
        <v>821</v>
      </c>
      <c r="B496">
        <v>1226.6899999999998</v>
      </c>
      <c r="C496">
        <v>-1019.92</v>
      </c>
      <c r="D496" s="17">
        <f>VLOOKUP(A496,Sheet7!$A$2:$B$602,2,FALSE)</f>
        <v>50</v>
      </c>
      <c r="E496">
        <v>25928</v>
      </c>
      <c r="F496">
        <v>0</v>
      </c>
      <c r="H496">
        <v>869</v>
      </c>
      <c r="I496" t="s">
        <v>27</v>
      </c>
      <c r="J496" t="s">
        <v>815</v>
      </c>
      <c r="K496" t="s">
        <v>822</v>
      </c>
      <c r="L496" t="s">
        <v>119</v>
      </c>
      <c r="M496" t="s">
        <v>32</v>
      </c>
      <c r="N496">
        <v>1840</v>
      </c>
      <c r="O496">
        <v>0</v>
      </c>
      <c r="P496">
        <v>460</v>
      </c>
      <c r="Q496">
        <v>0</v>
      </c>
      <c r="R496">
        <v>0</v>
      </c>
      <c r="S496">
        <v>1840</v>
      </c>
      <c r="T496">
        <v>0</v>
      </c>
      <c r="U496">
        <v>0</v>
      </c>
      <c r="V496">
        <v>0</v>
      </c>
      <c r="W496">
        <v>0</v>
      </c>
      <c r="X496" t="s">
        <v>823</v>
      </c>
      <c r="Y496">
        <v>6</v>
      </c>
      <c r="Z496">
        <v>0</v>
      </c>
      <c r="AA496">
        <v>0</v>
      </c>
      <c r="AB496">
        <v>0</v>
      </c>
      <c r="AC496">
        <v>0</v>
      </c>
      <c r="AD496">
        <v>0</v>
      </c>
      <c r="AE496">
        <v>0</v>
      </c>
      <c r="AF496">
        <v>0</v>
      </c>
    </row>
    <row r="497" spans="1:32" hidden="1" x14ac:dyDescent="0.25">
      <c r="A497" t="s">
        <v>821</v>
      </c>
      <c r="B497">
        <v>1226.6899999999998</v>
      </c>
      <c r="C497">
        <v>-1019.92</v>
      </c>
      <c r="D497" s="17">
        <f>VLOOKUP(A497,Sheet7!$A$2:$B$602,2,FALSE)</f>
        <v>50</v>
      </c>
      <c r="E497">
        <v>25933</v>
      </c>
      <c r="F497">
        <v>0</v>
      </c>
      <c r="H497">
        <v>869</v>
      </c>
      <c r="I497" t="s">
        <v>27</v>
      </c>
      <c r="J497" t="s">
        <v>815</v>
      </c>
      <c r="K497" t="s">
        <v>825</v>
      </c>
      <c r="L497" t="s">
        <v>364</v>
      </c>
      <c r="M497" t="s">
        <v>32</v>
      </c>
      <c r="N497">
        <v>2560</v>
      </c>
      <c r="O497">
        <v>0</v>
      </c>
      <c r="P497">
        <v>640</v>
      </c>
      <c r="Q497">
        <v>0</v>
      </c>
      <c r="R497">
        <v>0</v>
      </c>
      <c r="S497">
        <v>2560</v>
      </c>
      <c r="T497">
        <v>0</v>
      </c>
      <c r="U497">
        <v>0</v>
      </c>
      <c r="V497">
        <v>0</v>
      </c>
      <c r="W497">
        <v>0</v>
      </c>
      <c r="X497" t="s">
        <v>823</v>
      </c>
      <c r="Y497">
        <v>6</v>
      </c>
      <c r="Z497">
        <v>0</v>
      </c>
      <c r="AA497">
        <v>0</v>
      </c>
      <c r="AB497">
        <v>0</v>
      </c>
      <c r="AC497">
        <v>0</v>
      </c>
      <c r="AD497">
        <v>0</v>
      </c>
      <c r="AE497">
        <v>0</v>
      </c>
      <c r="AF497">
        <v>0</v>
      </c>
    </row>
    <row r="498" spans="1:32" hidden="1" x14ac:dyDescent="0.25">
      <c r="A498" t="s">
        <v>821</v>
      </c>
      <c r="B498">
        <v>1226.6899999999998</v>
      </c>
      <c r="C498">
        <v>-1019.92</v>
      </c>
      <c r="D498" s="17">
        <f>VLOOKUP(A498,Sheet7!$A$2:$B$602,2,FALSE)</f>
        <v>50</v>
      </c>
      <c r="E498">
        <v>25935</v>
      </c>
      <c r="F498">
        <v>0</v>
      </c>
      <c r="H498">
        <v>869</v>
      </c>
      <c r="I498" t="s">
        <v>27</v>
      </c>
      <c r="J498" t="s">
        <v>815</v>
      </c>
      <c r="K498" t="s">
        <v>826</v>
      </c>
      <c r="L498" t="s">
        <v>45</v>
      </c>
      <c r="M498" t="s">
        <v>32</v>
      </c>
      <c r="N498">
        <v>6000</v>
      </c>
      <c r="O498">
        <v>0</v>
      </c>
      <c r="P498">
        <v>1500</v>
      </c>
      <c r="Q498">
        <v>0</v>
      </c>
      <c r="R498">
        <v>0</v>
      </c>
      <c r="S498">
        <v>6000</v>
      </c>
      <c r="T498">
        <v>0</v>
      </c>
      <c r="U498">
        <v>0</v>
      </c>
      <c r="V498">
        <v>0</v>
      </c>
      <c r="W498">
        <v>0</v>
      </c>
      <c r="X498" t="s">
        <v>827</v>
      </c>
      <c r="Y498">
        <v>6</v>
      </c>
      <c r="Z498">
        <v>0</v>
      </c>
      <c r="AA498">
        <v>0</v>
      </c>
      <c r="AB498">
        <v>0</v>
      </c>
      <c r="AC498">
        <v>0</v>
      </c>
      <c r="AD498" t="s">
        <v>828</v>
      </c>
      <c r="AE498">
        <v>0</v>
      </c>
      <c r="AF498">
        <v>0</v>
      </c>
    </row>
    <row r="499" spans="1:32" hidden="1" x14ac:dyDescent="0.25">
      <c r="A499" t="s">
        <v>821</v>
      </c>
      <c r="B499">
        <v>1226.6899999999998</v>
      </c>
      <c r="C499">
        <v>-1019.92</v>
      </c>
      <c r="D499" s="17">
        <f>VLOOKUP(A499,Sheet7!$A$2:$B$602,2,FALSE)</f>
        <v>50</v>
      </c>
      <c r="E499">
        <v>26474</v>
      </c>
      <c r="F499">
        <v>0</v>
      </c>
      <c r="H499">
        <v>869</v>
      </c>
      <c r="I499" t="s">
        <v>27</v>
      </c>
      <c r="J499" t="s">
        <v>815</v>
      </c>
      <c r="K499" t="s">
        <v>829</v>
      </c>
      <c r="L499" t="s">
        <v>37</v>
      </c>
      <c r="M499" t="s">
        <v>77</v>
      </c>
      <c r="N499">
        <v>418</v>
      </c>
      <c r="O499">
        <v>0</v>
      </c>
      <c r="P499">
        <v>104.5</v>
      </c>
      <c r="Q499">
        <v>0</v>
      </c>
      <c r="R499">
        <v>0</v>
      </c>
      <c r="S499">
        <v>418</v>
      </c>
      <c r="T499">
        <v>0</v>
      </c>
      <c r="U499">
        <v>0</v>
      </c>
      <c r="V499">
        <v>0</v>
      </c>
      <c r="W499">
        <v>0</v>
      </c>
      <c r="X499" t="s">
        <v>830</v>
      </c>
      <c r="Y499">
        <v>6</v>
      </c>
      <c r="Z499">
        <v>0</v>
      </c>
      <c r="AA499">
        <v>0</v>
      </c>
      <c r="AB499">
        <v>0</v>
      </c>
      <c r="AC499">
        <v>0</v>
      </c>
      <c r="AD499" t="s">
        <v>831</v>
      </c>
      <c r="AE499">
        <v>0</v>
      </c>
      <c r="AF499">
        <v>0</v>
      </c>
    </row>
    <row r="500" spans="1:32" hidden="1" x14ac:dyDescent="0.25">
      <c r="A500" t="s">
        <v>821</v>
      </c>
      <c r="B500">
        <v>1226.6899999999998</v>
      </c>
      <c r="C500">
        <v>-1019.92</v>
      </c>
      <c r="D500" s="17">
        <f>VLOOKUP(A500,Sheet7!$A$2:$B$602,2,FALSE)</f>
        <v>50</v>
      </c>
      <c r="E500">
        <v>26499</v>
      </c>
      <c r="F500">
        <v>0</v>
      </c>
      <c r="H500">
        <v>869</v>
      </c>
      <c r="I500" t="s">
        <v>27</v>
      </c>
      <c r="J500" t="s">
        <v>815</v>
      </c>
      <c r="K500" t="s">
        <v>832</v>
      </c>
      <c r="L500" t="s">
        <v>119</v>
      </c>
      <c r="M500" t="s">
        <v>77</v>
      </c>
      <c r="N500">
        <v>1200</v>
      </c>
      <c r="O500">
        <v>0</v>
      </c>
      <c r="P500">
        <v>300</v>
      </c>
      <c r="Q500">
        <v>0</v>
      </c>
      <c r="R500">
        <v>0</v>
      </c>
      <c r="S500">
        <v>0</v>
      </c>
      <c r="T500">
        <v>0</v>
      </c>
      <c r="U500">
        <v>0</v>
      </c>
      <c r="V500">
        <v>0</v>
      </c>
      <c r="W500">
        <v>0</v>
      </c>
      <c r="X500" t="s">
        <v>833</v>
      </c>
      <c r="Y500">
        <v>6</v>
      </c>
      <c r="Z500">
        <v>0</v>
      </c>
      <c r="AA500">
        <v>0</v>
      </c>
      <c r="AB500">
        <v>0</v>
      </c>
      <c r="AC500">
        <v>0</v>
      </c>
      <c r="AD500" t="s">
        <v>824</v>
      </c>
      <c r="AE500">
        <v>0</v>
      </c>
      <c r="AF500">
        <v>0</v>
      </c>
    </row>
    <row r="501" spans="1:32" hidden="1" x14ac:dyDescent="0.25">
      <c r="A501" t="s">
        <v>821</v>
      </c>
      <c r="B501">
        <v>1226.6899999999998</v>
      </c>
      <c r="C501">
        <v>-1019.92</v>
      </c>
      <c r="D501" s="17">
        <f>VLOOKUP(A501,Sheet7!$A$2:$B$602,2,FALSE)</f>
        <v>50</v>
      </c>
      <c r="E501">
        <v>26570</v>
      </c>
      <c r="F501">
        <v>0</v>
      </c>
      <c r="H501">
        <v>869</v>
      </c>
      <c r="I501" t="s">
        <v>27</v>
      </c>
      <c r="J501" t="s">
        <v>815</v>
      </c>
      <c r="K501" t="s">
        <v>834</v>
      </c>
      <c r="L501" t="s">
        <v>71</v>
      </c>
      <c r="M501" t="s">
        <v>51</v>
      </c>
      <c r="N501">
        <v>189.6</v>
      </c>
      <c r="O501">
        <v>0</v>
      </c>
      <c r="P501">
        <v>47.4</v>
      </c>
      <c r="Q501">
        <v>0</v>
      </c>
      <c r="R501">
        <v>0</v>
      </c>
      <c r="S501">
        <v>189.6</v>
      </c>
      <c r="T501">
        <v>0</v>
      </c>
      <c r="U501">
        <v>0</v>
      </c>
      <c r="V501">
        <v>0</v>
      </c>
      <c r="W501">
        <v>0</v>
      </c>
      <c r="X501" t="s">
        <v>835</v>
      </c>
      <c r="Y501" t="s">
        <v>836</v>
      </c>
      <c r="Z501" t="s">
        <v>132</v>
      </c>
      <c r="AA501">
        <v>0</v>
      </c>
      <c r="AB501">
        <v>0</v>
      </c>
      <c r="AC501">
        <v>0</v>
      </c>
      <c r="AD501" t="s">
        <v>831</v>
      </c>
      <c r="AE501">
        <v>0</v>
      </c>
      <c r="AF501">
        <v>0</v>
      </c>
    </row>
    <row r="502" spans="1:32" hidden="1" x14ac:dyDescent="0.25">
      <c r="A502" t="s">
        <v>837</v>
      </c>
      <c r="B502">
        <v>769.38000000000011</v>
      </c>
      <c r="C502">
        <v>3381.97</v>
      </c>
      <c r="D502" s="17">
        <f>VLOOKUP(A502,Sheet7!$A$2:$B$602,2,FALSE)</f>
        <v>70</v>
      </c>
      <c r="E502">
        <v>25168</v>
      </c>
      <c r="F502">
        <v>0</v>
      </c>
      <c r="H502">
        <v>869</v>
      </c>
      <c r="I502" t="s">
        <v>27</v>
      </c>
      <c r="J502" t="s">
        <v>815</v>
      </c>
      <c r="K502" t="s">
        <v>838</v>
      </c>
      <c r="L502" t="s">
        <v>272</v>
      </c>
      <c r="M502" t="s">
        <v>32</v>
      </c>
      <c r="N502">
        <v>390</v>
      </c>
      <c r="O502">
        <v>0</v>
      </c>
      <c r="P502">
        <v>180</v>
      </c>
      <c r="Q502">
        <v>0</v>
      </c>
      <c r="R502">
        <v>0</v>
      </c>
      <c r="S502">
        <v>390</v>
      </c>
      <c r="T502">
        <v>0</v>
      </c>
      <c r="U502">
        <v>0</v>
      </c>
      <c r="V502">
        <v>0</v>
      </c>
      <c r="W502">
        <v>0</v>
      </c>
      <c r="X502" t="s">
        <v>839</v>
      </c>
      <c r="Y502">
        <v>6</v>
      </c>
      <c r="Z502" t="s">
        <v>39</v>
      </c>
      <c r="AA502">
        <v>0</v>
      </c>
      <c r="AB502">
        <v>0</v>
      </c>
      <c r="AC502">
        <v>0</v>
      </c>
      <c r="AD502" t="s">
        <v>831</v>
      </c>
      <c r="AE502">
        <v>0</v>
      </c>
      <c r="AF502">
        <v>0</v>
      </c>
    </row>
    <row r="503" spans="1:32" hidden="1" x14ac:dyDescent="0.25">
      <c r="A503" t="s">
        <v>837</v>
      </c>
      <c r="B503">
        <v>769.38000000000011</v>
      </c>
      <c r="C503">
        <v>3381.97</v>
      </c>
      <c r="D503" s="17">
        <f>VLOOKUP(A503,Sheet7!$A$2:$B$602,2,FALSE)</f>
        <v>70</v>
      </c>
      <c r="E503">
        <v>25170</v>
      </c>
      <c r="F503">
        <v>0</v>
      </c>
      <c r="H503">
        <v>869</v>
      </c>
      <c r="I503" t="s">
        <v>27</v>
      </c>
      <c r="J503" t="s">
        <v>815</v>
      </c>
      <c r="K503" t="s">
        <v>840</v>
      </c>
      <c r="L503" t="s">
        <v>50</v>
      </c>
      <c r="M503" t="s">
        <v>77</v>
      </c>
      <c r="N503">
        <v>800</v>
      </c>
      <c r="O503">
        <v>0</v>
      </c>
      <c r="P503">
        <v>600</v>
      </c>
      <c r="Q503">
        <v>0</v>
      </c>
      <c r="R503">
        <v>0</v>
      </c>
      <c r="S503">
        <v>0</v>
      </c>
      <c r="T503">
        <v>0</v>
      </c>
      <c r="U503">
        <v>0</v>
      </c>
      <c r="V503">
        <v>0</v>
      </c>
      <c r="W503">
        <v>0</v>
      </c>
      <c r="X503" t="s">
        <v>841</v>
      </c>
      <c r="Y503" t="s">
        <v>842</v>
      </c>
      <c r="Z503">
        <v>5</v>
      </c>
      <c r="AA503">
        <v>0</v>
      </c>
      <c r="AB503">
        <v>0</v>
      </c>
      <c r="AC503">
        <v>0</v>
      </c>
      <c r="AD503" t="s">
        <v>824</v>
      </c>
      <c r="AE503">
        <v>0</v>
      </c>
      <c r="AF503">
        <v>0</v>
      </c>
    </row>
    <row r="504" spans="1:32" hidden="1" x14ac:dyDescent="0.25">
      <c r="A504" t="s">
        <v>837</v>
      </c>
      <c r="B504">
        <v>769.38000000000011</v>
      </c>
      <c r="C504">
        <v>3381.97</v>
      </c>
      <c r="D504" s="17">
        <f>VLOOKUP(A504,Sheet7!$A$2:$B$602,2,FALSE)</f>
        <v>70</v>
      </c>
      <c r="E504">
        <v>25171</v>
      </c>
      <c r="F504">
        <v>0</v>
      </c>
      <c r="H504">
        <v>869</v>
      </c>
      <c r="I504" t="s">
        <v>27</v>
      </c>
      <c r="J504" t="s">
        <v>815</v>
      </c>
      <c r="K504" t="s">
        <v>843</v>
      </c>
      <c r="L504" t="s">
        <v>42</v>
      </c>
      <c r="M504" t="s">
        <v>32</v>
      </c>
      <c r="N504">
        <v>256</v>
      </c>
      <c r="O504">
        <v>0</v>
      </c>
      <c r="P504">
        <v>150</v>
      </c>
      <c r="Q504">
        <v>0</v>
      </c>
      <c r="R504">
        <v>0</v>
      </c>
      <c r="S504">
        <v>256</v>
      </c>
      <c r="T504">
        <v>0</v>
      </c>
      <c r="U504">
        <v>0</v>
      </c>
      <c r="V504">
        <v>0</v>
      </c>
      <c r="W504">
        <v>0</v>
      </c>
      <c r="X504" t="s">
        <v>844</v>
      </c>
      <c r="Y504">
        <v>10</v>
      </c>
      <c r="Z504">
        <v>10</v>
      </c>
      <c r="AA504">
        <v>0</v>
      </c>
      <c r="AB504">
        <v>0</v>
      </c>
      <c r="AC504">
        <v>0</v>
      </c>
      <c r="AD504" t="s">
        <v>845</v>
      </c>
      <c r="AE504">
        <v>0</v>
      </c>
      <c r="AF504">
        <v>0</v>
      </c>
    </row>
    <row r="505" spans="1:32" hidden="1" x14ac:dyDescent="0.25">
      <c r="A505" t="s">
        <v>837</v>
      </c>
      <c r="B505">
        <v>769.38000000000011</v>
      </c>
      <c r="C505">
        <v>3381.97</v>
      </c>
      <c r="D505" s="17">
        <f>VLOOKUP(A505,Sheet7!$A$2:$B$602,2,FALSE)</f>
        <v>70</v>
      </c>
      <c r="E505">
        <v>25174</v>
      </c>
      <c r="F505">
        <v>0</v>
      </c>
      <c r="H505">
        <v>869</v>
      </c>
      <c r="I505" t="s">
        <v>27</v>
      </c>
      <c r="J505" t="s">
        <v>815</v>
      </c>
      <c r="K505" t="s">
        <v>846</v>
      </c>
      <c r="L505" t="s">
        <v>71</v>
      </c>
      <c r="M505" t="s">
        <v>32</v>
      </c>
      <c r="N505">
        <v>80</v>
      </c>
      <c r="O505">
        <v>0</v>
      </c>
      <c r="P505">
        <v>20</v>
      </c>
      <c r="Q505">
        <v>0</v>
      </c>
      <c r="R505">
        <v>0</v>
      </c>
      <c r="S505">
        <v>80</v>
      </c>
      <c r="T505">
        <v>0</v>
      </c>
      <c r="U505">
        <v>0</v>
      </c>
      <c r="V505">
        <v>0</v>
      </c>
      <c r="W505">
        <v>0</v>
      </c>
      <c r="X505" t="s">
        <v>847</v>
      </c>
      <c r="Y505">
        <v>3</v>
      </c>
      <c r="Z505">
        <v>5</v>
      </c>
      <c r="AA505">
        <v>0</v>
      </c>
      <c r="AB505">
        <v>0</v>
      </c>
      <c r="AC505">
        <v>0</v>
      </c>
      <c r="AD505">
        <v>0</v>
      </c>
      <c r="AE505">
        <v>0</v>
      </c>
      <c r="AF505">
        <v>0</v>
      </c>
    </row>
    <row r="506" spans="1:32" hidden="1" x14ac:dyDescent="0.25">
      <c r="A506" t="s">
        <v>837</v>
      </c>
      <c r="B506">
        <v>769.38000000000011</v>
      </c>
      <c r="C506">
        <v>3381.97</v>
      </c>
      <c r="D506" s="17">
        <f>VLOOKUP(A506,Sheet7!$A$2:$B$602,2,FALSE)</f>
        <v>70</v>
      </c>
      <c r="E506">
        <v>25175</v>
      </c>
      <c r="F506">
        <v>0</v>
      </c>
      <c r="H506">
        <v>869</v>
      </c>
      <c r="I506" t="s">
        <v>27</v>
      </c>
      <c r="J506" t="s">
        <v>815</v>
      </c>
      <c r="K506" t="s">
        <v>848</v>
      </c>
      <c r="L506" t="s">
        <v>50</v>
      </c>
      <c r="M506" t="s">
        <v>32</v>
      </c>
      <c r="N506">
        <v>5600</v>
      </c>
      <c r="O506">
        <v>0</v>
      </c>
      <c r="P506">
        <v>4000</v>
      </c>
      <c r="Q506">
        <v>0</v>
      </c>
      <c r="R506">
        <v>0</v>
      </c>
      <c r="S506">
        <v>5600</v>
      </c>
      <c r="T506">
        <v>0</v>
      </c>
      <c r="U506">
        <v>0</v>
      </c>
      <c r="V506">
        <v>0</v>
      </c>
      <c r="W506">
        <v>0</v>
      </c>
      <c r="X506" t="s">
        <v>849</v>
      </c>
      <c r="Y506" t="s">
        <v>850</v>
      </c>
      <c r="Z506" t="s">
        <v>132</v>
      </c>
      <c r="AA506">
        <v>0</v>
      </c>
      <c r="AB506">
        <v>0</v>
      </c>
      <c r="AC506">
        <v>0</v>
      </c>
      <c r="AD506" t="s">
        <v>851</v>
      </c>
      <c r="AE506">
        <v>0</v>
      </c>
      <c r="AF506">
        <v>0</v>
      </c>
    </row>
    <row r="507" spans="1:32" hidden="1" x14ac:dyDescent="0.25">
      <c r="A507" t="s">
        <v>837</v>
      </c>
      <c r="B507">
        <v>769.38000000000011</v>
      </c>
      <c r="C507">
        <v>3381.97</v>
      </c>
      <c r="D507" s="17">
        <f>VLOOKUP(A507,Sheet7!$A$2:$B$602,2,FALSE)</f>
        <v>70</v>
      </c>
      <c r="E507">
        <v>25179</v>
      </c>
      <c r="F507">
        <v>0</v>
      </c>
      <c r="H507">
        <v>869</v>
      </c>
      <c r="I507" t="s">
        <v>27</v>
      </c>
      <c r="J507" t="s">
        <v>815</v>
      </c>
      <c r="K507" t="s">
        <v>852</v>
      </c>
      <c r="L507" t="s">
        <v>364</v>
      </c>
      <c r="M507" t="s">
        <v>77</v>
      </c>
      <c r="N507">
        <v>520</v>
      </c>
      <c r="O507">
        <v>0</v>
      </c>
      <c r="P507">
        <v>390</v>
      </c>
      <c r="Q507">
        <v>0</v>
      </c>
      <c r="R507">
        <v>0</v>
      </c>
      <c r="S507">
        <v>520</v>
      </c>
      <c r="T507">
        <v>0</v>
      </c>
      <c r="U507">
        <v>0</v>
      </c>
      <c r="V507">
        <v>0</v>
      </c>
      <c r="W507">
        <v>0</v>
      </c>
      <c r="X507" t="s">
        <v>853</v>
      </c>
      <c r="Y507">
        <v>6</v>
      </c>
      <c r="Z507">
        <v>3</v>
      </c>
      <c r="AA507">
        <v>0</v>
      </c>
      <c r="AB507">
        <v>0</v>
      </c>
      <c r="AC507">
        <v>0</v>
      </c>
      <c r="AD507" t="s">
        <v>824</v>
      </c>
      <c r="AE507">
        <v>0</v>
      </c>
      <c r="AF507">
        <v>0</v>
      </c>
    </row>
    <row r="508" spans="1:32" hidden="1" x14ac:dyDescent="0.25">
      <c r="A508" t="s">
        <v>837</v>
      </c>
      <c r="B508">
        <v>769.38000000000011</v>
      </c>
      <c r="C508">
        <v>3381.97</v>
      </c>
      <c r="D508" s="17">
        <f>VLOOKUP(A508,Sheet7!$A$2:$B$602,2,FALSE)</f>
        <v>70</v>
      </c>
      <c r="E508">
        <v>25180</v>
      </c>
      <c r="F508">
        <v>0</v>
      </c>
      <c r="H508">
        <v>869</v>
      </c>
      <c r="I508" t="s">
        <v>27</v>
      </c>
      <c r="J508" t="s">
        <v>815</v>
      </c>
      <c r="K508" t="s">
        <v>854</v>
      </c>
      <c r="L508" t="s">
        <v>45</v>
      </c>
      <c r="M508" t="s">
        <v>77</v>
      </c>
      <c r="N508">
        <v>1000</v>
      </c>
      <c r="O508">
        <v>0</v>
      </c>
      <c r="P508">
        <v>500</v>
      </c>
      <c r="Q508">
        <v>0</v>
      </c>
      <c r="R508">
        <v>0</v>
      </c>
      <c r="S508">
        <v>1000</v>
      </c>
      <c r="T508">
        <v>0</v>
      </c>
      <c r="U508">
        <v>0</v>
      </c>
      <c r="V508">
        <v>0</v>
      </c>
      <c r="W508">
        <v>0</v>
      </c>
      <c r="X508" t="s">
        <v>855</v>
      </c>
      <c r="Y508">
        <v>6</v>
      </c>
      <c r="Z508">
        <v>3</v>
      </c>
      <c r="AA508">
        <v>0</v>
      </c>
      <c r="AB508">
        <v>0</v>
      </c>
      <c r="AC508">
        <v>0</v>
      </c>
      <c r="AD508" t="s">
        <v>824</v>
      </c>
      <c r="AE508">
        <v>0</v>
      </c>
      <c r="AF508">
        <v>0</v>
      </c>
    </row>
    <row r="509" spans="1:32" hidden="1" x14ac:dyDescent="0.25">
      <c r="A509" t="s">
        <v>837</v>
      </c>
      <c r="B509">
        <v>769.38000000000011</v>
      </c>
      <c r="C509">
        <v>3381.97</v>
      </c>
      <c r="D509" s="17">
        <f>VLOOKUP(A509,Sheet7!$A$2:$B$602,2,FALSE)</f>
        <v>70</v>
      </c>
      <c r="E509">
        <v>25181</v>
      </c>
      <c r="F509">
        <v>0</v>
      </c>
      <c r="H509">
        <v>869</v>
      </c>
      <c r="I509" t="s">
        <v>27</v>
      </c>
      <c r="J509" t="s">
        <v>815</v>
      </c>
      <c r="K509" t="s">
        <v>856</v>
      </c>
      <c r="L509" t="s">
        <v>50</v>
      </c>
      <c r="M509" t="s">
        <v>51</v>
      </c>
      <c r="N509">
        <v>600</v>
      </c>
      <c r="O509">
        <v>0</v>
      </c>
      <c r="P509">
        <v>600</v>
      </c>
      <c r="Q509">
        <v>0</v>
      </c>
      <c r="R509">
        <v>0</v>
      </c>
      <c r="S509">
        <v>600</v>
      </c>
      <c r="T509">
        <v>0</v>
      </c>
      <c r="U509">
        <v>0</v>
      </c>
      <c r="V509">
        <v>0</v>
      </c>
      <c r="W509">
        <v>0</v>
      </c>
      <c r="X509" t="s">
        <v>857</v>
      </c>
      <c r="Y509" t="s">
        <v>836</v>
      </c>
      <c r="Z509">
        <v>3</v>
      </c>
      <c r="AA509">
        <v>0</v>
      </c>
      <c r="AB509">
        <v>0</v>
      </c>
      <c r="AC509">
        <v>0</v>
      </c>
      <c r="AD509" t="s">
        <v>824</v>
      </c>
      <c r="AE509">
        <v>0</v>
      </c>
      <c r="AF509">
        <v>0</v>
      </c>
    </row>
    <row r="510" spans="1:32" hidden="1" x14ac:dyDescent="0.25">
      <c r="A510" t="s">
        <v>837</v>
      </c>
      <c r="B510">
        <v>769.38000000000011</v>
      </c>
      <c r="C510">
        <v>3381.97</v>
      </c>
      <c r="D510" s="17">
        <f>VLOOKUP(A510,Sheet7!$A$2:$B$602,2,FALSE)</f>
        <v>70</v>
      </c>
      <c r="E510">
        <v>25182</v>
      </c>
      <c r="F510">
        <v>0</v>
      </c>
      <c r="H510">
        <v>869</v>
      </c>
      <c r="I510" t="s">
        <v>27</v>
      </c>
      <c r="J510" t="s">
        <v>815</v>
      </c>
      <c r="K510" t="s">
        <v>858</v>
      </c>
      <c r="L510" t="s">
        <v>364</v>
      </c>
      <c r="M510" t="s">
        <v>32</v>
      </c>
      <c r="N510">
        <v>1000</v>
      </c>
      <c r="O510">
        <v>0</v>
      </c>
      <c r="P510">
        <v>500</v>
      </c>
      <c r="Q510">
        <v>0</v>
      </c>
      <c r="R510">
        <v>0</v>
      </c>
      <c r="S510">
        <v>0</v>
      </c>
      <c r="T510">
        <v>0</v>
      </c>
      <c r="U510">
        <v>0</v>
      </c>
      <c r="V510">
        <v>0</v>
      </c>
      <c r="W510">
        <v>0</v>
      </c>
      <c r="X510" t="s">
        <v>859</v>
      </c>
      <c r="Y510">
        <v>6</v>
      </c>
      <c r="Z510">
        <v>3</v>
      </c>
      <c r="AA510">
        <v>0</v>
      </c>
      <c r="AB510">
        <v>0</v>
      </c>
      <c r="AC510">
        <v>0</v>
      </c>
      <c r="AD510" t="s">
        <v>824</v>
      </c>
      <c r="AE510">
        <v>0</v>
      </c>
      <c r="AF510">
        <v>0</v>
      </c>
    </row>
    <row r="511" spans="1:32" hidden="1" x14ac:dyDescent="0.25">
      <c r="A511" t="s">
        <v>860</v>
      </c>
      <c r="B511">
        <v>25.4</v>
      </c>
      <c r="C511">
        <v>0</v>
      </c>
      <c r="D511" s="17">
        <f>VLOOKUP(A511,Sheet7!$A$2:$B$602,2,FALSE)</f>
        <v>45</v>
      </c>
      <c r="E511">
        <v>25349</v>
      </c>
      <c r="F511">
        <v>0</v>
      </c>
      <c r="H511">
        <v>869</v>
      </c>
      <c r="I511" t="s">
        <v>27</v>
      </c>
      <c r="J511" t="s">
        <v>815</v>
      </c>
      <c r="K511" t="s">
        <v>861</v>
      </c>
      <c r="L511" t="s">
        <v>71</v>
      </c>
      <c r="M511" t="s">
        <v>32</v>
      </c>
      <c r="N511">
        <v>150</v>
      </c>
      <c r="O511">
        <v>0</v>
      </c>
      <c r="P511">
        <v>150</v>
      </c>
      <c r="Q511">
        <v>0</v>
      </c>
      <c r="R511">
        <v>0</v>
      </c>
      <c r="S511">
        <v>150</v>
      </c>
      <c r="T511">
        <v>0</v>
      </c>
      <c r="U511">
        <v>0</v>
      </c>
      <c r="V511">
        <v>0</v>
      </c>
      <c r="W511">
        <v>0</v>
      </c>
      <c r="X511" t="s">
        <v>862</v>
      </c>
      <c r="Y511">
        <v>0</v>
      </c>
      <c r="Z511">
        <v>0</v>
      </c>
      <c r="AA511">
        <v>0</v>
      </c>
      <c r="AB511">
        <v>0</v>
      </c>
      <c r="AC511">
        <v>0</v>
      </c>
      <c r="AD511">
        <v>0</v>
      </c>
      <c r="AE511">
        <v>0</v>
      </c>
      <c r="AF511">
        <v>0</v>
      </c>
    </row>
    <row r="512" spans="1:32" hidden="1" x14ac:dyDescent="0.25">
      <c r="A512" t="s">
        <v>860</v>
      </c>
      <c r="B512">
        <v>25.4</v>
      </c>
      <c r="C512">
        <v>0</v>
      </c>
      <c r="D512" s="17">
        <f>VLOOKUP(A512,Sheet7!$A$2:$B$602,2,FALSE)</f>
        <v>45</v>
      </c>
      <c r="E512">
        <v>25350</v>
      </c>
      <c r="F512">
        <v>0</v>
      </c>
      <c r="H512">
        <v>869</v>
      </c>
      <c r="I512" t="s">
        <v>27</v>
      </c>
      <c r="J512" t="s">
        <v>815</v>
      </c>
      <c r="K512" t="s">
        <v>863</v>
      </c>
      <c r="L512" t="s">
        <v>45</v>
      </c>
      <c r="M512" t="s">
        <v>32</v>
      </c>
      <c r="N512">
        <v>30</v>
      </c>
      <c r="O512">
        <v>0</v>
      </c>
      <c r="P512">
        <v>30</v>
      </c>
      <c r="Q512">
        <v>0</v>
      </c>
      <c r="R512">
        <v>0</v>
      </c>
      <c r="S512">
        <v>30</v>
      </c>
      <c r="T512">
        <v>0</v>
      </c>
      <c r="U512">
        <v>0</v>
      </c>
      <c r="V512">
        <v>0</v>
      </c>
      <c r="W512">
        <v>0</v>
      </c>
      <c r="X512" t="s">
        <v>106</v>
      </c>
      <c r="Y512">
        <v>0</v>
      </c>
      <c r="Z512">
        <v>0</v>
      </c>
      <c r="AA512">
        <v>0</v>
      </c>
      <c r="AB512">
        <v>0</v>
      </c>
      <c r="AC512">
        <v>0</v>
      </c>
      <c r="AD512">
        <v>0</v>
      </c>
      <c r="AE512">
        <v>0</v>
      </c>
      <c r="AF512">
        <v>0</v>
      </c>
    </row>
    <row r="513" spans="1:32" hidden="1" x14ac:dyDescent="0.25">
      <c r="A513" t="s">
        <v>860</v>
      </c>
      <c r="B513">
        <v>25.4</v>
      </c>
      <c r="C513">
        <v>0</v>
      </c>
      <c r="D513" s="17">
        <f>VLOOKUP(A513,Sheet7!$A$2:$B$602,2,FALSE)</f>
        <v>45</v>
      </c>
      <c r="E513">
        <v>25351</v>
      </c>
      <c r="F513">
        <v>0</v>
      </c>
      <c r="H513">
        <v>869</v>
      </c>
      <c r="I513" t="s">
        <v>27</v>
      </c>
      <c r="J513" t="s">
        <v>815</v>
      </c>
      <c r="K513" t="s">
        <v>864</v>
      </c>
      <c r="L513" t="s">
        <v>35</v>
      </c>
      <c r="M513" t="s">
        <v>77</v>
      </c>
      <c r="N513">
        <v>10</v>
      </c>
      <c r="O513">
        <v>0</v>
      </c>
      <c r="P513">
        <v>10</v>
      </c>
      <c r="Q513">
        <v>0</v>
      </c>
      <c r="R513">
        <v>0</v>
      </c>
      <c r="S513">
        <v>0</v>
      </c>
      <c r="T513">
        <v>0</v>
      </c>
      <c r="U513">
        <v>0</v>
      </c>
      <c r="V513">
        <v>0</v>
      </c>
      <c r="W513">
        <v>0</v>
      </c>
      <c r="X513">
        <v>0</v>
      </c>
      <c r="Y513">
        <v>0</v>
      </c>
      <c r="Z513">
        <v>0</v>
      </c>
      <c r="AA513">
        <v>0</v>
      </c>
      <c r="AB513">
        <v>0</v>
      </c>
      <c r="AC513">
        <v>0</v>
      </c>
      <c r="AD513" t="s">
        <v>332</v>
      </c>
      <c r="AE513">
        <v>0</v>
      </c>
      <c r="AF513">
        <v>0</v>
      </c>
    </row>
    <row r="514" spans="1:32" hidden="1" x14ac:dyDescent="0.25">
      <c r="A514" t="s">
        <v>860</v>
      </c>
      <c r="B514">
        <v>25.4</v>
      </c>
      <c r="C514">
        <v>0</v>
      </c>
      <c r="D514" s="17">
        <f>VLOOKUP(A514,Sheet7!$A$2:$B$602,2,FALSE)</f>
        <v>45</v>
      </c>
      <c r="E514">
        <v>25354</v>
      </c>
      <c r="F514">
        <v>0</v>
      </c>
      <c r="H514">
        <v>869</v>
      </c>
      <c r="I514" t="s">
        <v>27</v>
      </c>
      <c r="J514" t="s">
        <v>815</v>
      </c>
      <c r="K514" t="s">
        <v>865</v>
      </c>
      <c r="L514" t="s">
        <v>35</v>
      </c>
      <c r="M514" t="s">
        <v>32</v>
      </c>
      <c r="N514">
        <v>10</v>
      </c>
      <c r="O514">
        <v>0</v>
      </c>
      <c r="P514">
        <v>10</v>
      </c>
      <c r="Q514">
        <v>0</v>
      </c>
      <c r="R514">
        <v>0</v>
      </c>
      <c r="S514">
        <v>0</v>
      </c>
      <c r="T514">
        <v>0</v>
      </c>
      <c r="U514">
        <v>0</v>
      </c>
      <c r="V514">
        <v>0</v>
      </c>
      <c r="W514">
        <v>0</v>
      </c>
      <c r="X514" t="s">
        <v>56</v>
      </c>
      <c r="Y514">
        <v>0</v>
      </c>
      <c r="Z514">
        <v>3</v>
      </c>
      <c r="AA514">
        <v>0</v>
      </c>
      <c r="AB514">
        <v>0</v>
      </c>
      <c r="AC514">
        <v>0</v>
      </c>
      <c r="AD514" t="s">
        <v>332</v>
      </c>
      <c r="AE514">
        <v>0</v>
      </c>
      <c r="AF514">
        <v>0</v>
      </c>
    </row>
    <row r="515" spans="1:32" hidden="1" x14ac:dyDescent="0.25">
      <c r="A515" t="s">
        <v>866</v>
      </c>
      <c r="B515">
        <v>81.069999999999993</v>
      </c>
      <c r="C515">
        <v>2043.86</v>
      </c>
      <c r="D515" s="17">
        <f>VLOOKUP(A515,Sheet7!$A$2:$B$602,2,FALSE)</f>
        <v>60</v>
      </c>
      <c r="E515">
        <v>26568</v>
      </c>
      <c r="F515">
        <v>0</v>
      </c>
      <c r="H515">
        <v>869</v>
      </c>
      <c r="I515" t="s">
        <v>27</v>
      </c>
      <c r="J515" t="s">
        <v>815</v>
      </c>
      <c r="K515" t="s">
        <v>867</v>
      </c>
      <c r="L515" t="s">
        <v>37</v>
      </c>
      <c r="M515" t="s">
        <v>32</v>
      </c>
      <c r="N515">
        <v>100</v>
      </c>
      <c r="O515">
        <v>0</v>
      </c>
      <c r="P515">
        <v>100</v>
      </c>
      <c r="Q515">
        <v>0</v>
      </c>
      <c r="R515">
        <v>0</v>
      </c>
      <c r="S515">
        <v>100</v>
      </c>
      <c r="T515">
        <v>0</v>
      </c>
      <c r="U515">
        <v>0</v>
      </c>
      <c r="V515">
        <v>0</v>
      </c>
      <c r="W515">
        <v>0</v>
      </c>
      <c r="X515" t="s">
        <v>868</v>
      </c>
      <c r="Y515">
        <v>6</v>
      </c>
      <c r="Z515">
        <v>0</v>
      </c>
      <c r="AA515">
        <v>0</v>
      </c>
      <c r="AB515">
        <v>0</v>
      </c>
      <c r="AC515">
        <v>0</v>
      </c>
      <c r="AD515">
        <v>0</v>
      </c>
      <c r="AE515">
        <v>0</v>
      </c>
      <c r="AF515">
        <v>0</v>
      </c>
    </row>
    <row r="516" spans="1:32" hidden="1" x14ac:dyDescent="0.25">
      <c r="A516" t="s">
        <v>866</v>
      </c>
      <c r="B516">
        <v>81.069999999999993</v>
      </c>
      <c r="C516">
        <v>2043.86</v>
      </c>
      <c r="D516" s="17">
        <f>VLOOKUP(A516,Sheet7!$A$2:$B$602,2,FALSE)</f>
        <v>60</v>
      </c>
      <c r="E516">
        <v>26577</v>
      </c>
      <c r="F516">
        <v>0</v>
      </c>
      <c r="H516">
        <v>869</v>
      </c>
      <c r="I516" t="s">
        <v>27</v>
      </c>
      <c r="J516" t="s">
        <v>815</v>
      </c>
      <c r="K516" t="s">
        <v>869</v>
      </c>
      <c r="L516" t="s">
        <v>119</v>
      </c>
      <c r="M516" t="s">
        <v>77</v>
      </c>
      <c r="N516">
        <v>400</v>
      </c>
      <c r="O516">
        <v>200</v>
      </c>
      <c r="P516">
        <v>200</v>
      </c>
      <c r="Q516">
        <v>0</v>
      </c>
      <c r="R516">
        <v>0</v>
      </c>
      <c r="S516">
        <v>0</v>
      </c>
      <c r="T516">
        <v>0</v>
      </c>
      <c r="U516">
        <v>0</v>
      </c>
      <c r="V516">
        <v>0</v>
      </c>
      <c r="W516">
        <v>0</v>
      </c>
      <c r="X516" t="s">
        <v>870</v>
      </c>
      <c r="Y516">
        <v>1</v>
      </c>
      <c r="Z516" t="s">
        <v>127</v>
      </c>
      <c r="AA516">
        <v>0</v>
      </c>
      <c r="AB516">
        <v>0</v>
      </c>
      <c r="AC516">
        <v>0</v>
      </c>
      <c r="AD516">
        <v>0</v>
      </c>
      <c r="AE516">
        <v>0</v>
      </c>
      <c r="AF516">
        <v>0</v>
      </c>
    </row>
    <row r="517" spans="1:32" hidden="1" x14ac:dyDescent="0.25">
      <c r="A517" t="s">
        <v>871</v>
      </c>
      <c r="B517" t="e">
        <v>#N/A</v>
      </c>
      <c r="C517" t="e">
        <v>#N/A</v>
      </c>
      <c r="D517" s="17" t="e">
        <f>VLOOKUP(A517,Sheet7!$A$2:$B$602,2,FALSE)</f>
        <v>#N/A</v>
      </c>
      <c r="E517">
        <v>26526</v>
      </c>
      <c r="F517">
        <v>0</v>
      </c>
      <c r="H517">
        <v>869</v>
      </c>
      <c r="I517" t="s">
        <v>27</v>
      </c>
      <c r="J517" t="s">
        <v>815</v>
      </c>
      <c r="K517" t="s">
        <v>872</v>
      </c>
      <c r="L517" t="s">
        <v>56</v>
      </c>
      <c r="M517" t="s">
        <v>77</v>
      </c>
      <c r="N517">
        <v>5</v>
      </c>
      <c r="O517">
        <v>0</v>
      </c>
      <c r="P517">
        <v>5</v>
      </c>
      <c r="Q517">
        <v>0</v>
      </c>
      <c r="R517">
        <v>0</v>
      </c>
      <c r="S517">
        <v>0</v>
      </c>
      <c r="T517">
        <v>0</v>
      </c>
      <c r="U517">
        <v>0</v>
      </c>
      <c r="V517">
        <v>0</v>
      </c>
      <c r="W517">
        <v>0</v>
      </c>
      <c r="X517" t="s">
        <v>873</v>
      </c>
      <c r="Y517">
        <v>10</v>
      </c>
      <c r="Z517">
        <v>10</v>
      </c>
      <c r="AA517">
        <v>0</v>
      </c>
      <c r="AB517">
        <v>0</v>
      </c>
      <c r="AC517">
        <v>0</v>
      </c>
      <c r="AD517">
        <v>0</v>
      </c>
      <c r="AE517">
        <v>0</v>
      </c>
      <c r="AF517">
        <v>0</v>
      </c>
    </row>
    <row r="518" spans="1:32" hidden="1" x14ac:dyDescent="0.25">
      <c r="A518" t="s">
        <v>874</v>
      </c>
      <c r="B518">
        <v>1472.3400000000001</v>
      </c>
      <c r="C518" t="e">
        <v>#N/A</v>
      </c>
      <c r="D518" s="17" t="e">
        <f>VLOOKUP(A518,Sheet7!$A$2:$B$602,2,FALSE)</f>
        <v>#N/A</v>
      </c>
      <c r="E518">
        <v>26020</v>
      </c>
      <c r="F518">
        <v>0</v>
      </c>
      <c r="H518">
        <v>869</v>
      </c>
      <c r="I518" t="s">
        <v>27</v>
      </c>
      <c r="J518" t="s">
        <v>815</v>
      </c>
      <c r="K518" t="s">
        <v>875</v>
      </c>
      <c r="L518" t="s">
        <v>56</v>
      </c>
      <c r="M518" t="s">
        <v>32</v>
      </c>
      <c r="N518">
        <v>300</v>
      </c>
      <c r="O518">
        <v>225</v>
      </c>
      <c r="P518">
        <v>75</v>
      </c>
      <c r="Q518">
        <v>0</v>
      </c>
      <c r="R518">
        <v>0</v>
      </c>
      <c r="S518">
        <v>0</v>
      </c>
      <c r="T518">
        <v>0</v>
      </c>
      <c r="U518">
        <v>0</v>
      </c>
      <c r="V518">
        <v>0</v>
      </c>
      <c r="W518">
        <v>0</v>
      </c>
      <c r="X518" t="s">
        <v>870</v>
      </c>
      <c r="Y518">
        <v>1</v>
      </c>
      <c r="Z518" t="s">
        <v>127</v>
      </c>
      <c r="AA518">
        <v>0</v>
      </c>
      <c r="AB518">
        <v>0</v>
      </c>
      <c r="AC518">
        <v>0</v>
      </c>
      <c r="AD518">
        <v>0</v>
      </c>
      <c r="AE518">
        <v>0</v>
      </c>
      <c r="AF518">
        <v>0</v>
      </c>
    </row>
    <row r="519" spans="1:32" hidden="1" x14ac:dyDescent="0.25">
      <c r="A519" t="s">
        <v>874</v>
      </c>
      <c r="B519">
        <v>1472.3400000000001</v>
      </c>
      <c r="C519" t="e">
        <v>#N/A</v>
      </c>
      <c r="D519" s="17" t="e">
        <f>VLOOKUP(A519,Sheet7!$A$2:$B$602,2,FALSE)</f>
        <v>#N/A</v>
      </c>
      <c r="E519">
        <v>26021</v>
      </c>
      <c r="F519">
        <v>0</v>
      </c>
      <c r="H519">
        <v>869</v>
      </c>
      <c r="I519" t="s">
        <v>27</v>
      </c>
      <c r="J519" t="s">
        <v>815</v>
      </c>
      <c r="K519" t="s">
        <v>876</v>
      </c>
      <c r="L519" t="s">
        <v>56</v>
      </c>
      <c r="M519" t="s">
        <v>77</v>
      </c>
      <c r="N519">
        <v>70</v>
      </c>
      <c r="O519">
        <v>0</v>
      </c>
      <c r="P519">
        <v>70</v>
      </c>
      <c r="Q519">
        <v>0</v>
      </c>
      <c r="R519">
        <v>0</v>
      </c>
      <c r="S519">
        <v>0</v>
      </c>
      <c r="T519">
        <v>0</v>
      </c>
      <c r="U519">
        <v>0</v>
      </c>
      <c r="V519">
        <v>0</v>
      </c>
      <c r="W519">
        <v>0</v>
      </c>
      <c r="X519" t="s">
        <v>56</v>
      </c>
      <c r="Y519">
        <v>1</v>
      </c>
      <c r="Z519" t="s">
        <v>127</v>
      </c>
      <c r="AA519">
        <v>0</v>
      </c>
      <c r="AB519">
        <v>0</v>
      </c>
      <c r="AC519">
        <v>0</v>
      </c>
      <c r="AD519">
        <v>0</v>
      </c>
      <c r="AE519">
        <v>0</v>
      </c>
      <c r="AF519">
        <v>0</v>
      </c>
    </row>
    <row r="520" spans="1:32" hidden="1" x14ac:dyDescent="0.25">
      <c r="A520" t="s">
        <v>874</v>
      </c>
      <c r="B520">
        <v>1472.3400000000001</v>
      </c>
      <c r="C520" t="e">
        <v>#N/A</v>
      </c>
      <c r="D520" s="17" t="e">
        <f>VLOOKUP(A520,Sheet7!$A$2:$B$602,2,FALSE)</f>
        <v>#N/A</v>
      </c>
      <c r="E520">
        <v>26025</v>
      </c>
      <c r="F520">
        <v>0</v>
      </c>
      <c r="H520">
        <v>869</v>
      </c>
      <c r="I520" t="s">
        <v>27</v>
      </c>
      <c r="J520" t="s">
        <v>815</v>
      </c>
      <c r="K520" t="s">
        <v>877</v>
      </c>
      <c r="L520" t="s">
        <v>35</v>
      </c>
      <c r="M520" t="s">
        <v>32</v>
      </c>
      <c r="N520">
        <v>20</v>
      </c>
      <c r="O520">
        <v>0</v>
      </c>
      <c r="P520">
        <v>20</v>
      </c>
      <c r="Q520">
        <v>0</v>
      </c>
      <c r="R520">
        <v>0</v>
      </c>
      <c r="S520">
        <v>0</v>
      </c>
      <c r="T520">
        <v>0</v>
      </c>
      <c r="U520">
        <v>0</v>
      </c>
      <c r="V520">
        <v>0</v>
      </c>
      <c r="W520">
        <v>0</v>
      </c>
      <c r="X520" t="s">
        <v>878</v>
      </c>
      <c r="Y520">
        <v>1</v>
      </c>
      <c r="Z520">
        <v>4</v>
      </c>
      <c r="AA520">
        <v>0</v>
      </c>
      <c r="AB520">
        <v>0</v>
      </c>
      <c r="AC520">
        <v>0</v>
      </c>
      <c r="AD520" t="s">
        <v>332</v>
      </c>
      <c r="AE520">
        <v>0</v>
      </c>
      <c r="AF520">
        <v>0</v>
      </c>
    </row>
    <row r="521" spans="1:32" hidden="1" x14ac:dyDescent="0.25">
      <c r="A521" t="s">
        <v>874</v>
      </c>
      <c r="B521">
        <v>1472.3400000000001</v>
      </c>
      <c r="C521" t="e">
        <v>#N/A</v>
      </c>
      <c r="D521" s="17" t="e">
        <f>VLOOKUP(A521,Sheet7!$A$2:$B$602,2,FALSE)</f>
        <v>#N/A</v>
      </c>
      <c r="E521">
        <v>26029</v>
      </c>
      <c r="F521">
        <v>0</v>
      </c>
      <c r="H521">
        <v>869</v>
      </c>
      <c r="I521" t="s">
        <v>27</v>
      </c>
      <c r="J521" t="s">
        <v>815</v>
      </c>
      <c r="K521" t="s">
        <v>879</v>
      </c>
      <c r="L521" t="s">
        <v>50</v>
      </c>
      <c r="M521" t="s">
        <v>32</v>
      </c>
      <c r="N521">
        <v>790</v>
      </c>
      <c r="O521">
        <v>0</v>
      </c>
      <c r="P521">
        <v>790</v>
      </c>
      <c r="Q521">
        <v>0</v>
      </c>
      <c r="R521">
        <v>0</v>
      </c>
      <c r="S521">
        <v>0</v>
      </c>
      <c r="T521">
        <v>0</v>
      </c>
      <c r="U521">
        <v>0</v>
      </c>
      <c r="V521">
        <v>0</v>
      </c>
      <c r="W521">
        <v>0</v>
      </c>
      <c r="X521" t="s">
        <v>880</v>
      </c>
      <c r="Y521" t="s">
        <v>836</v>
      </c>
      <c r="Z521" t="s">
        <v>132</v>
      </c>
      <c r="AA521">
        <v>0</v>
      </c>
      <c r="AB521">
        <v>0</v>
      </c>
      <c r="AC521">
        <v>0</v>
      </c>
      <c r="AD521">
        <v>0</v>
      </c>
      <c r="AE521">
        <v>0</v>
      </c>
      <c r="AF521">
        <v>0</v>
      </c>
    </row>
    <row r="522" spans="1:32" hidden="1" x14ac:dyDescent="0.25">
      <c r="A522" t="s">
        <v>874</v>
      </c>
      <c r="B522">
        <v>1472.3400000000001</v>
      </c>
      <c r="C522" t="e">
        <v>#N/A</v>
      </c>
      <c r="D522" s="17" t="e">
        <f>VLOOKUP(A522,Sheet7!$A$2:$B$602,2,FALSE)</f>
        <v>#N/A</v>
      </c>
      <c r="E522">
        <v>26030</v>
      </c>
      <c r="F522">
        <v>0</v>
      </c>
      <c r="H522">
        <v>869</v>
      </c>
      <c r="I522" t="s">
        <v>27</v>
      </c>
      <c r="J522" t="s">
        <v>815</v>
      </c>
      <c r="K522" t="s">
        <v>881</v>
      </c>
      <c r="L522" t="s">
        <v>45</v>
      </c>
      <c r="M522" t="s">
        <v>32</v>
      </c>
      <c r="N522">
        <v>5250</v>
      </c>
      <c r="O522">
        <v>3500</v>
      </c>
      <c r="P522">
        <v>1750</v>
      </c>
      <c r="Q522">
        <v>0</v>
      </c>
      <c r="R522">
        <v>0</v>
      </c>
      <c r="S522">
        <v>3250</v>
      </c>
      <c r="T522">
        <v>0</v>
      </c>
      <c r="U522">
        <v>0</v>
      </c>
      <c r="V522">
        <v>0</v>
      </c>
      <c r="W522">
        <v>0</v>
      </c>
      <c r="X522" t="s">
        <v>882</v>
      </c>
      <c r="Y522">
        <v>6</v>
      </c>
      <c r="Z522">
        <v>4</v>
      </c>
      <c r="AA522">
        <v>0</v>
      </c>
      <c r="AB522">
        <v>0</v>
      </c>
      <c r="AC522">
        <v>0</v>
      </c>
      <c r="AD522">
        <v>0</v>
      </c>
      <c r="AE522">
        <v>0</v>
      </c>
      <c r="AF522">
        <v>0</v>
      </c>
    </row>
    <row r="523" spans="1:32" hidden="1" x14ac:dyDescent="0.25">
      <c r="A523" t="s">
        <v>874</v>
      </c>
      <c r="B523">
        <v>1472.3400000000001</v>
      </c>
      <c r="C523" t="e">
        <v>#N/A</v>
      </c>
      <c r="D523" s="17" t="e">
        <f>VLOOKUP(A523,Sheet7!$A$2:$B$602,2,FALSE)</f>
        <v>#N/A</v>
      </c>
      <c r="E523">
        <v>26031</v>
      </c>
      <c r="F523">
        <v>0</v>
      </c>
      <c r="H523">
        <v>869</v>
      </c>
      <c r="I523" t="s">
        <v>27</v>
      </c>
      <c r="J523" t="s">
        <v>815</v>
      </c>
      <c r="K523" t="s">
        <v>883</v>
      </c>
      <c r="L523" t="s">
        <v>45</v>
      </c>
      <c r="M523" t="s">
        <v>77</v>
      </c>
      <c r="N523">
        <v>5250</v>
      </c>
      <c r="O523">
        <v>4200</v>
      </c>
      <c r="P523">
        <v>1050</v>
      </c>
      <c r="Q523">
        <v>0</v>
      </c>
      <c r="R523">
        <v>0</v>
      </c>
      <c r="S523">
        <v>1050</v>
      </c>
      <c r="T523">
        <v>0</v>
      </c>
      <c r="U523">
        <v>0</v>
      </c>
      <c r="V523">
        <v>0</v>
      </c>
      <c r="W523">
        <v>0</v>
      </c>
      <c r="X523" t="s">
        <v>884</v>
      </c>
      <c r="Y523">
        <v>6</v>
      </c>
      <c r="Z523">
        <v>0</v>
      </c>
      <c r="AA523">
        <v>0</v>
      </c>
      <c r="AB523">
        <v>0</v>
      </c>
      <c r="AC523">
        <v>0</v>
      </c>
      <c r="AD523">
        <v>0</v>
      </c>
      <c r="AE523">
        <v>0</v>
      </c>
      <c r="AF523">
        <v>0</v>
      </c>
    </row>
    <row r="524" spans="1:32" hidden="1" x14ac:dyDescent="0.25">
      <c r="A524" t="s">
        <v>874</v>
      </c>
      <c r="B524">
        <v>1472.3400000000001</v>
      </c>
      <c r="C524" t="e">
        <v>#N/A</v>
      </c>
      <c r="D524" s="17" t="e">
        <f>VLOOKUP(A524,Sheet7!$A$2:$B$602,2,FALSE)</f>
        <v>#N/A</v>
      </c>
      <c r="E524">
        <v>26032</v>
      </c>
      <c r="F524">
        <v>0</v>
      </c>
      <c r="H524">
        <v>869</v>
      </c>
      <c r="I524" t="s">
        <v>27</v>
      </c>
      <c r="J524" t="s">
        <v>815</v>
      </c>
      <c r="K524" t="s">
        <v>885</v>
      </c>
      <c r="L524" t="s">
        <v>45</v>
      </c>
      <c r="M524" t="s">
        <v>51</v>
      </c>
      <c r="N524">
        <v>450</v>
      </c>
      <c r="O524">
        <v>225</v>
      </c>
      <c r="P524">
        <v>225</v>
      </c>
      <c r="Q524">
        <v>0</v>
      </c>
      <c r="R524">
        <v>0</v>
      </c>
      <c r="S524">
        <v>0</v>
      </c>
      <c r="T524">
        <v>0</v>
      </c>
      <c r="U524">
        <v>0</v>
      </c>
      <c r="V524">
        <v>0</v>
      </c>
      <c r="W524">
        <v>0</v>
      </c>
      <c r="X524" t="s">
        <v>884</v>
      </c>
      <c r="Y524">
        <v>6</v>
      </c>
      <c r="Z524">
        <v>0</v>
      </c>
      <c r="AA524">
        <v>0</v>
      </c>
      <c r="AB524">
        <v>0</v>
      </c>
      <c r="AC524">
        <v>0</v>
      </c>
      <c r="AD524">
        <v>0</v>
      </c>
      <c r="AE524">
        <v>0</v>
      </c>
      <c r="AF524">
        <v>0</v>
      </c>
    </row>
    <row r="525" spans="1:32" hidden="1" x14ac:dyDescent="0.25">
      <c r="A525" t="s">
        <v>874</v>
      </c>
      <c r="B525">
        <v>1472.3400000000001</v>
      </c>
      <c r="C525" t="e">
        <v>#N/A</v>
      </c>
      <c r="D525" s="17" t="e">
        <f>VLOOKUP(A525,Sheet7!$A$2:$B$602,2,FALSE)</f>
        <v>#N/A</v>
      </c>
      <c r="E525">
        <v>26034</v>
      </c>
      <c r="F525">
        <v>0</v>
      </c>
      <c r="H525">
        <v>869</v>
      </c>
      <c r="I525" t="s">
        <v>27</v>
      </c>
      <c r="J525" t="s">
        <v>815</v>
      </c>
      <c r="K525" t="s">
        <v>886</v>
      </c>
      <c r="L525" t="s">
        <v>45</v>
      </c>
      <c r="M525" t="s">
        <v>403</v>
      </c>
      <c r="N525">
        <v>3225</v>
      </c>
      <c r="O525">
        <v>1720</v>
      </c>
      <c r="P525">
        <v>1505</v>
      </c>
      <c r="Q525">
        <v>0</v>
      </c>
      <c r="R525">
        <v>0</v>
      </c>
      <c r="S525">
        <v>0</v>
      </c>
      <c r="T525">
        <v>0</v>
      </c>
      <c r="U525">
        <v>0</v>
      </c>
      <c r="V525">
        <v>0</v>
      </c>
      <c r="W525">
        <v>0</v>
      </c>
      <c r="X525" t="s">
        <v>887</v>
      </c>
      <c r="Y525">
        <v>6</v>
      </c>
      <c r="Z525">
        <v>5</v>
      </c>
      <c r="AA525">
        <v>0</v>
      </c>
      <c r="AB525">
        <v>0</v>
      </c>
      <c r="AC525">
        <v>0</v>
      </c>
      <c r="AD525">
        <v>0</v>
      </c>
      <c r="AE525">
        <v>0</v>
      </c>
      <c r="AF525">
        <v>0</v>
      </c>
    </row>
    <row r="526" spans="1:32" hidden="1" x14ac:dyDescent="0.25">
      <c r="A526" t="s">
        <v>888</v>
      </c>
      <c r="B526">
        <v>110.5</v>
      </c>
      <c r="C526">
        <v>4336.3</v>
      </c>
      <c r="D526" s="17">
        <f>VLOOKUP(A526,Sheet7!$A$2:$B$602,2,FALSE)</f>
        <v>40</v>
      </c>
      <c r="E526">
        <v>25869</v>
      </c>
      <c r="F526">
        <v>0</v>
      </c>
      <c r="H526">
        <v>869</v>
      </c>
      <c r="I526" t="s">
        <v>27</v>
      </c>
      <c r="J526" t="s">
        <v>815</v>
      </c>
      <c r="K526" t="s">
        <v>889</v>
      </c>
      <c r="L526" t="s">
        <v>288</v>
      </c>
      <c r="M526" t="s">
        <v>32</v>
      </c>
      <c r="N526">
        <v>300</v>
      </c>
      <c r="O526">
        <v>200</v>
      </c>
      <c r="P526">
        <v>100</v>
      </c>
      <c r="Q526">
        <v>0</v>
      </c>
      <c r="R526">
        <v>0</v>
      </c>
      <c r="S526">
        <v>300</v>
      </c>
      <c r="T526">
        <v>0</v>
      </c>
      <c r="U526">
        <v>0</v>
      </c>
      <c r="V526">
        <v>0</v>
      </c>
      <c r="W526">
        <v>0</v>
      </c>
      <c r="X526" t="s">
        <v>890</v>
      </c>
      <c r="Y526" t="s">
        <v>891</v>
      </c>
      <c r="Z526">
        <v>0</v>
      </c>
      <c r="AA526">
        <v>0</v>
      </c>
      <c r="AB526">
        <v>0</v>
      </c>
      <c r="AC526">
        <v>0</v>
      </c>
      <c r="AD526">
        <v>0</v>
      </c>
      <c r="AE526">
        <v>0</v>
      </c>
      <c r="AF526">
        <v>0</v>
      </c>
    </row>
    <row r="527" spans="1:32" hidden="1" x14ac:dyDescent="0.25">
      <c r="A527" t="s">
        <v>892</v>
      </c>
      <c r="B527" t="e">
        <v>#N/A</v>
      </c>
      <c r="C527">
        <v>1891.61</v>
      </c>
      <c r="D527" s="17">
        <f>VLOOKUP(A527,Sheet7!$A$2:$B$602,2,FALSE)</f>
        <v>60</v>
      </c>
      <c r="E527">
        <v>25116</v>
      </c>
      <c r="F527">
        <v>0</v>
      </c>
      <c r="H527">
        <v>869</v>
      </c>
      <c r="I527" t="s">
        <v>27</v>
      </c>
      <c r="J527" t="s">
        <v>815</v>
      </c>
      <c r="K527" t="s">
        <v>893</v>
      </c>
      <c r="L527" t="s">
        <v>50</v>
      </c>
      <c r="M527" t="s">
        <v>77</v>
      </c>
      <c r="N527">
        <v>330</v>
      </c>
      <c r="O527">
        <v>330</v>
      </c>
      <c r="P527">
        <v>0</v>
      </c>
      <c r="Q527">
        <v>0</v>
      </c>
      <c r="R527">
        <v>0</v>
      </c>
      <c r="S527">
        <v>0</v>
      </c>
      <c r="T527">
        <v>0</v>
      </c>
      <c r="U527">
        <v>0</v>
      </c>
      <c r="V527">
        <v>0</v>
      </c>
      <c r="W527">
        <v>0</v>
      </c>
      <c r="X527" t="s">
        <v>894</v>
      </c>
      <c r="Y527">
        <v>2</v>
      </c>
      <c r="Z527">
        <v>2</v>
      </c>
      <c r="AA527">
        <v>0</v>
      </c>
      <c r="AB527">
        <v>0</v>
      </c>
      <c r="AC527">
        <v>0</v>
      </c>
      <c r="AD527">
        <v>0</v>
      </c>
      <c r="AE527">
        <v>0</v>
      </c>
      <c r="AF527">
        <v>0</v>
      </c>
    </row>
    <row r="528" spans="1:32" hidden="1" x14ac:dyDescent="0.25">
      <c r="A528" t="s">
        <v>892</v>
      </c>
      <c r="B528" t="e">
        <v>#N/A</v>
      </c>
      <c r="C528">
        <v>1891.61</v>
      </c>
      <c r="D528" s="17">
        <f>VLOOKUP(A528,Sheet7!$A$2:$B$602,2,FALSE)</f>
        <v>60</v>
      </c>
      <c r="E528">
        <v>25118</v>
      </c>
      <c r="F528">
        <v>0</v>
      </c>
      <c r="H528">
        <v>869</v>
      </c>
      <c r="I528" t="s">
        <v>27</v>
      </c>
      <c r="J528" t="s">
        <v>815</v>
      </c>
      <c r="K528" t="s">
        <v>895</v>
      </c>
      <c r="L528" t="s">
        <v>50</v>
      </c>
      <c r="M528" t="s">
        <v>32</v>
      </c>
      <c r="N528">
        <v>4715</v>
      </c>
      <c r="O528">
        <v>715</v>
      </c>
      <c r="P528">
        <v>4000</v>
      </c>
      <c r="Q528">
        <v>0</v>
      </c>
      <c r="R528">
        <v>0</v>
      </c>
      <c r="S528">
        <v>0</v>
      </c>
      <c r="T528">
        <v>0</v>
      </c>
      <c r="U528">
        <v>0</v>
      </c>
      <c r="V528">
        <v>0</v>
      </c>
      <c r="W528">
        <v>0</v>
      </c>
      <c r="X528" t="s">
        <v>896</v>
      </c>
      <c r="Y528" t="s">
        <v>897</v>
      </c>
      <c r="Z528" t="s">
        <v>898</v>
      </c>
      <c r="AA528">
        <v>0</v>
      </c>
      <c r="AB528">
        <v>0</v>
      </c>
      <c r="AC528">
        <v>0</v>
      </c>
      <c r="AD528">
        <v>0</v>
      </c>
      <c r="AE528">
        <v>0</v>
      </c>
      <c r="AF528">
        <v>0</v>
      </c>
    </row>
    <row r="529" spans="1:32" hidden="1" x14ac:dyDescent="0.25">
      <c r="A529" t="s">
        <v>892</v>
      </c>
      <c r="B529" t="e">
        <v>#N/A</v>
      </c>
      <c r="C529">
        <v>1891.61</v>
      </c>
      <c r="D529" s="17">
        <f>VLOOKUP(A529,Sheet7!$A$2:$B$602,2,FALSE)</f>
        <v>60</v>
      </c>
      <c r="E529">
        <v>25124</v>
      </c>
      <c r="F529">
        <v>0</v>
      </c>
      <c r="H529">
        <v>869</v>
      </c>
      <c r="I529" t="s">
        <v>27</v>
      </c>
      <c r="J529" t="s">
        <v>815</v>
      </c>
      <c r="K529" t="s">
        <v>899</v>
      </c>
      <c r="L529" t="s">
        <v>37</v>
      </c>
      <c r="M529" t="s">
        <v>32</v>
      </c>
      <c r="N529">
        <v>500</v>
      </c>
      <c r="O529">
        <v>0</v>
      </c>
      <c r="P529">
        <v>0</v>
      </c>
      <c r="Q529">
        <v>0</v>
      </c>
      <c r="R529">
        <v>0</v>
      </c>
      <c r="S529">
        <v>0</v>
      </c>
      <c r="T529">
        <v>0</v>
      </c>
      <c r="U529">
        <v>0</v>
      </c>
      <c r="V529">
        <v>0</v>
      </c>
      <c r="W529">
        <v>0</v>
      </c>
      <c r="X529" t="s">
        <v>900</v>
      </c>
      <c r="Y529">
        <v>2</v>
      </c>
      <c r="Z529">
        <v>2</v>
      </c>
      <c r="AA529">
        <v>0</v>
      </c>
      <c r="AB529">
        <v>0</v>
      </c>
      <c r="AC529">
        <v>0</v>
      </c>
      <c r="AD529">
        <v>0</v>
      </c>
      <c r="AE529">
        <v>0</v>
      </c>
      <c r="AF529">
        <v>0</v>
      </c>
    </row>
    <row r="530" spans="1:32" hidden="1" x14ac:dyDescent="0.25">
      <c r="A530" t="s">
        <v>901</v>
      </c>
      <c r="B530">
        <v>48.89</v>
      </c>
      <c r="C530">
        <v>446.58</v>
      </c>
      <c r="D530" s="17">
        <f>VLOOKUP(A530,Sheet7!$A$2:$B$602,2,FALSE)</f>
        <v>80</v>
      </c>
      <c r="E530">
        <v>26837</v>
      </c>
      <c r="F530">
        <v>0</v>
      </c>
      <c r="H530">
        <v>869</v>
      </c>
      <c r="I530" t="s">
        <v>27</v>
      </c>
      <c r="J530" t="s">
        <v>815</v>
      </c>
      <c r="K530" t="s">
        <v>902</v>
      </c>
      <c r="L530" t="s">
        <v>50</v>
      </c>
      <c r="M530" t="s">
        <v>77</v>
      </c>
      <c r="N530">
        <v>42</v>
      </c>
      <c r="O530">
        <v>10</v>
      </c>
      <c r="P530">
        <v>32</v>
      </c>
      <c r="Q530">
        <v>0</v>
      </c>
      <c r="R530">
        <v>0</v>
      </c>
      <c r="S530">
        <v>42</v>
      </c>
      <c r="T530">
        <v>0</v>
      </c>
      <c r="U530">
        <v>0</v>
      </c>
      <c r="V530">
        <v>0</v>
      </c>
      <c r="W530">
        <v>0</v>
      </c>
      <c r="X530" t="s">
        <v>903</v>
      </c>
      <c r="Y530">
        <v>0</v>
      </c>
      <c r="Z530">
        <v>0</v>
      </c>
      <c r="AA530">
        <v>0</v>
      </c>
      <c r="AB530">
        <v>0</v>
      </c>
      <c r="AC530">
        <v>0</v>
      </c>
      <c r="AD530">
        <v>0</v>
      </c>
      <c r="AE530">
        <v>0</v>
      </c>
      <c r="AF530">
        <v>0</v>
      </c>
    </row>
    <row r="531" spans="1:32" hidden="1" x14ac:dyDescent="0.25">
      <c r="A531" t="s">
        <v>901</v>
      </c>
      <c r="B531">
        <v>48.89</v>
      </c>
      <c r="C531">
        <v>446.58</v>
      </c>
      <c r="D531" s="17">
        <f>VLOOKUP(A531,Sheet7!$A$2:$B$602,2,FALSE)</f>
        <v>80</v>
      </c>
      <c r="E531">
        <v>26847</v>
      </c>
      <c r="F531">
        <v>0</v>
      </c>
      <c r="H531">
        <v>869</v>
      </c>
      <c r="I531" t="s">
        <v>27</v>
      </c>
      <c r="J531" t="s">
        <v>815</v>
      </c>
      <c r="K531" t="s">
        <v>904</v>
      </c>
      <c r="L531" t="s">
        <v>50</v>
      </c>
      <c r="M531" t="s">
        <v>403</v>
      </c>
      <c r="N531">
        <v>26</v>
      </c>
      <c r="O531">
        <v>0</v>
      </c>
      <c r="P531">
        <v>26</v>
      </c>
      <c r="Q531">
        <v>0</v>
      </c>
      <c r="R531">
        <v>0</v>
      </c>
      <c r="S531">
        <v>26</v>
      </c>
      <c r="T531">
        <v>0</v>
      </c>
      <c r="U531">
        <v>0</v>
      </c>
      <c r="V531">
        <v>0</v>
      </c>
      <c r="W531">
        <v>0</v>
      </c>
      <c r="X531" t="s">
        <v>905</v>
      </c>
      <c r="Y531">
        <v>0</v>
      </c>
      <c r="Z531">
        <v>0</v>
      </c>
      <c r="AA531">
        <v>0</v>
      </c>
      <c r="AB531">
        <v>0</v>
      </c>
      <c r="AC531">
        <v>0</v>
      </c>
      <c r="AD531">
        <v>0</v>
      </c>
      <c r="AE531">
        <v>0</v>
      </c>
      <c r="AF531">
        <v>0</v>
      </c>
    </row>
    <row r="532" spans="1:32" hidden="1" x14ac:dyDescent="0.25">
      <c r="A532" t="s">
        <v>901</v>
      </c>
      <c r="B532">
        <v>48.89</v>
      </c>
      <c r="C532">
        <v>446.58</v>
      </c>
      <c r="D532" s="17">
        <f>VLOOKUP(A532,Sheet7!$A$2:$B$602,2,FALSE)</f>
        <v>80</v>
      </c>
      <c r="E532">
        <v>26865</v>
      </c>
      <c r="F532">
        <v>0</v>
      </c>
      <c r="H532">
        <v>869</v>
      </c>
      <c r="I532" t="s">
        <v>27</v>
      </c>
      <c r="J532" t="s">
        <v>815</v>
      </c>
      <c r="K532" t="s">
        <v>906</v>
      </c>
      <c r="L532" t="s">
        <v>50</v>
      </c>
      <c r="M532" t="s">
        <v>32</v>
      </c>
      <c r="N532">
        <v>104</v>
      </c>
      <c r="O532">
        <v>39.69</v>
      </c>
      <c r="P532">
        <v>64.31</v>
      </c>
      <c r="Q532">
        <v>0</v>
      </c>
      <c r="R532">
        <v>0</v>
      </c>
      <c r="S532">
        <v>104</v>
      </c>
      <c r="T532">
        <v>0</v>
      </c>
      <c r="U532">
        <v>0</v>
      </c>
      <c r="V532">
        <v>0</v>
      </c>
      <c r="W532">
        <v>0</v>
      </c>
      <c r="X532" t="s">
        <v>907</v>
      </c>
      <c r="Y532">
        <v>3</v>
      </c>
      <c r="Z532">
        <v>4</v>
      </c>
      <c r="AA532">
        <v>0</v>
      </c>
      <c r="AB532">
        <v>0</v>
      </c>
      <c r="AC532">
        <v>0</v>
      </c>
      <c r="AD532" t="s">
        <v>908</v>
      </c>
      <c r="AE532">
        <v>0</v>
      </c>
      <c r="AF532">
        <v>0</v>
      </c>
    </row>
    <row r="533" spans="1:32" hidden="1" x14ac:dyDescent="0.25">
      <c r="A533" t="s">
        <v>901</v>
      </c>
      <c r="B533">
        <v>48.89</v>
      </c>
      <c r="C533">
        <v>446.58</v>
      </c>
      <c r="D533" s="17">
        <f>VLOOKUP(A533,Sheet7!$A$2:$B$602,2,FALSE)</f>
        <v>80</v>
      </c>
      <c r="E533">
        <v>26886</v>
      </c>
      <c r="F533">
        <v>0</v>
      </c>
      <c r="H533">
        <v>869</v>
      </c>
      <c r="I533" t="s">
        <v>27</v>
      </c>
      <c r="J533" t="s">
        <v>815</v>
      </c>
      <c r="K533" t="s">
        <v>909</v>
      </c>
      <c r="L533" t="s">
        <v>119</v>
      </c>
      <c r="M533" t="s">
        <v>32</v>
      </c>
      <c r="N533">
        <v>80</v>
      </c>
      <c r="O533">
        <v>40</v>
      </c>
      <c r="P533">
        <v>40</v>
      </c>
      <c r="Q533">
        <v>0</v>
      </c>
      <c r="R533">
        <v>0</v>
      </c>
      <c r="S533">
        <v>0</v>
      </c>
      <c r="T533">
        <v>0</v>
      </c>
      <c r="U533">
        <v>0</v>
      </c>
      <c r="V533">
        <v>0</v>
      </c>
      <c r="W533">
        <v>0</v>
      </c>
      <c r="X533" t="s">
        <v>910</v>
      </c>
      <c r="Y533" t="s">
        <v>911</v>
      </c>
      <c r="Z533" t="s">
        <v>912</v>
      </c>
      <c r="AA533">
        <v>0</v>
      </c>
      <c r="AB533">
        <v>0</v>
      </c>
      <c r="AC533">
        <v>0</v>
      </c>
      <c r="AD533">
        <v>0</v>
      </c>
      <c r="AE533">
        <v>0</v>
      </c>
      <c r="AF533">
        <v>0</v>
      </c>
    </row>
    <row r="534" spans="1:32" hidden="1" x14ac:dyDescent="0.25">
      <c r="A534" t="s">
        <v>901</v>
      </c>
      <c r="B534">
        <v>48.89</v>
      </c>
      <c r="C534">
        <v>446.58</v>
      </c>
      <c r="D534" s="17">
        <f>VLOOKUP(A534,Sheet7!$A$2:$B$602,2,FALSE)</f>
        <v>80</v>
      </c>
      <c r="E534">
        <v>26907</v>
      </c>
      <c r="F534">
        <v>0</v>
      </c>
      <c r="H534">
        <v>869</v>
      </c>
      <c r="I534" t="s">
        <v>27</v>
      </c>
      <c r="J534" t="s">
        <v>815</v>
      </c>
      <c r="K534" t="s">
        <v>913</v>
      </c>
      <c r="L534" t="s">
        <v>35</v>
      </c>
      <c r="M534" t="s">
        <v>32</v>
      </c>
      <c r="N534">
        <v>60</v>
      </c>
      <c r="O534">
        <v>18.3</v>
      </c>
      <c r="P534">
        <v>41.7</v>
      </c>
      <c r="Q534">
        <v>0</v>
      </c>
      <c r="R534">
        <v>0</v>
      </c>
      <c r="S534">
        <v>0</v>
      </c>
      <c r="T534">
        <v>0</v>
      </c>
      <c r="U534">
        <v>0</v>
      </c>
      <c r="V534">
        <v>0</v>
      </c>
      <c r="W534">
        <v>0</v>
      </c>
      <c r="X534" t="s">
        <v>914</v>
      </c>
      <c r="Y534">
        <v>0</v>
      </c>
      <c r="Z534">
        <v>0</v>
      </c>
      <c r="AA534">
        <v>0</v>
      </c>
      <c r="AB534">
        <v>0</v>
      </c>
      <c r="AC534">
        <v>0</v>
      </c>
      <c r="AD534">
        <v>0</v>
      </c>
      <c r="AE534">
        <v>0</v>
      </c>
      <c r="AF534">
        <v>0</v>
      </c>
    </row>
    <row r="535" spans="1:32" hidden="1" x14ac:dyDescent="0.25">
      <c r="A535" t="s">
        <v>901</v>
      </c>
      <c r="B535">
        <v>48.89</v>
      </c>
      <c r="C535">
        <v>446.58</v>
      </c>
      <c r="D535" s="17">
        <f>VLOOKUP(A535,Sheet7!$A$2:$B$602,2,FALSE)</f>
        <v>80</v>
      </c>
      <c r="E535">
        <v>26931</v>
      </c>
      <c r="F535">
        <v>0</v>
      </c>
      <c r="H535">
        <v>869</v>
      </c>
      <c r="I535" t="s">
        <v>27</v>
      </c>
      <c r="J535" t="s">
        <v>815</v>
      </c>
      <c r="K535" t="s">
        <v>915</v>
      </c>
      <c r="L535" t="s">
        <v>45</v>
      </c>
      <c r="M535" t="s">
        <v>32</v>
      </c>
      <c r="N535">
        <v>129</v>
      </c>
      <c r="O535">
        <v>39.9</v>
      </c>
      <c r="P535">
        <v>89.1</v>
      </c>
      <c r="Q535">
        <v>0</v>
      </c>
      <c r="R535">
        <v>0</v>
      </c>
      <c r="S535">
        <v>129</v>
      </c>
      <c r="T535">
        <v>0</v>
      </c>
      <c r="U535">
        <v>0</v>
      </c>
      <c r="V535">
        <v>0</v>
      </c>
      <c r="W535">
        <v>0</v>
      </c>
      <c r="X535" t="s">
        <v>916</v>
      </c>
      <c r="Y535">
        <v>6</v>
      </c>
      <c r="Z535" t="s">
        <v>127</v>
      </c>
      <c r="AA535">
        <v>0</v>
      </c>
      <c r="AB535">
        <v>0</v>
      </c>
      <c r="AC535">
        <v>0</v>
      </c>
      <c r="AD535">
        <v>0</v>
      </c>
      <c r="AE535">
        <v>0</v>
      </c>
      <c r="AF535">
        <v>0</v>
      </c>
    </row>
    <row r="536" spans="1:32" hidden="1" x14ac:dyDescent="0.25">
      <c r="A536" t="s">
        <v>917</v>
      </c>
      <c r="B536">
        <v>2041.26</v>
      </c>
      <c r="C536">
        <v>77.260000000000005</v>
      </c>
      <c r="D536" s="17">
        <f>VLOOKUP(A536,Sheet7!$A$2:$B$602,2,FALSE)</f>
        <v>85</v>
      </c>
      <c r="E536">
        <v>26187</v>
      </c>
      <c r="F536">
        <v>0</v>
      </c>
      <c r="H536">
        <v>869</v>
      </c>
      <c r="I536" t="s">
        <v>27</v>
      </c>
      <c r="J536" t="s">
        <v>815</v>
      </c>
      <c r="K536" t="s">
        <v>918</v>
      </c>
      <c r="L536" t="s">
        <v>45</v>
      </c>
      <c r="M536" t="s">
        <v>32</v>
      </c>
      <c r="N536">
        <v>1652</v>
      </c>
      <c r="O536">
        <v>0</v>
      </c>
      <c r="P536">
        <v>1652</v>
      </c>
      <c r="Q536">
        <v>0</v>
      </c>
      <c r="R536">
        <v>0</v>
      </c>
      <c r="S536">
        <v>1652</v>
      </c>
      <c r="T536">
        <v>1652</v>
      </c>
      <c r="U536">
        <v>0</v>
      </c>
      <c r="V536">
        <v>0</v>
      </c>
      <c r="W536">
        <v>0</v>
      </c>
      <c r="X536" t="s">
        <v>919</v>
      </c>
      <c r="Y536">
        <v>0</v>
      </c>
      <c r="Z536">
        <v>0</v>
      </c>
      <c r="AA536">
        <v>0</v>
      </c>
      <c r="AB536">
        <v>0</v>
      </c>
      <c r="AC536">
        <v>0</v>
      </c>
      <c r="AD536">
        <v>0</v>
      </c>
      <c r="AE536">
        <v>0</v>
      </c>
      <c r="AF536">
        <v>0</v>
      </c>
    </row>
    <row r="537" spans="1:32" hidden="1" x14ac:dyDescent="0.25">
      <c r="A537" t="s">
        <v>917</v>
      </c>
      <c r="B537">
        <v>2041.26</v>
      </c>
      <c r="C537">
        <v>77.260000000000005</v>
      </c>
      <c r="D537" s="17">
        <f>VLOOKUP(A537,Sheet7!$A$2:$B$602,2,FALSE)</f>
        <v>85</v>
      </c>
      <c r="E537">
        <v>26188</v>
      </c>
      <c r="F537">
        <v>0</v>
      </c>
      <c r="H537">
        <v>869</v>
      </c>
      <c r="I537" t="s">
        <v>27</v>
      </c>
      <c r="J537" t="s">
        <v>815</v>
      </c>
      <c r="K537" t="s">
        <v>920</v>
      </c>
      <c r="L537" t="s">
        <v>119</v>
      </c>
      <c r="M537" t="s">
        <v>32</v>
      </c>
      <c r="N537">
        <v>510</v>
      </c>
      <c r="O537">
        <v>0</v>
      </c>
      <c r="P537">
        <v>510</v>
      </c>
      <c r="Q537">
        <v>0</v>
      </c>
      <c r="R537">
        <v>0</v>
      </c>
      <c r="S537">
        <v>510</v>
      </c>
      <c r="T537">
        <v>510</v>
      </c>
      <c r="U537">
        <v>0</v>
      </c>
      <c r="V537">
        <v>0</v>
      </c>
      <c r="W537">
        <v>0</v>
      </c>
      <c r="X537" t="s">
        <v>921</v>
      </c>
      <c r="Y537">
        <v>0</v>
      </c>
      <c r="Z537">
        <v>0</v>
      </c>
      <c r="AA537">
        <v>0</v>
      </c>
      <c r="AB537">
        <v>0</v>
      </c>
      <c r="AC537">
        <v>0</v>
      </c>
      <c r="AD537">
        <v>0</v>
      </c>
      <c r="AE537">
        <v>0</v>
      </c>
      <c r="AF537">
        <v>0</v>
      </c>
    </row>
    <row r="538" spans="1:32" hidden="1" x14ac:dyDescent="0.25">
      <c r="A538" t="s">
        <v>917</v>
      </c>
      <c r="B538">
        <v>2041.26</v>
      </c>
      <c r="C538">
        <v>77.260000000000005</v>
      </c>
      <c r="D538" s="17">
        <f>VLOOKUP(A538,Sheet7!$A$2:$B$602,2,FALSE)</f>
        <v>85</v>
      </c>
      <c r="E538">
        <v>26189</v>
      </c>
      <c r="F538">
        <v>0</v>
      </c>
      <c r="H538">
        <v>869</v>
      </c>
      <c r="I538" t="s">
        <v>27</v>
      </c>
      <c r="J538" t="s">
        <v>815</v>
      </c>
      <c r="K538" t="s">
        <v>922</v>
      </c>
      <c r="L538" t="s">
        <v>50</v>
      </c>
      <c r="M538" t="s">
        <v>77</v>
      </c>
      <c r="N538">
        <v>144</v>
      </c>
      <c r="O538">
        <v>0</v>
      </c>
      <c r="P538">
        <v>144</v>
      </c>
      <c r="Q538">
        <v>0</v>
      </c>
      <c r="R538">
        <v>0</v>
      </c>
      <c r="S538">
        <v>144</v>
      </c>
      <c r="T538">
        <v>144</v>
      </c>
      <c r="U538" t="s">
        <v>923</v>
      </c>
      <c r="V538">
        <v>0</v>
      </c>
      <c r="W538">
        <v>0</v>
      </c>
      <c r="X538" t="s">
        <v>924</v>
      </c>
      <c r="Y538">
        <v>0</v>
      </c>
      <c r="Z538">
        <v>0</v>
      </c>
      <c r="AA538">
        <v>0</v>
      </c>
      <c r="AB538">
        <v>0</v>
      </c>
      <c r="AC538">
        <v>0</v>
      </c>
      <c r="AD538">
        <v>0</v>
      </c>
      <c r="AE538">
        <v>0</v>
      </c>
      <c r="AF538">
        <v>0</v>
      </c>
    </row>
    <row r="539" spans="1:32" hidden="1" x14ac:dyDescent="0.25">
      <c r="A539" t="s">
        <v>926</v>
      </c>
      <c r="B539">
        <v>100</v>
      </c>
      <c r="C539" t="e">
        <v>#N/A</v>
      </c>
      <c r="D539" s="17" t="e">
        <f>VLOOKUP(A539,Sheet7!$A$2:$B$602,2,FALSE)</f>
        <v>#N/A</v>
      </c>
      <c r="E539">
        <v>27437</v>
      </c>
      <c r="F539">
        <v>0</v>
      </c>
      <c r="H539">
        <v>818</v>
      </c>
      <c r="I539" t="s">
        <v>27</v>
      </c>
      <c r="J539" t="s">
        <v>925</v>
      </c>
      <c r="K539" t="s">
        <v>927</v>
      </c>
      <c r="L539" t="s">
        <v>98</v>
      </c>
      <c r="M539" t="s">
        <v>32</v>
      </c>
      <c r="N539">
        <v>1800</v>
      </c>
      <c r="O539">
        <v>500</v>
      </c>
      <c r="P539">
        <v>400</v>
      </c>
      <c r="Q539">
        <v>1800</v>
      </c>
      <c r="R539">
        <v>250</v>
      </c>
      <c r="S539">
        <v>1300</v>
      </c>
      <c r="T539">
        <v>0</v>
      </c>
      <c r="U539" t="s">
        <v>928</v>
      </c>
      <c r="V539">
        <v>0</v>
      </c>
      <c r="W539">
        <v>5</v>
      </c>
      <c r="X539" t="s">
        <v>929</v>
      </c>
      <c r="Y539">
        <v>7</v>
      </c>
      <c r="Z539">
        <v>4</v>
      </c>
      <c r="AA539" t="s">
        <v>930</v>
      </c>
      <c r="AB539" t="s">
        <v>132</v>
      </c>
      <c r="AC539" t="s">
        <v>931</v>
      </c>
      <c r="AD539">
        <v>0</v>
      </c>
      <c r="AE539">
        <v>0</v>
      </c>
      <c r="AF539">
        <v>0</v>
      </c>
    </row>
    <row r="540" spans="1:32" hidden="1" x14ac:dyDescent="0.25">
      <c r="A540" t="s">
        <v>932</v>
      </c>
      <c r="B540">
        <v>324.52</v>
      </c>
      <c r="C540">
        <v>4179.72</v>
      </c>
      <c r="D540" s="17">
        <f>VLOOKUP(A540,Sheet7!$A$2:$B$602,2,FALSE)</f>
        <v>200</v>
      </c>
      <c r="E540">
        <v>27249</v>
      </c>
      <c r="F540">
        <v>0</v>
      </c>
      <c r="H540">
        <v>818</v>
      </c>
      <c r="I540" t="s">
        <v>27</v>
      </c>
      <c r="J540" t="s">
        <v>925</v>
      </c>
      <c r="K540" t="s">
        <v>933</v>
      </c>
      <c r="L540" t="s">
        <v>98</v>
      </c>
      <c r="M540" t="s">
        <v>77</v>
      </c>
      <c r="N540">
        <v>262.5</v>
      </c>
      <c r="O540">
        <v>204.17</v>
      </c>
      <c r="P540">
        <v>50</v>
      </c>
      <c r="Q540">
        <v>262.5</v>
      </c>
      <c r="R540">
        <v>50</v>
      </c>
      <c r="S540">
        <v>0</v>
      </c>
      <c r="T540">
        <v>0</v>
      </c>
      <c r="U540" t="s">
        <v>934</v>
      </c>
      <c r="V540">
        <v>0</v>
      </c>
      <c r="W540">
        <v>0</v>
      </c>
      <c r="X540" t="s">
        <v>935</v>
      </c>
      <c r="Y540">
        <v>1</v>
      </c>
      <c r="Z540" t="s">
        <v>127</v>
      </c>
      <c r="AA540">
        <v>0</v>
      </c>
      <c r="AB540">
        <v>0</v>
      </c>
      <c r="AC540" t="s">
        <v>936</v>
      </c>
      <c r="AD540" t="s">
        <v>937</v>
      </c>
      <c r="AE540">
        <v>0</v>
      </c>
      <c r="AF540">
        <v>0</v>
      </c>
    </row>
    <row r="541" spans="1:32" hidden="1" x14ac:dyDescent="0.25">
      <c r="A541" t="s">
        <v>932</v>
      </c>
      <c r="B541">
        <v>324.52</v>
      </c>
      <c r="C541">
        <v>4179.72</v>
      </c>
      <c r="D541" s="17">
        <f>VLOOKUP(A541,Sheet7!$A$2:$B$602,2,FALSE)</f>
        <v>200</v>
      </c>
      <c r="E541">
        <v>27251</v>
      </c>
      <c r="F541">
        <v>0</v>
      </c>
      <c r="H541">
        <v>818</v>
      </c>
      <c r="I541" t="s">
        <v>27</v>
      </c>
      <c r="J541" t="s">
        <v>925</v>
      </c>
      <c r="K541" t="s">
        <v>938</v>
      </c>
      <c r="L541" t="s">
        <v>119</v>
      </c>
      <c r="M541" t="s">
        <v>77</v>
      </c>
      <c r="N541">
        <v>200</v>
      </c>
      <c r="O541">
        <v>0</v>
      </c>
      <c r="P541">
        <v>0</v>
      </c>
      <c r="Q541">
        <v>200</v>
      </c>
      <c r="R541">
        <v>0</v>
      </c>
      <c r="S541">
        <v>0</v>
      </c>
      <c r="T541">
        <v>0</v>
      </c>
      <c r="U541" t="s">
        <v>939</v>
      </c>
      <c r="V541">
        <v>2</v>
      </c>
      <c r="W541" t="s">
        <v>940</v>
      </c>
      <c r="X541" t="s">
        <v>941</v>
      </c>
      <c r="Y541">
        <v>1</v>
      </c>
      <c r="Z541" t="s">
        <v>127</v>
      </c>
      <c r="AA541">
        <v>0</v>
      </c>
      <c r="AB541" t="s">
        <v>942</v>
      </c>
      <c r="AC541" t="s">
        <v>931</v>
      </c>
      <c r="AD541">
        <v>0</v>
      </c>
      <c r="AE541">
        <v>0</v>
      </c>
      <c r="AF541">
        <v>0</v>
      </c>
    </row>
    <row r="542" spans="1:32" hidden="1" x14ac:dyDescent="0.25">
      <c r="A542" t="s">
        <v>932</v>
      </c>
      <c r="B542">
        <v>324.52</v>
      </c>
      <c r="C542">
        <v>4179.72</v>
      </c>
      <c r="D542" s="17">
        <f>VLOOKUP(A542,Sheet7!$A$2:$B$602,2,FALSE)</f>
        <v>200</v>
      </c>
      <c r="E542">
        <v>27266</v>
      </c>
      <c r="F542">
        <v>0</v>
      </c>
      <c r="H542">
        <v>818</v>
      </c>
      <c r="I542" t="s">
        <v>27</v>
      </c>
      <c r="J542" t="s">
        <v>925</v>
      </c>
      <c r="K542" t="s">
        <v>943</v>
      </c>
      <c r="L542" t="s">
        <v>119</v>
      </c>
      <c r="M542" t="s">
        <v>51</v>
      </c>
      <c r="N542">
        <v>200</v>
      </c>
      <c r="O542">
        <v>0</v>
      </c>
      <c r="P542">
        <v>50</v>
      </c>
      <c r="Q542">
        <v>200</v>
      </c>
      <c r="R542">
        <v>0</v>
      </c>
      <c r="S542">
        <v>0</v>
      </c>
      <c r="T542">
        <v>0</v>
      </c>
      <c r="U542">
        <v>0</v>
      </c>
      <c r="V542">
        <v>0</v>
      </c>
      <c r="W542" t="s">
        <v>912</v>
      </c>
      <c r="X542" t="s">
        <v>941</v>
      </c>
      <c r="Y542">
        <v>1</v>
      </c>
      <c r="Z542" t="s">
        <v>127</v>
      </c>
      <c r="AA542">
        <v>0</v>
      </c>
      <c r="AB542" t="s">
        <v>912</v>
      </c>
      <c r="AC542" t="s">
        <v>931</v>
      </c>
      <c r="AD542">
        <v>0</v>
      </c>
      <c r="AE542">
        <v>0</v>
      </c>
      <c r="AF542">
        <v>0</v>
      </c>
    </row>
    <row r="543" spans="1:32" hidden="1" x14ac:dyDescent="0.25">
      <c r="A543" t="s">
        <v>932</v>
      </c>
      <c r="B543">
        <v>324.52</v>
      </c>
      <c r="C543">
        <v>4179.72</v>
      </c>
      <c r="D543" s="17">
        <f>VLOOKUP(A543,Sheet7!$A$2:$B$602,2,FALSE)</f>
        <v>200</v>
      </c>
      <c r="E543">
        <v>27270</v>
      </c>
      <c r="F543">
        <v>0</v>
      </c>
      <c r="H543">
        <v>818</v>
      </c>
      <c r="I543" t="s">
        <v>27</v>
      </c>
      <c r="J543" t="s">
        <v>925</v>
      </c>
      <c r="K543" t="s">
        <v>944</v>
      </c>
      <c r="L543" t="s">
        <v>119</v>
      </c>
      <c r="M543" t="s">
        <v>403</v>
      </c>
      <c r="N543">
        <v>200</v>
      </c>
      <c r="O543">
        <v>0</v>
      </c>
      <c r="P543">
        <v>50</v>
      </c>
      <c r="Q543">
        <v>200</v>
      </c>
      <c r="R543">
        <v>0</v>
      </c>
      <c r="S543">
        <v>0</v>
      </c>
      <c r="T543">
        <v>0</v>
      </c>
      <c r="U543">
        <v>0</v>
      </c>
      <c r="V543">
        <v>0</v>
      </c>
      <c r="W543" t="s">
        <v>912</v>
      </c>
      <c r="X543" t="s">
        <v>941</v>
      </c>
      <c r="Y543">
        <v>1</v>
      </c>
      <c r="Z543" t="s">
        <v>127</v>
      </c>
      <c r="AA543">
        <v>0</v>
      </c>
      <c r="AB543" t="s">
        <v>912</v>
      </c>
      <c r="AC543" t="s">
        <v>931</v>
      </c>
      <c r="AD543">
        <v>0</v>
      </c>
      <c r="AE543">
        <v>0</v>
      </c>
      <c r="AF543">
        <v>0</v>
      </c>
    </row>
    <row r="544" spans="1:32" hidden="1" x14ac:dyDescent="0.25">
      <c r="A544" t="s">
        <v>932</v>
      </c>
      <c r="B544">
        <v>324.52</v>
      </c>
      <c r="C544">
        <v>4179.72</v>
      </c>
      <c r="D544" s="17">
        <f>VLOOKUP(A544,Sheet7!$A$2:$B$602,2,FALSE)</f>
        <v>200</v>
      </c>
      <c r="E544">
        <v>27273</v>
      </c>
      <c r="F544">
        <v>0</v>
      </c>
      <c r="H544">
        <v>818</v>
      </c>
      <c r="I544" t="s">
        <v>27</v>
      </c>
      <c r="J544" t="s">
        <v>925</v>
      </c>
      <c r="K544" t="s">
        <v>945</v>
      </c>
      <c r="L544" t="s">
        <v>50</v>
      </c>
      <c r="M544" t="s">
        <v>32</v>
      </c>
      <c r="N544">
        <v>2250</v>
      </c>
      <c r="O544">
        <v>0</v>
      </c>
      <c r="P544">
        <v>500</v>
      </c>
      <c r="Q544">
        <v>2250</v>
      </c>
      <c r="R544">
        <v>150</v>
      </c>
      <c r="S544">
        <v>500</v>
      </c>
      <c r="T544">
        <v>0</v>
      </c>
      <c r="U544" t="s">
        <v>946</v>
      </c>
      <c r="V544">
        <v>0</v>
      </c>
      <c r="W544" t="s">
        <v>946</v>
      </c>
      <c r="X544" t="s">
        <v>947</v>
      </c>
      <c r="Y544" t="s">
        <v>948</v>
      </c>
      <c r="Z544">
        <v>4</v>
      </c>
      <c r="AA544">
        <v>0</v>
      </c>
      <c r="AB544">
        <v>5</v>
      </c>
      <c r="AC544" t="s">
        <v>931</v>
      </c>
      <c r="AD544" t="s">
        <v>949</v>
      </c>
      <c r="AE544">
        <v>0</v>
      </c>
      <c r="AF544">
        <v>0</v>
      </c>
    </row>
    <row r="545" spans="1:32" hidden="1" x14ac:dyDescent="0.25">
      <c r="A545" t="s">
        <v>950</v>
      </c>
      <c r="B545">
        <v>96.95</v>
      </c>
      <c r="C545" t="e">
        <v>#N/A</v>
      </c>
      <c r="D545" s="17" t="e">
        <f>VLOOKUP(A545,Sheet7!$A$2:$B$602,2,FALSE)</f>
        <v>#N/A</v>
      </c>
      <c r="E545">
        <v>25878</v>
      </c>
      <c r="F545">
        <v>0</v>
      </c>
      <c r="H545">
        <v>818</v>
      </c>
      <c r="I545" t="s">
        <v>27</v>
      </c>
      <c r="J545" t="s">
        <v>925</v>
      </c>
      <c r="K545" t="s">
        <v>951</v>
      </c>
      <c r="L545" t="s">
        <v>71</v>
      </c>
      <c r="M545" t="s">
        <v>403</v>
      </c>
      <c r="N545">
        <v>30</v>
      </c>
      <c r="O545">
        <v>0</v>
      </c>
      <c r="P545">
        <v>15</v>
      </c>
      <c r="Q545">
        <v>30</v>
      </c>
      <c r="R545">
        <v>10</v>
      </c>
      <c r="S545">
        <v>30</v>
      </c>
      <c r="T545">
        <v>0</v>
      </c>
      <c r="U545" t="s">
        <v>952</v>
      </c>
      <c r="V545">
        <v>0</v>
      </c>
      <c r="W545">
        <v>0</v>
      </c>
      <c r="X545">
        <v>0</v>
      </c>
      <c r="Y545">
        <v>0</v>
      </c>
      <c r="Z545">
        <v>0</v>
      </c>
      <c r="AA545">
        <v>0</v>
      </c>
      <c r="AB545">
        <v>0</v>
      </c>
      <c r="AC545" t="s">
        <v>931</v>
      </c>
      <c r="AD545">
        <v>0</v>
      </c>
      <c r="AE545">
        <v>0</v>
      </c>
      <c r="AF545">
        <v>0</v>
      </c>
    </row>
    <row r="546" spans="1:32" hidden="1" x14ac:dyDescent="0.25">
      <c r="A546" t="s">
        <v>950</v>
      </c>
      <c r="B546">
        <v>96.95</v>
      </c>
      <c r="C546" t="e">
        <v>#N/A</v>
      </c>
      <c r="D546" s="17" t="e">
        <f>VLOOKUP(A546,Sheet7!$A$2:$B$602,2,FALSE)</f>
        <v>#N/A</v>
      </c>
      <c r="E546">
        <v>25886</v>
      </c>
      <c r="F546">
        <v>0</v>
      </c>
      <c r="H546">
        <v>818</v>
      </c>
      <c r="I546" t="s">
        <v>27</v>
      </c>
      <c r="J546" t="s">
        <v>925</v>
      </c>
      <c r="K546" t="s">
        <v>953</v>
      </c>
      <c r="L546" t="s">
        <v>954</v>
      </c>
      <c r="M546" t="s">
        <v>51</v>
      </c>
      <c r="N546">
        <v>150</v>
      </c>
      <c r="O546">
        <v>0</v>
      </c>
      <c r="P546">
        <v>45</v>
      </c>
      <c r="Q546">
        <v>150</v>
      </c>
      <c r="R546">
        <v>0</v>
      </c>
      <c r="S546">
        <v>0</v>
      </c>
      <c r="T546">
        <v>0</v>
      </c>
      <c r="U546" t="s">
        <v>56</v>
      </c>
      <c r="V546">
        <v>1</v>
      </c>
      <c r="W546" t="s">
        <v>127</v>
      </c>
      <c r="X546" t="s">
        <v>955</v>
      </c>
      <c r="Y546">
        <v>1</v>
      </c>
      <c r="Z546" t="s">
        <v>127</v>
      </c>
      <c r="AA546">
        <v>0</v>
      </c>
      <c r="AB546" t="s">
        <v>127</v>
      </c>
      <c r="AC546" t="s">
        <v>931</v>
      </c>
      <c r="AD546">
        <v>0</v>
      </c>
      <c r="AE546">
        <v>0</v>
      </c>
      <c r="AF546">
        <v>0</v>
      </c>
    </row>
    <row r="547" spans="1:32" hidden="1" x14ac:dyDescent="0.25">
      <c r="A547" t="s">
        <v>950</v>
      </c>
      <c r="B547">
        <v>96.95</v>
      </c>
      <c r="C547" t="e">
        <v>#N/A</v>
      </c>
      <c r="D547" s="17" t="e">
        <f>VLOOKUP(A547,Sheet7!$A$2:$B$602,2,FALSE)</f>
        <v>#N/A</v>
      </c>
      <c r="E547">
        <v>25891</v>
      </c>
      <c r="F547">
        <v>0</v>
      </c>
      <c r="H547">
        <v>818</v>
      </c>
      <c r="I547" t="s">
        <v>27</v>
      </c>
      <c r="J547" t="s">
        <v>925</v>
      </c>
      <c r="K547" t="s">
        <v>956</v>
      </c>
      <c r="L547" t="s">
        <v>954</v>
      </c>
      <c r="M547" t="s">
        <v>77</v>
      </c>
      <c r="N547">
        <v>288</v>
      </c>
      <c r="O547">
        <v>0</v>
      </c>
      <c r="P547">
        <v>86.4</v>
      </c>
      <c r="Q547">
        <v>288</v>
      </c>
      <c r="R547">
        <v>86.4</v>
      </c>
      <c r="S547">
        <v>288</v>
      </c>
      <c r="T547">
        <v>0</v>
      </c>
      <c r="U547">
        <v>0</v>
      </c>
      <c r="V547">
        <v>0</v>
      </c>
      <c r="W547">
        <v>0</v>
      </c>
      <c r="X547" t="s">
        <v>957</v>
      </c>
      <c r="Y547">
        <v>0</v>
      </c>
      <c r="Z547">
        <v>0</v>
      </c>
      <c r="AA547">
        <v>0</v>
      </c>
      <c r="AB547">
        <v>0</v>
      </c>
      <c r="AC547" t="s">
        <v>931</v>
      </c>
      <c r="AD547">
        <v>0</v>
      </c>
      <c r="AE547">
        <v>0</v>
      </c>
      <c r="AF547">
        <v>0</v>
      </c>
    </row>
    <row r="548" spans="1:32" hidden="1" x14ac:dyDescent="0.25">
      <c r="A548" t="s">
        <v>958</v>
      </c>
      <c r="B548" t="e">
        <v>#N/A</v>
      </c>
      <c r="C548">
        <v>1181.6099999999999</v>
      </c>
      <c r="D548" s="17">
        <f>VLOOKUP(A548,Sheet7!$A$2:$B$602,2,FALSE)</f>
        <v>20</v>
      </c>
      <c r="E548">
        <v>26287</v>
      </c>
      <c r="F548">
        <v>0</v>
      </c>
      <c r="H548">
        <v>818</v>
      </c>
      <c r="I548" t="s">
        <v>27</v>
      </c>
      <c r="J548" t="s">
        <v>925</v>
      </c>
      <c r="K548" t="s">
        <v>959</v>
      </c>
      <c r="L548" t="s">
        <v>408</v>
      </c>
      <c r="M548" t="s">
        <v>32</v>
      </c>
      <c r="N548">
        <v>225</v>
      </c>
      <c r="O548">
        <v>0</v>
      </c>
      <c r="P548">
        <v>112.5</v>
      </c>
      <c r="Q548">
        <v>225</v>
      </c>
      <c r="R548">
        <v>67.5</v>
      </c>
      <c r="S548">
        <v>0</v>
      </c>
      <c r="T548">
        <v>0</v>
      </c>
      <c r="U548" t="s">
        <v>960</v>
      </c>
      <c r="V548" t="s">
        <v>961</v>
      </c>
      <c r="W548">
        <v>4</v>
      </c>
      <c r="X548" t="s">
        <v>962</v>
      </c>
      <c r="Y548" t="s">
        <v>963</v>
      </c>
      <c r="Z548">
        <v>4</v>
      </c>
      <c r="AA548">
        <v>0</v>
      </c>
      <c r="AB548">
        <v>4</v>
      </c>
      <c r="AC548" t="s">
        <v>931</v>
      </c>
      <c r="AD548">
        <v>0</v>
      </c>
      <c r="AE548">
        <v>0</v>
      </c>
      <c r="AF548">
        <v>0</v>
      </c>
    </row>
    <row r="549" spans="1:32" hidden="1" x14ac:dyDescent="0.25">
      <c r="A549" t="s">
        <v>958</v>
      </c>
      <c r="B549" t="e">
        <v>#N/A</v>
      </c>
      <c r="C549">
        <v>1181.6099999999999</v>
      </c>
      <c r="D549" s="17">
        <f>VLOOKUP(A549,Sheet7!$A$2:$B$602,2,FALSE)</f>
        <v>20</v>
      </c>
      <c r="E549">
        <v>26288</v>
      </c>
      <c r="F549">
        <v>0</v>
      </c>
      <c r="H549">
        <v>818</v>
      </c>
      <c r="I549" t="s">
        <v>27</v>
      </c>
      <c r="J549" t="s">
        <v>925</v>
      </c>
      <c r="K549" t="s">
        <v>964</v>
      </c>
      <c r="L549" t="s">
        <v>408</v>
      </c>
      <c r="M549" t="s">
        <v>77</v>
      </c>
      <c r="N549">
        <v>800</v>
      </c>
      <c r="O549">
        <v>350</v>
      </c>
      <c r="P549">
        <v>225</v>
      </c>
      <c r="Q549">
        <v>800</v>
      </c>
      <c r="R549">
        <v>200</v>
      </c>
      <c r="S549">
        <v>0</v>
      </c>
      <c r="T549">
        <v>0</v>
      </c>
      <c r="U549" t="s">
        <v>965</v>
      </c>
      <c r="V549">
        <v>3</v>
      </c>
      <c r="W549">
        <v>4</v>
      </c>
      <c r="X549" t="s">
        <v>966</v>
      </c>
      <c r="Y549" t="s">
        <v>963</v>
      </c>
      <c r="Z549">
        <v>4</v>
      </c>
      <c r="AA549">
        <v>0</v>
      </c>
      <c r="AB549">
        <v>4</v>
      </c>
      <c r="AC549" t="s">
        <v>931</v>
      </c>
      <c r="AD549">
        <v>0</v>
      </c>
      <c r="AE549">
        <v>0</v>
      </c>
      <c r="AF549">
        <v>0</v>
      </c>
    </row>
    <row r="550" spans="1:32" hidden="1" x14ac:dyDescent="0.25">
      <c r="A550" t="s">
        <v>958</v>
      </c>
      <c r="B550" t="e">
        <v>#N/A</v>
      </c>
      <c r="C550">
        <v>1181.6099999999999</v>
      </c>
      <c r="D550" s="17">
        <f>VLOOKUP(A550,Sheet7!$A$2:$B$602,2,FALSE)</f>
        <v>20</v>
      </c>
      <c r="E550">
        <v>26289</v>
      </c>
      <c r="F550">
        <v>0</v>
      </c>
      <c r="H550">
        <v>818</v>
      </c>
      <c r="I550" t="s">
        <v>27</v>
      </c>
      <c r="J550" t="s">
        <v>925</v>
      </c>
      <c r="K550" t="s">
        <v>967</v>
      </c>
      <c r="L550" t="s">
        <v>408</v>
      </c>
      <c r="M550" t="s">
        <v>51</v>
      </c>
      <c r="N550">
        <v>1500</v>
      </c>
      <c r="O550">
        <v>900</v>
      </c>
      <c r="P550">
        <v>150</v>
      </c>
      <c r="Q550">
        <v>1500</v>
      </c>
      <c r="R550">
        <v>0</v>
      </c>
      <c r="S550">
        <v>0</v>
      </c>
      <c r="T550">
        <v>0</v>
      </c>
      <c r="U550">
        <v>0</v>
      </c>
      <c r="V550" t="s">
        <v>923</v>
      </c>
      <c r="W550" t="s">
        <v>127</v>
      </c>
      <c r="X550" t="s">
        <v>968</v>
      </c>
      <c r="Y550">
        <v>1</v>
      </c>
      <c r="Z550" t="s">
        <v>127</v>
      </c>
      <c r="AA550">
        <v>0</v>
      </c>
      <c r="AB550" t="s">
        <v>127</v>
      </c>
      <c r="AC550" t="s">
        <v>931</v>
      </c>
      <c r="AD550">
        <v>0</v>
      </c>
      <c r="AE550">
        <v>0</v>
      </c>
      <c r="AF550">
        <v>0</v>
      </c>
    </row>
    <row r="551" spans="1:32" hidden="1" x14ac:dyDescent="0.25">
      <c r="A551" t="s">
        <v>969</v>
      </c>
      <c r="B551">
        <v>0</v>
      </c>
      <c r="C551">
        <v>28856.61</v>
      </c>
      <c r="D551" s="17">
        <f>VLOOKUP(A551,Sheet7!$A$2:$B$602,2,FALSE)</f>
        <v>900</v>
      </c>
      <c r="E551">
        <v>27380</v>
      </c>
      <c r="F551">
        <v>0</v>
      </c>
      <c r="H551">
        <v>818</v>
      </c>
      <c r="I551" t="s">
        <v>27</v>
      </c>
      <c r="J551" t="s">
        <v>925</v>
      </c>
      <c r="K551" t="s">
        <v>970</v>
      </c>
      <c r="L551" t="s">
        <v>408</v>
      </c>
      <c r="M551" t="s">
        <v>32</v>
      </c>
      <c r="N551">
        <v>3000</v>
      </c>
      <c r="O551">
        <v>0</v>
      </c>
      <c r="P551">
        <v>0</v>
      </c>
      <c r="Q551">
        <v>0</v>
      </c>
      <c r="R551">
        <v>0</v>
      </c>
      <c r="S551">
        <v>0</v>
      </c>
      <c r="T551">
        <v>0</v>
      </c>
      <c r="U551">
        <v>0</v>
      </c>
      <c r="V551">
        <v>1</v>
      </c>
      <c r="W551">
        <v>2</v>
      </c>
      <c r="X551" t="s">
        <v>900</v>
      </c>
      <c r="Y551">
        <v>1</v>
      </c>
      <c r="Z551">
        <v>2</v>
      </c>
      <c r="AA551">
        <v>0</v>
      </c>
      <c r="AB551">
        <v>2</v>
      </c>
      <c r="AC551" t="s">
        <v>931</v>
      </c>
      <c r="AD551">
        <v>0</v>
      </c>
      <c r="AE551">
        <v>0</v>
      </c>
      <c r="AF551">
        <v>0</v>
      </c>
    </row>
    <row r="552" spans="1:32" hidden="1" x14ac:dyDescent="0.25">
      <c r="A552" t="s">
        <v>969</v>
      </c>
      <c r="B552">
        <v>0</v>
      </c>
      <c r="C552">
        <v>28856.61</v>
      </c>
      <c r="D552" s="17">
        <f>VLOOKUP(A552,Sheet7!$A$2:$B$602,2,FALSE)</f>
        <v>900</v>
      </c>
      <c r="E552">
        <v>27383</v>
      </c>
      <c r="F552">
        <v>0</v>
      </c>
      <c r="H552">
        <v>818</v>
      </c>
      <c r="I552" t="s">
        <v>27</v>
      </c>
      <c r="J552" t="s">
        <v>925</v>
      </c>
      <c r="K552" t="s">
        <v>971</v>
      </c>
      <c r="L552" t="s">
        <v>60</v>
      </c>
      <c r="M552" t="s">
        <v>77</v>
      </c>
      <c r="N552">
        <v>27000</v>
      </c>
      <c r="O552">
        <v>6600</v>
      </c>
      <c r="P552">
        <v>0</v>
      </c>
      <c r="Q552">
        <v>0</v>
      </c>
      <c r="R552">
        <v>0</v>
      </c>
      <c r="S552">
        <v>0</v>
      </c>
      <c r="T552">
        <v>0</v>
      </c>
      <c r="U552">
        <v>0</v>
      </c>
      <c r="V552">
        <v>1</v>
      </c>
      <c r="W552">
        <v>2</v>
      </c>
      <c r="X552" t="s">
        <v>972</v>
      </c>
      <c r="Y552">
        <v>1</v>
      </c>
      <c r="Z552">
        <v>2</v>
      </c>
      <c r="AA552">
        <v>0</v>
      </c>
      <c r="AB552">
        <v>2</v>
      </c>
      <c r="AC552" t="s">
        <v>931</v>
      </c>
      <c r="AD552">
        <v>0</v>
      </c>
      <c r="AE552">
        <v>0</v>
      </c>
      <c r="AF552">
        <v>0</v>
      </c>
    </row>
    <row r="553" spans="1:32" hidden="1" x14ac:dyDescent="0.25">
      <c r="A553" t="s">
        <v>973</v>
      </c>
      <c r="B553">
        <v>471.28000000000003</v>
      </c>
      <c r="C553">
        <v>1436.29</v>
      </c>
      <c r="D553" s="17">
        <f>VLOOKUP(A553,Sheet7!$A$2:$B$602,2,FALSE)</f>
        <v>120</v>
      </c>
      <c r="E553">
        <v>25344</v>
      </c>
      <c r="F553">
        <v>0</v>
      </c>
      <c r="H553">
        <v>818</v>
      </c>
      <c r="I553" t="s">
        <v>27</v>
      </c>
      <c r="J553" t="s">
        <v>925</v>
      </c>
      <c r="K553" t="s">
        <v>974</v>
      </c>
      <c r="L553" t="s">
        <v>45</v>
      </c>
      <c r="M553" t="s">
        <v>32</v>
      </c>
      <c r="N553">
        <v>100</v>
      </c>
      <c r="O553">
        <v>0</v>
      </c>
      <c r="P553">
        <v>20</v>
      </c>
      <c r="Q553">
        <v>100</v>
      </c>
      <c r="R553">
        <v>20</v>
      </c>
      <c r="S553">
        <v>100</v>
      </c>
      <c r="T553">
        <v>0</v>
      </c>
      <c r="U553" t="s">
        <v>975</v>
      </c>
      <c r="V553">
        <v>0</v>
      </c>
      <c r="W553">
        <v>0</v>
      </c>
      <c r="X553" t="s">
        <v>976</v>
      </c>
      <c r="Y553">
        <v>7</v>
      </c>
      <c r="Z553" t="s">
        <v>127</v>
      </c>
      <c r="AA553">
        <v>0</v>
      </c>
      <c r="AB553">
        <v>0</v>
      </c>
      <c r="AC553" t="s">
        <v>977</v>
      </c>
      <c r="AD553" t="s">
        <v>978</v>
      </c>
      <c r="AE553" t="s">
        <v>979</v>
      </c>
      <c r="AF553">
        <v>0</v>
      </c>
    </row>
    <row r="554" spans="1:32" hidden="1" x14ac:dyDescent="0.25">
      <c r="A554" t="s">
        <v>973</v>
      </c>
      <c r="B554">
        <v>471.28000000000003</v>
      </c>
      <c r="C554">
        <v>1436.29</v>
      </c>
      <c r="D554" s="17">
        <f>VLOOKUP(A554,Sheet7!$A$2:$B$602,2,FALSE)</f>
        <v>120</v>
      </c>
      <c r="E554">
        <v>27305</v>
      </c>
      <c r="F554">
        <v>0</v>
      </c>
      <c r="H554">
        <v>818</v>
      </c>
      <c r="I554" t="s">
        <v>27</v>
      </c>
      <c r="J554" t="s">
        <v>925</v>
      </c>
      <c r="K554" t="s">
        <v>980</v>
      </c>
      <c r="L554" t="s">
        <v>56</v>
      </c>
      <c r="M554" t="s">
        <v>374</v>
      </c>
      <c r="N554">
        <v>150</v>
      </c>
      <c r="O554">
        <v>0</v>
      </c>
      <c r="P554">
        <v>20</v>
      </c>
      <c r="Q554">
        <v>150</v>
      </c>
      <c r="R554">
        <v>0</v>
      </c>
      <c r="S554">
        <v>0</v>
      </c>
      <c r="T554">
        <v>0</v>
      </c>
      <c r="U554" t="s">
        <v>981</v>
      </c>
      <c r="V554">
        <v>1</v>
      </c>
      <c r="W554" t="s">
        <v>127</v>
      </c>
      <c r="X554" t="s">
        <v>982</v>
      </c>
      <c r="Y554">
        <v>1</v>
      </c>
      <c r="Z554" t="s">
        <v>127</v>
      </c>
      <c r="AA554">
        <v>0</v>
      </c>
      <c r="AB554" t="s">
        <v>127</v>
      </c>
      <c r="AC554" t="s">
        <v>931</v>
      </c>
      <c r="AD554">
        <v>0</v>
      </c>
      <c r="AE554">
        <v>0</v>
      </c>
      <c r="AF554">
        <v>0</v>
      </c>
    </row>
    <row r="555" spans="1:32" hidden="1" x14ac:dyDescent="0.25">
      <c r="A555" t="s">
        <v>973</v>
      </c>
      <c r="B555">
        <v>471.28000000000003</v>
      </c>
      <c r="C555">
        <v>1436.29</v>
      </c>
      <c r="D555" s="17">
        <f>VLOOKUP(A555,Sheet7!$A$2:$B$602,2,FALSE)</f>
        <v>120</v>
      </c>
      <c r="E555">
        <v>27306</v>
      </c>
      <c r="F555">
        <v>0</v>
      </c>
      <c r="H555">
        <v>818</v>
      </c>
      <c r="I555" t="s">
        <v>27</v>
      </c>
      <c r="J555" t="s">
        <v>925</v>
      </c>
      <c r="K555" t="s">
        <v>983</v>
      </c>
      <c r="L555" t="s">
        <v>272</v>
      </c>
      <c r="M555" t="s">
        <v>32</v>
      </c>
      <c r="N555">
        <v>500</v>
      </c>
      <c r="O555">
        <v>0</v>
      </c>
      <c r="P555">
        <v>100</v>
      </c>
      <c r="Q555">
        <v>0</v>
      </c>
      <c r="R555">
        <v>0</v>
      </c>
      <c r="S555">
        <v>0</v>
      </c>
      <c r="T555">
        <v>0</v>
      </c>
      <c r="U555" t="s">
        <v>984</v>
      </c>
      <c r="V555">
        <v>3</v>
      </c>
      <c r="W555" t="s">
        <v>132</v>
      </c>
      <c r="X555" t="s">
        <v>985</v>
      </c>
      <c r="Y555">
        <v>3</v>
      </c>
      <c r="Z555" t="s">
        <v>132</v>
      </c>
      <c r="AA555">
        <v>0</v>
      </c>
      <c r="AB555" t="s">
        <v>132</v>
      </c>
      <c r="AC555" t="s">
        <v>931</v>
      </c>
      <c r="AD555">
        <v>0</v>
      </c>
      <c r="AE555">
        <v>0</v>
      </c>
      <c r="AF555">
        <v>0</v>
      </c>
    </row>
    <row r="556" spans="1:32" hidden="1" x14ac:dyDescent="0.25">
      <c r="A556" t="s">
        <v>973</v>
      </c>
      <c r="B556">
        <v>471.28000000000003</v>
      </c>
      <c r="C556">
        <v>1436.29</v>
      </c>
      <c r="D556" s="17">
        <f>VLOOKUP(A556,Sheet7!$A$2:$B$602,2,FALSE)</f>
        <v>120</v>
      </c>
      <c r="E556">
        <v>25342</v>
      </c>
      <c r="F556">
        <v>0</v>
      </c>
      <c r="H556">
        <v>818</v>
      </c>
      <c r="I556" t="s">
        <v>27</v>
      </c>
      <c r="J556" t="s">
        <v>925</v>
      </c>
      <c r="K556" t="s">
        <v>986</v>
      </c>
      <c r="L556" t="s">
        <v>288</v>
      </c>
      <c r="M556" t="s">
        <v>51</v>
      </c>
      <c r="N556">
        <v>900</v>
      </c>
      <c r="O556">
        <v>0</v>
      </c>
      <c r="P556">
        <v>450</v>
      </c>
      <c r="Q556">
        <v>0</v>
      </c>
      <c r="R556">
        <v>0</v>
      </c>
      <c r="S556">
        <v>900</v>
      </c>
      <c r="T556">
        <v>0</v>
      </c>
      <c r="U556" t="s">
        <v>987</v>
      </c>
      <c r="V556">
        <v>0</v>
      </c>
      <c r="W556">
        <v>0</v>
      </c>
      <c r="X556" t="s">
        <v>988</v>
      </c>
      <c r="Y556">
        <v>3</v>
      </c>
      <c r="Z556" t="s">
        <v>132</v>
      </c>
      <c r="AA556">
        <v>0</v>
      </c>
      <c r="AB556">
        <v>0</v>
      </c>
      <c r="AC556">
        <v>0</v>
      </c>
      <c r="AD556">
        <v>0</v>
      </c>
      <c r="AE556">
        <v>0</v>
      </c>
      <c r="AF556">
        <v>0</v>
      </c>
    </row>
    <row r="557" spans="1:32" hidden="1" x14ac:dyDescent="0.25">
      <c r="A557" t="s">
        <v>989</v>
      </c>
      <c r="B557">
        <v>735.6</v>
      </c>
      <c r="C557" t="e">
        <v>#N/A</v>
      </c>
      <c r="D557" s="17" t="e">
        <f>VLOOKUP(A557,Sheet7!$A$2:$B$602,2,FALSE)</f>
        <v>#N/A</v>
      </c>
      <c r="E557">
        <v>26155</v>
      </c>
      <c r="F557">
        <v>0</v>
      </c>
      <c r="H557">
        <v>818</v>
      </c>
      <c r="I557" t="s">
        <v>27</v>
      </c>
      <c r="J557" t="s">
        <v>925</v>
      </c>
      <c r="K557" t="s">
        <v>990</v>
      </c>
      <c r="L557" t="s">
        <v>42</v>
      </c>
      <c r="M557" t="s">
        <v>32</v>
      </c>
      <c r="N557">
        <v>1400</v>
      </c>
      <c r="O557">
        <v>0</v>
      </c>
      <c r="P557">
        <v>200</v>
      </c>
      <c r="Q557">
        <v>1400</v>
      </c>
      <c r="R557">
        <v>150</v>
      </c>
      <c r="S557">
        <v>500</v>
      </c>
      <c r="T557">
        <v>0</v>
      </c>
      <c r="U557" t="s">
        <v>991</v>
      </c>
      <c r="V557" t="s">
        <v>961</v>
      </c>
      <c r="W557">
        <v>4</v>
      </c>
      <c r="X557" t="s">
        <v>992</v>
      </c>
      <c r="Y557">
        <v>0</v>
      </c>
      <c r="Z557">
        <v>4</v>
      </c>
      <c r="AA557" t="s">
        <v>993</v>
      </c>
      <c r="AB557">
        <v>4</v>
      </c>
      <c r="AC557" t="s">
        <v>931</v>
      </c>
      <c r="AD557" t="s">
        <v>994</v>
      </c>
      <c r="AE557">
        <v>0</v>
      </c>
      <c r="AF557">
        <v>0</v>
      </c>
    </row>
    <row r="558" spans="1:32" hidden="1" x14ac:dyDescent="0.25">
      <c r="A558" t="s">
        <v>989</v>
      </c>
      <c r="B558">
        <v>735.6</v>
      </c>
      <c r="C558" t="e">
        <v>#N/A</v>
      </c>
      <c r="D558" s="17" t="e">
        <f>VLOOKUP(A558,Sheet7!$A$2:$B$602,2,FALSE)</f>
        <v>#N/A</v>
      </c>
      <c r="E558">
        <v>26160</v>
      </c>
      <c r="F558">
        <v>0</v>
      </c>
      <c r="H558">
        <v>818</v>
      </c>
      <c r="I558" t="s">
        <v>27</v>
      </c>
      <c r="J558" t="s">
        <v>925</v>
      </c>
      <c r="K558" t="s">
        <v>995</v>
      </c>
      <c r="L558" t="s">
        <v>98</v>
      </c>
      <c r="M558" t="s">
        <v>32</v>
      </c>
      <c r="N558">
        <v>13500</v>
      </c>
      <c r="O558">
        <v>12100</v>
      </c>
      <c r="P558">
        <v>0</v>
      </c>
      <c r="Q558">
        <v>0</v>
      </c>
      <c r="R558">
        <v>0</v>
      </c>
      <c r="S558">
        <v>0</v>
      </c>
      <c r="T558">
        <v>0</v>
      </c>
      <c r="U558">
        <v>0</v>
      </c>
      <c r="V558">
        <v>0</v>
      </c>
      <c r="W558">
        <v>2</v>
      </c>
      <c r="X558" t="s">
        <v>900</v>
      </c>
      <c r="Y558">
        <v>1</v>
      </c>
      <c r="Z558" t="s">
        <v>127</v>
      </c>
      <c r="AA558">
        <v>0</v>
      </c>
      <c r="AB558">
        <v>2</v>
      </c>
      <c r="AC558" t="s">
        <v>931</v>
      </c>
      <c r="AD558">
        <v>0</v>
      </c>
      <c r="AE558">
        <v>0</v>
      </c>
      <c r="AF558">
        <v>0</v>
      </c>
    </row>
    <row r="559" spans="1:32" hidden="1" x14ac:dyDescent="0.25">
      <c r="A559" t="s">
        <v>989</v>
      </c>
      <c r="B559">
        <v>735.6</v>
      </c>
      <c r="C559" t="e">
        <v>#N/A</v>
      </c>
      <c r="D559" s="17" t="e">
        <f>VLOOKUP(A559,Sheet7!$A$2:$B$602,2,FALSE)</f>
        <v>#N/A</v>
      </c>
      <c r="E559">
        <v>26165</v>
      </c>
      <c r="F559">
        <v>0</v>
      </c>
      <c r="H559">
        <v>818</v>
      </c>
      <c r="I559" t="s">
        <v>27</v>
      </c>
      <c r="J559" t="s">
        <v>925</v>
      </c>
      <c r="K559" t="s">
        <v>996</v>
      </c>
      <c r="L559" t="s">
        <v>71</v>
      </c>
      <c r="M559" t="s">
        <v>32</v>
      </c>
      <c r="N559">
        <v>1000</v>
      </c>
      <c r="O559">
        <v>0</v>
      </c>
      <c r="P559">
        <v>200</v>
      </c>
      <c r="Q559">
        <v>1000</v>
      </c>
      <c r="R559">
        <v>0</v>
      </c>
      <c r="S559">
        <v>0</v>
      </c>
      <c r="T559">
        <v>0</v>
      </c>
      <c r="U559">
        <v>0</v>
      </c>
      <c r="V559">
        <v>0</v>
      </c>
      <c r="W559" t="s">
        <v>912</v>
      </c>
      <c r="X559" t="s">
        <v>997</v>
      </c>
      <c r="Y559" t="s">
        <v>998</v>
      </c>
      <c r="Z559" t="s">
        <v>912</v>
      </c>
      <c r="AA559">
        <v>0</v>
      </c>
      <c r="AB559" t="s">
        <v>912</v>
      </c>
      <c r="AC559" t="s">
        <v>931</v>
      </c>
      <c r="AD559">
        <v>0</v>
      </c>
      <c r="AE559">
        <v>0</v>
      </c>
      <c r="AF559">
        <v>0</v>
      </c>
    </row>
    <row r="560" spans="1:32" hidden="1" x14ac:dyDescent="0.25">
      <c r="A560" t="s">
        <v>989</v>
      </c>
      <c r="B560">
        <v>735.6</v>
      </c>
      <c r="C560" t="e">
        <v>#N/A</v>
      </c>
      <c r="D560" s="17" t="e">
        <f>VLOOKUP(A560,Sheet7!$A$2:$B$602,2,FALSE)</f>
        <v>#N/A</v>
      </c>
      <c r="E560">
        <v>26167</v>
      </c>
      <c r="F560">
        <v>0</v>
      </c>
      <c r="H560">
        <v>818</v>
      </c>
      <c r="I560" t="s">
        <v>27</v>
      </c>
      <c r="J560" t="s">
        <v>925</v>
      </c>
      <c r="K560" t="s">
        <v>999</v>
      </c>
      <c r="L560" t="s">
        <v>35</v>
      </c>
      <c r="M560" t="s">
        <v>32</v>
      </c>
      <c r="N560">
        <v>600</v>
      </c>
      <c r="O560">
        <v>300</v>
      </c>
      <c r="P560">
        <v>200</v>
      </c>
      <c r="Q560">
        <v>600</v>
      </c>
      <c r="R560">
        <v>200</v>
      </c>
      <c r="S560">
        <v>600</v>
      </c>
      <c r="T560">
        <v>0</v>
      </c>
      <c r="U560">
        <v>0</v>
      </c>
      <c r="V560">
        <v>0</v>
      </c>
      <c r="W560">
        <v>0</v>
      </c>
      <c r="X560">
        <v>0</v>
      </c>
      <c r="Y560">
        <v>0</v>
      </c>
      <c r="Z560">
        <v>0</v>
      </c>
      <c r="AA560">
        <v>0</v>
      </c>
      <c r="AB560">
        <v>0</v>
      </c>
      <c r="AC560" t="s">
        <v>931</v>
      </c>
      <c r="AD560">
        <v>0</v>
      </c>
      <c r="AE560">
        <v>0</v>
      </c>
      <c r="AF560">
        <v>0</v>
      </c>
    </row>
    <row r="561" spans="1:32" hidden="1" x14ac:dyDescent="0.25">
      <c r="A561" t="s">
        <v>989</v>
      </c>
      <c r="B561">
        <v>735.6</v>
      </c>
      <c r="C561" t="e">
        <v>#N/A</v>
      </c>
      <c r="D561" s="17" t="e">
        <f>VLOOKUP(A561,Sheet7!$A$2:$B$602,2,FALSE)</f>
        <v>#N/A</v>
      </c>
      <c r="E561">
        <v>26469</v>
      </c>
      <c r="F561">
        <v>0</v>
      </c>
      <c r="H561">
        <v>818</v>
      </c>
      <c r="I561" t="s">
        <v>27</v>
      </c>
      <c r="J561" t="s">
        <v>925</v>
      </c>
      <c r="K561" t="s">
        <v>1000</v>
      </c>
      <c r="L561" t="s">
        <v>42</v>
      </c>
      <c r="M561" t="s">
        <v>77</v>
      </c>
      <c r="N561">
        <v>550</v>
      </c>
      <c r="O561">
        <v>0</v>
      </c>
      <c r="P561">
        <v>200</v>
      </c>
      <c r="Q561">
        <v>550</v>
      </c>
      <c r="R561">
        <v>200</v>
      </c>
      <c r="S561">
        <v>250</v>
      </c>
      <c r="T561">
        <v>0</v>
      </c>
      <c r="U561">
        <v>0</v>
      </c>
      <c r="V561">
        <v>0</v>
      </c>
      <c r="W561">
        <v>0</v>
      </c>
      <c r="X561" t="s">
        <v>1001</v>
      </c>
      <c r="Y561">
        <v>0</v>
      </c>
      <c r="Z561">
        <v>0</v>
      </c>
      <c r="AA561">
        <v>0</v>
      </c>
      <c r="AB561">
        <v>0</v>
      </c>
      <c r="AC561" t="s">
        <v>931</v>
      </c>
      <c r="AD561">
        <v>0</v>
      </c>
      <c r="AE561">
        <v>0</v>
      </c>
      <c r="AF561">
        <v>0</v>
      </c>
    </row>
    <row r="562" spans="1:32" hidden="1" x14ac:dyDescent="0.25">
      <c r="A562" t="s">
        <v>1002</v>
      </c>
      <c r="B562">
        <v>477.29999999999995</v>
      </c>
      <c r="C562" t="e">
        <v>#N/A</v>
      </c>
      <c r="D562" s="17" t="e">
        <f>VLOOKUP(A562,Sheet7!$A$2:$B$602,2,FALSE)</f>
        <v>#N/A</v>
      </c>
      <c r="E562">
        <v>25313</v>
      </c>
      <c r="F562">
        <v>0</v>
      </c>
      <c r="H562">
        <v>818</v>
      </c>
      <c r="I562" t="s">
        <v>27</v>
      </c>
      <c r="J562" t="s">
        <v>925</v>
      </c>
      <c r="K562" t="s">
        <v>1003</v>
      </c>
      <c r="L562" t="s">
        <v>119</v>
      </c>
      <c r="M562" t="s">
        <v>32</v>
      </c>
      <c r="N562">
        <v>950</v>
      </c>
      <c r="O562">
        <v>625</v>
      </c>
      <c r="P562">
        <v>200</v>
      </c>
      <c r="Q562">
        <v>950</v>
      </c>
      <c r="R562">
        <v>200</v>
      </c>
      <c r="S562">
        <v>950</v>
      </c>
      <c r="T562">
        <v>0</v>
      </c>
      <c r="U562" t="s">
        <v>1004</v>
      </c>
      <c r="V562">
        <v>0</v>
      </c>
      <c r="W562">
        <v>0</v>
      </c>
      <c r="X562" t="s">
        <v>1005</v>
      </c>
      <c r="Y562" t="s">
        <v>842</v>
      </c>
      <c r="Z562">
        <v>4</v>
      </c>
      <c r="AA562">
        <v>0</v>
      </c>
      <c r="AB562">
        <v>0</v>
      </c>
      <c r="AC562" t="s">
        <v>977</v>
      </c>
      <c r="AD562">
        <v>0</v>
      </c>
      <c r="AE562">
        <v>0</v>
      </c>
      <c r="AF562">
        <v>0</v>
      </c>
    </row>
    <row r="563" spans="1:32" hidden="1" x14ac:dyDescent="0.25">
      <c r="A563" t="s">
        <v>1002</v>
      </c>
      <c r="B563">
        <v>477.29999999999995</v>
      </c>
      <c r="C563" t="e">
        <v>#N/A</v>
      </c>
      <c r="D563" s="17" t="e">
        <f>VLOOKUP(A563,Sheet7!$A$2:$B$602,2,FALSE)</f>
        <v>#N/A</v>
      </c>
      <c r="E563">
        <v>25317</v>
      </c>
      <c r="F563">
        <v>0</v>
      </c>
      <c r="H563">
        <v>818</v>
      </c>
      <c r="I563" t="s">
        <v>27</v>
      </c>
      <c r="J563" t="s">
        <v>925</v>
      </c>
      <c r="K563" t="s">
        <v>1006</v>
      </c>
      <c r="L563" t="s">
        <v>45</v>
      </c>
      <c r="M563" t="s">
        <v>32</v>
      </c>
      <c r="N563">
        <v>410.52</v>
      </c>
      <c r="O563">
        <v>300</v>
      </c>
      <c r="P563">
        <v>100</v>
      </c>
      <c r="Q563">
        <v>410.52</v>
      </c>
      <c r="R563">
        <v>100</v>
      </c>
      <c r="S563">
        <v>410.52</v>
      </c>
      <c r="T563">
        <v>0</v>
      </c>
      <c r="U563">
        <v>0</v>
      </c>
      <c r="V563">
        <v>0</v>
      </c>
      <c r="W563">
        <v>0</v>
      </c>
      <c r="X563" t="s">
        <v>1007</v>
      </c>
      <c r="Y563">
        <v>3</v>
      </c>
      <c r="Z563">
        <v>5</v>
      </c>
      <c r="AA563">
        <v>0</v>
      </c>
      <c r="AB563">
        <v>0</v>
      </c>
      <c r="AC563" t="s">
        <v>977</v>
      </c>
      <c r="AD563" t="s">
        <v>1008</v>
      </c>
      <c r="AE563" t="s">
        <v>1009</v>
      </c>
      <c r="AF563">
        <v>0</v>
      </c>
    </row>
    <row r="564" spans="1:32" hidden="1" x14ac:dyDescent="0.25">
      <c r="A564" t="s">
        <v>1002</v>
      </c>
      <c r="B564">
        <v>477.29999999999995</v>
      </c>
      <c r="C564" t="e">
        <v>#N/A</v>
      </c>
      <c r="D564" s="17" t="e">
        <f>VLOOKUP(A564,Sheet7!$A$2:$B$602,2,FALSE)</f>
        <v>#N/A</v>
      </c>
      <c r="E564">
        <v>25326</v>
      </c>
      <c r="F564">
        <v>0</v>
      </c>
      <c r="H564">
        <v>818</v>
      </c>
      <c r="I564" t="s">
        <v>27</v>
      </c>
      <c r="J564" t="s">
        <v>925</v>
      </c>
      <c r="K564" t="s">
        <v>1010</v>
      </c>
      <c r="L564" t="s">
        <v>50</v>
      </c>
      <c r="M564" t="s">
        <v>77</v>
      </c>
      <c r="N564">
        <v>500</v>
      </c>
      <c r="O564">
        <v>150</v>
      </c>
      <c r="P564">
        <v>200</v>
      </c>
      <c r="Q564">
        <v>500</v>
      </c>
      <c r="R564">
        <v>100</v>
      </c>
      <c r="S564">
        <v>300</v>
      </c>
      <c r="T564">
        <v>0</v>
      </c>
      <c r="U564" t="s">
        <v>1011</v>
      </c>
      <c r="V564" t="s">
        <v>923</v>
      </c>
      <c r="W564">
        <v>0</v>
      </c>
      <c r="X564" t="s">
        <v>1012</v>
      </c>
      <c r="Y564">
        <v>3</v>
      </c>
      <c r="Z564">
        <v>5</v>
      </c>
      <c r="AA564">
        <v>0</v>
      </c>
      <c r="AB564">
        <v>0</v>
      </c>
      <c r="AC564" t="s">
        <v>977</v>
      </c>
      <c r="AD564" t="s">
        <v>1008</v>
      </c>
      <c r="AE564" t="s">
        <v>1013</v>
      </c>
      <c r="AF564">
        <v>0</v>
      </c>
    </row>
    <row r="565" spans="1:32" hidden="1" x14ac:dyDescent="0.25">
      <c r="A565" t="s">
        <v>1002</v>
      </c>
      <c r="B565">
        <v>477.29999999999995</v>
      </c>
      <c r="C565" t="e">
        <v>#N/A</v>
      </c>
      <c r="D565" s="17" t="e">
        <f>VLOOKUP(A565,Sheet7!$A$2:$B$602,2,FALSE)</f>
        <v>#N/A</v>
      </c>
      <c r="E565">
        <v>25318</v>
      </c>
      <c r="F565">
        <v>0</v>
      </c>
      <c r="H565">
        <v>818</v>
      </c>
      <c r="I565" t="s">
        <v>27</v>
      </c>
      <c r="J565" t="s">
        <v>925</v>
      </c>
      <c r="K565" t="s">
        <v>1014</v>
      </c>
      <c r="L565" t="s">
        <v>119</v>
      </c>
      <c r="M565" t="s">
        <v>77</v>
      </c>
      <c r="N565">
        <v>600</v>
      </c>
      <c r="O565">
        <v>225</v>
      </c>
      <c r="P565">
        <v>200</v>
      </c>
      <c r="Q565">
        <v>600</v>
      </c>
      <c r="R565">
        <v>150</v>
      </c>
      <c r="S565">
        <v>600</v>
      </c>
      <c r="T565">
        <v>0</v>
      </c>
      <c r="U565" t="s">
        <v>1015</v>
      </c>
      <c r="V565">
        <v>7</v>
      </c>
      <c r="W565">
        <v>0</v>
      </c>
      <c r="X565" t="s">
        <v>1016</v>
      </c>
      <c r="Y565">
        <v>7</v>
      </c>
      <c r="Z565" t="s">
        <v>132</v>
      </c>
      <c r="AA565" t="s">
        <v>1017</v>
      </c>
      <c r="AB565">
        <v>0</v>
      </c>
      <c r="AC565" t="s">
        <v>931</v>
      </c>
      <c r="AD565">
        <v>0</v>
      </c>
      <c r="AE565">
        <v>0</v>
      </c>
      <c r="AF565">
        <v>0</v>
      </c>
    </row>
    <row r="566" spans="1:32" hidden="1" x14ac:dyDescent="0.25">
      <c r="A566" t="s">
        <v>1002</v>
      </c>
      <c r="B566">
        <v>477.29999999999995</v>
      </c>
      <c r="C566" t="e">
        <v>#N/A</v>
      </c>
      <c r="D566" s="17" t="e">
        <f>VLOOKUP(A566,Sheet7!$A$2:$B$602,2,FALSE)</f>
        <v>#N/A</v>
      </c>
      <c r="E566">
        <v>25320</v>
      </c>
      <c r="F566">
        <v>0</v>
      </c>
      <c r="H566">
        <v>818</v>
      </c>
      <c r="I566" t="s">
        <v>27</v>
      </c>
      <c r="J566" t="s">
        <v>925</v>
      </c>
      <c r="K566" t="s">
        <v>1018</v>
      </c>
      <c r="L566" t="s">
        <v>50</v>
      </c>
      <c r="M566" t="s">
        <v>32</v>
      </c>
      <c r="N566">
        <v>850</v>
      </c>
      <c r="O566">
        <v>308</v>
      </c>
      <c r="P566">
        <v>340</v>
      </c>
      <c r="Q566">
        <v>850</v>
      </c>
      <c r="R566">
        <v>290</v>
      </c>
      <c r="S566">
        <v>850</v>
      </c>
      <c r="T566">
        <v>0</v>
      </c>
      <c r="U566" t="s">
        <v>1019</v>
      </c>
      <c r="V566">
        <v>7</v>
      </c>
      <c r="W566">
        <v>4</v>
      </c>
      <c r="X566" t="s">
        <v>1020</v>
      </c>
      <c r="Y566" t="s">
        <v>842</v>
      </c>
      <c r="Z566" t="s">
        <v>132</v>
      </c>
      <c r="AA566" t="s">
        <v>1021</v>
      </c>
      <c r="AB566">
        <v>0</v>
      </c>
      <c r="AC566" t="s">
        <v>931</v>
      </c>
      <c r="AD566">
        <v>0</v>
      </c>
      <c r="AE566">
        <v>0</v>
      </c>
      <c r="AF566">
        <v>0</v>
      </c>
    </row>
    <row r="567" spans="1:32" hidden="1" x14ac:dyDescent="0.25">
      <c r="A567" t="s">
        <v>1002</v>
      </c>
      <c r="B567">
        <v>477.29999999999995</v>
      </c>
      <c r="C567" t="e">
        <v>#N/A</v>
      </c>
      <c r="D567" s="17" t="e">
        <f>VLOOKUP(A567,Sheet7!$A$2:$B$602,2,FALSE)</f>
        <v>#N/A</v>
      </c>
      <c r="E567">
        <v>27581</v>
      </c>
      <c r="F567">
        <v>0</v>
      </c>
      <c r="H567">
        <v>818</v>
      </c>
      <c r="I567" t="s">
        <v>27</v>
      </c>
      <c r="J567" t="s">
        <v>925</v>
      </c>
      <c r="K567" t="s">
        <v>1022</v>
      </c>
      <c r="L567" t="s">
        <v>272</v>
      </c>
      <c r="M567" t="s">
        <v>77</v>
      </c>
      <c r="N567">
        <v>900</v>
      </c>
      <c r="O567">
        <v>0</v>
      </c>
      <c r="P567">
        <v>270</v>
      </c>
      <c r="Q567">
        <v>900</v>
      </c>
      <c r="R567">
        <v>220</v>
      </c>
      <c r="S567">
        <v>900</v>
      </c>
      <c r="T567">
        <v>0</v>
      </c>
      <c r="U567" t="s">
        <v>1023</v>
      </c>
      <c r="V567">
        <v>0</v>
      </c>
      <c r="W567">
        <v>0</v>
      </c>
      <c r="X567" t="s">
        <v>1024</v>
      </c>
      <c r="Y567">
        <v>7</v>
      </c>
      <c r="Z567" t="s">
        <v>132</v>
      </c>
      <c r="AA567" t="s">
        <v>1025</v>
      </c>
      <c r="AB567">
        <v>0</v>
      </c>
      <c r="AC567" t="s">
        <v>931</v>
      </c>
      <c r="AD567">
        <v>0</v>
      </c>
      <c r="AE567">
        <v>0</v>
      </c>
      <c r="AF567">
        <v>0</v>
      </c>
    </row>
    <row r="568" spans="1:32" hidden="1" x14ac:dyDescent="0.25">
      <c r="A568" t="s">
        <v>1002</v>
      </c>
      <c r="B568">
        <v>477.29999999999995</v>
      </c>
      <c r="C568" t="e">
        <v>#N/A</v>
      </c>
      <c r="D568" s="17" t="e">
        <f>VLOOKUP(A568,Sheet7!$A$2:$B$602,2,FALSE)</f>
        <v>#N/A</v>
      </c>
      <c r="E568">
        <v>25314</v>
      </c>
      <c r="F568">
        <v>0</v>
      </c>
      <c r="H568">
        <v>818</v>
      </c>
      <c r="I568" t="s">
        <v>27</v>
      </c>
      <c r="J568" t="s">
        <v>925</v>
      </c>
      <c r="K568" t="s">
        <v>1026</v>
      </c>
      <c r="L568" t="s">
        <v>42</v>
      </c>
      <c r="M568" t="s">
        <v>32</v>
      </c>
      <c r="N568">
        <v>700</v>
      </c>
      <c r="O568">
        <v>167</v>
      </c>
      <c r="P568">
        <v>350</v>
      </c>
      <c r="Q568">
        <v>700</v>
      </c>
      <c r="R568">
        <v>175</v>
      </c>
      <c r="S568">
        <v>700</v>
      </c>
      <c r="T568">
        <v>0</v>
      </c>
      <c r="U568" t="s">
        <v>1027</v>
      </c>
      <c r="V568">
        <v>7</v>
      </c>
      <c r="W568">
        <v>4</v>
      </c>
      <c r="X568" t="s">
        <v>1028</v>
      </c>
      <c r="Y568" t="s">
        <v>842</v>
      </c>
      <c r="Z568">
        <v>4</v>
      </c>
      <c r="AA568" t="s">
        <v>1029</v>
      </c>
      <c r="AB568">
        <v>4</v>
      </c>
      <c r="AC568" t="s">
        <v>1030</v>
      </c>
      <c r="AD568">
        <v>0</v>
      </c>
      <c r="AE568">
        <v>0</v>
      </c>
      <c r="AF568">
        <v>0</v>
      </c>
    </row>
    <row r="569" spans="1:32" hidden="1" x14ac:dyDescent="0.25">
      <c r="A569" t="s">
        <v>1031</v>
      </c>
      <c r="B569">
        <v>6108.86</v>
      </c>
      <c r="C569" t="e">
        <v>#N/A</v>
      </c>
      <c r="D569" s="17" t="e">
        <f>VLOOKUP(A569,Sheet7!$A$2:$B$602,2,FALSE)</f>
        <v>#N/A</v>
      </c>
      <c r="E569">
        <v>26409</v>
      </c>
      <c r="F569">
        <v>0</v>
      </c>
      <c r="H569">
        <v>818</v>
      </c>
      <c r="I569" t="s">
        <v>27</v>
      </c>
      <c r="J569" t="s">
        <v>925</v>
      </c>
      <c r="K569" t="s">
        <v>1032</v>
      </c>
      <c r="L569" t="s">
        <v>119</v>
      </c>
      <c r="M569" t="s">
        <v>77</v>
      </c>
      <c r="N569">
        <v>318</v>
      </c>
      <c r="O569">
        <v>68.599999999999994</v>
      </c>
      <c r="P569">
        <v>80</v>
      </c>
      <c r="Q569">
        <v>318</v>
      </c>
      <c r="R569">
        <v>80</v>
      </c>
      <c r="S569">
        <v>318</v>
      </c>
      <c r="T569">
        <v>0</v>
      </c>
      <c r="U569">
        <v>0</v>
      </c>
      <c r="V569">
        <v>0</v>
      </c>
      <c r="W569">
        <v>0</v>
      </c>
      <c r="X569" t="s">
        <v>1033</v>
      </c>
      <c r="Y569">
        <v>7</v>
      </c>
      <c r="Z569">
        <v>4</v>
      </c>
      <c r="AA569">
        <v>0</v>
      </c>
      <c r="AB569">
        <v>0</v>
      </c>
      <c r="AC569" t="s">
        <v>977</v>
      </c>
      <c r="AD569" t="s">
        <v>1008</v>
      </c>
      <c r="AE569" t="s">
        <v>1034</v>
      </c>
      <c r="AF569">
        <v>0</v>
      </c>
    </row>
    <row r="570" spans="1:32" hidden="1" x14ac:dyDescent="0.25">
      <c r="A570" t="s">
        <v>1031</v>
      </c>
      <c r="B570">
        <v>6108.86</v>
      </c>
      <c r="C570" t="e">
        <v>#N/A</v>
      </c>
      <c r="D570" s="17" t="e">
        <f>VLOOKUP(A570,Sheet7!$A$2:$B$602,2,FALSE)</f>
        <v>#N/A</v>
      </c>
      <c r="E570">
        <v>26414</v>
      </c>
      <c r="F570">
        <v>0</v>
      </c>
      <c r="H570">
        <v>818</v>
      </c>
      <c r="I570" t="s">
        <v>27</v>
      </c>
      <c r="J570" t="s">
        <v>925</v>
      </c>
      <c r="K570" t="s">
        <v>1035</v>
      </c>
      <c r="L570" t="s">
        <v>119</v>
      </c>
      <c r="M570" t="s">
        <v>403</v>
      </c>
      <c r="N570">
        <v>422</v>
      </c>
      <c r="O570">
        <v>0</v>
      </c>
      <c r="P570">
        <v>200</v>
      </c>
      <c r="Q570">
        <v>422</v>
      </c>
      <c r="R570">
        <v>200</v>
      </c>
      <c r="S570" t="s">
        <v>923</v>
      </c>
      <c r="T570">
        <v>0</v>
      </c>
      <c r="U570" t="s">
        <v>1036</v>
      </c>
      <c r="V570">
        <v>0</v>
      </c>
      <c r="W570">
        <v>0</v>
      </c>
      <c r="X570" t="s">
        <v>1037</v>
      </c>
      <c r="Y570">
        <v>7</v>
      </c>
      <c r="Z570">
        <v>4</v>
      </c>
      <c r="AA570">
        <v>0</v>
      </c>
      <c r="AB570">
        <v>0</v>
      </c>
      <c r="AC570" t="s">
        <v>977</v>
      </c>
      <c r="AD570" t="s">
        <v>699</v>
      </c>
      <c r="AE570">
        <v>0</v>
      </c>
      <c r="AF570">
        <v>0</v>
      </c>
    </row>
    <row r="571" spans="1:32" hidden="1" x14ac:dyDescent="0.25">
      <c r="A571" t="s">
        <v>1031</v>
      </c>
      <c r="B571">
        <v>6108.86</v>
      </c>
      <c r="C571" t="e">
        <v>#N/A</v>
      </c>
      <c r="D571" s="17" t="e">
        <f>VLOOKUP(A571,Sheet7!$A$2:$B$602,2,FALSE)</f>
        <v>#N/A</v>
      </c>
      <c r="E571">
        <v>26386</v>
      </c>
      <c r="F571">
        <v>0</v>
      </c>
      <c r="H571">
        <v>818</v>
      </c>
      <c r="I571" t="s">
        <v>27</v>
      </c>
      <c r="J571" t="s">
        <v>925</v>
      </c>
      <c r="K571" t="s">
        <v>1038</v>
      </c>
      <c r="L571" t="s">
        <v>45</v>
      </c>
      <c r="M571" t="s">
        <v>32</v>
      </c>
      <c r="N571">
        <v>1780</v>
      </c>
      <c r="O571">
        <v>980</v>
      </c>
      <c r="P571">
        <v>800</v>
      </c>
      <c r="Q571">
        <v>1780</v>
      </c>
      <c r="R571">
        <v>534</v>
      </c>
      <c r="S571">
        <v>1780</v>
      </c>
      <c r="T571">
        <v>0</v>
      </c>
      <c r="U571" t="s">
        <v>1039</v>
      </c>
      <c r="V571">
        <v>0</v>
      </c>
      <c r="W571">
        <v>4</v>
      </c>
      <c r="X571" t="s">
        <v>1040</v>
      </c>
      <c r="Y571" t="s">
        <v>842</v>
      </c>
      <c r="Z571">
        <v>4</v>
      </c>
      <c r="AA571">
        <v>0</v>
      </c>
      <c r="AB571">
        <v>4</v>
      </c>
      <c r="AC571" t="s">
        <v>931</v>
      </c>
      <c r="AD571">
        <v>0</v>
      </c>
      <c r="AE571">
        <v>0</v>
      </c>
      <c r="AF571">
        <v>0</v>
      </c>
    </row>
    <row r="572" spans="1:32" hidden="1" x14ac:dyDescent="0.25">
      <c r="A572" t="s">
        <v>1031</v>
      </c>
      <c r="B572">
        <v>6108.86</v>
      </c>
      <c r="C572" t="e">
        <v>#N/A</v>
      </c>
      <c r="D572" s="17" t="e">
        <f>VLOOKUP(A572,Sheet7!$A$2:$B$602,2,FALSE)</f>
        <v>#N/A</v>
      </c>
      <c r="E572">
        <v>26388</v>
      </c>
      <c r="F572">
        <v>0</v>
      </c>
      <c r="H572">
        <v>818</v>
      </c>
      <c r="I572" t="s">
        <v>27</v>
      </c>
      <c r="J572" t="s">
        <v>925</v>
      </c>
      <c r="K572" t="s">
        <v>1041</v>
      </c>
      <c r="L572" t="s">
        <v>364</v>
      </c>
      <c r="M572" t="s">
        <v>51</v>
      </c>
      <c r="N572">
        <v>180</v>
      </c>
      <c r="O572">
        <v>120</v>
      </c>
      <c r="P572">
        <v>60</v>
      </c>
      <c r="Q572">
        <v>180</v>
      </c>
      <c r="R572">
        <v>60</v>
      </c>
      <c r="S572">
        <v>180</v>
      </c>
      <c r="T572">
        <v>0</v>
      </c>
      <c r="U572">
        <v>0</v>
      </c>
      <c r="V572">
        <v>0</v>
      </c>
      <c r="W572">
        <v>0</v>
      </c>
      <c r="X572" t="s">
        <v>1042</v>
      </c>
      <c r="Y572">
        <v>0</v>
      </c>
      <c r="Z572">
        <v>0</v>
      </c>
      <c r="AA572">
        <v>0</v>
      </c>
      <c r="AB572">
        <v>0</v>
      </c>
      <c r="AC572" t="s">
        <v>931</v>
      </c>
      <c r="AD572" t="s">
        <v>311</v>
      </c>
      <c r="AE572">
        <v>0</v>
      </c>
      <c r="AF572">
        <v>0</v>
      </c>
    </row>
    <row r="573" spans="1:32" hidden="1" x14ac:dyDescent="0.25">
      <c r="A573" t="s">
        <v>1031</v>
      </c>
      <c r="B573">
        <v>6108.86</v>
      </c>
      <c r="C573" t="e">
        <v>#N/A</v>
      </c>
      <c r="D573" s="17" t="e">
        <f>VLOOKUP(A573,Sheet7!$A$2:$B$602,2,FALSE)</f>
        <v>#N/A</v>
      </c>
      <c r="E573">
        <v>26397</v>
      </c>
      <c r="F573">
        <v>0</v>
      </c>
      <c r="H573">
        <v>818</v>
      </c>
      <c r="I573" t="s">
        <v>27</v>
      </c>
      <c r="J573" t="s">
        <v>925</v>
      </c>
      <c r="K573" t="s">
        <v>1043</v>
      </c>
      <c r="L573" t="s">
        <v>60</v>
      </c>
      <c r="M573" t="s">
        <v>51</v>
      </c>
      <c r="N573">
        <v>1152</v>
      </c>
      <c r="O573">
        <v>402</v>
      </c>
      <c r="P573">
        <v>750</v>
      </c>
      <c r="Q573">
        <v>1152</v>
      </c>
      <c r="R573">
        <v>0</v>
      </c>
      <c r="S573">
        <v>1152</v>
      </c>
      <c r="T573">
        <v>0</v>
      </c>
      <c r="U573" t="s">
        <v>1044</v>
      </c>
      <c r="V573">
        <v>7</v>
      </c>
      <c r="W573">
        <v>4</v>
      </c>
      <c r="X573" t="s">
        <v>1045</v>
      </c>
      <c r="Y573" t="s">
        <v>842</v>
      </c>
      <c r="Z573">
        <v>4</v>
      </c>
      <c r="AA573" t="s">
        <v>1046</v>
      </c>
      <c r="AB573">
        <v>4</v>
      </c>
      <c r="AC573" t="s">
        <v>931</v>
      </c>
      <c r="AD573" t="s">
        <v>311</v>
      </c>
      <c r="AE573">
        <v>0</v>
      </c>
      <c r="AF573">
        <v>0</v>
      </c>
    </row>
    <row r="574" spans="1:32" hidden="1" x14ac:dyDescent="0.25">
      <c r="A574" t="s">
        <v>1031</v>
      </c>
      <c r="B574">
        <v>6108.86</v>
      </c>
      <c r="C574" t="e">
        <v>#N/A</v>
      </c>
      <c r="D574" s="17" t="e">
        <f>VLOOKUP(A574,Sheet7!$A$2:$B$602,2,FALSE)</f>
        <v>#N/A</v>
      </c>
      <c r="E574">
        <v>26399</v>
      </c>
      <c r="F574">
        <v>0</v>
      </c>
      <c r="H574">
        <v>818</v>
      </c>
      <c r="I574" t="s">
        <v>27</v>
      </c>
      <c r="J574" t="s">
        <v>925</v>
      </c>
      <c r="K574" t="s">
        <v>1047</v>
      </c>
      <c r="L574" t="s">
        <v>119</v>
      </c>
      <c r="M574" t="s">
        <v>374</v>
      </c>
      <c r="N574">
        <v>288</v>
      </c>
      <c r="O574">
        <v>101</v>
      </c>
      <c r="P574">
        <v>187</v>
      </c>
      <c r="Q574">
        <v>0</v>
      </c>
      <c r="R574">
        <v>0</v>
      </c>
      <c r="S574">
        <v>288</v>
      </c>
      <c r="T574">
        <v>0</v>
      </c>
      <c r="U574">
        <v>0</v>
      </c>
      <c r="V574">
        <v>0</v>
      </c>
      <c r="W574">
        <v>4</v>
      </c>
      <c r="X574" t="s">
        <v>1048</v>
      </c>
      <c r="Y574" t="s">
        <v>842</v>
      </c>
      <c r="Z574">
        <v>4</v>
      </c>
      <c r="AA574" t="s">
        <v>1046</v>
      </c>
      <c r="AB574">
        <v>4</v>
      </c>
      <c r="AC574" t="s">
        <v>931</v>
      </c>
      <c r="AD574" t="s">
        <v>311</v>
      </c>
      <c r="AE574">
        <v>0</v>
      </c>
      <c r="AF574">
        <v>0</v>
      </c>
    </row>
    <row r="575" spans="1:32" hidden="1" x14ac:dyDescent="0.25">
      <c r="A575" t="s">
        <v>1031</v>
      </c>
      <c r="B575">
        <v>6108.86</v>
      </c>
      <c r="C575" t="e">
        <v>#N/A</v>
      </c>
      <c r="D575" s="17" t="e">
        <f>VLOOKUP(A575,Sheet7!$A$2:$B$602,2,FALSE)</f>
        <v>#N/A</v>
      </c>
      <c r="E575">
        <v>26400</v>
      </c>
      <c r="F575">
        <v>0</v>
      </c>
      <c r="H575">
        <v>818</v>
      </c>
      <c r="I575" t="s">
        <v>27</v>
      </c>
      <c r="J575" t="s">
        <v>925</v>
      </c>
      <c r="K575" t="s">
        <v>1049</v>
      </c>
      <c r="L575" t="s">
        <v>45</v>
      </c>
      <c r="M575" t="s">
        <v>403</v>
      </c>
      <c r="N575">
        <v>1080</v>
      </c>
      <c r="O575">
        <v>378</v>
      </c>
      <c r="P575">
        <v>702</v>
      </c>
      <c r="Q575">
        <v>0</v>
      </c>
      <c r="R575">
        <v>0</v>
      </c>
      <c r="S575">
        <v>1080</v>
      </c>
      <c r="T575">
        <v>0</v>
      </c>
      <c r="U575">
        <v>0</v>
      </c>
      <c r="V575">
        <v>0</v>
      </c>
      <c r="W575">
        <v>4</v>
      </c>
      <c r="X575" t="s">
        <v>1050</v>
      </c>
      <c r="Y575" t="s">
        <v>842</v>
      </c>
      <c r="Z575">
        <v>4</v>
      </c>
      <c r="AA575" t="s">
        <v>1046</v>
      </c>
      <c r="AB575">
        <v>4</v>
      </c>
      <c r="AC575" t="s">
        <v>931</v>
      </c>
      <c r="AD575" t="s">
        <v>311</v>
      </c>
      <c r="AE575">
        <v>0</v>
      </c>
      <c r="AF575">
        <v>0</v>
      </c>
    </row>
    <row r="576" spans="1:32" hidden="1" x14ac:dyDescent="0.25">
      <c r="A576" t="s">
        <v>1031</v>
      </c>
      <c r="B576">
        <v>6108.86</v>
      </c>
      <c r="C576" t="e">
        <v>#N/A</v>
      </c>
      <c r="D576" s="17" t="e">
        <f>VLOOKUP(A576,Sheet7!$A$2:$B$602,2,FALSE)</f>
        <v>#N/A</v>
      </c>
      <c r="E576">
        <v>26401</v>
      </c>
      <c r="F576">
        <v>0</v>
      </c>
      <c r="H576">
        <v>818</v>
      </c>
      <c r="I576" t="s">
        <v>27</v>
      </c>
      <c r="J576" t="s">
        <v>925</v>
      </c>
      <c r="K576" t="s">
        <v>1051</v>
      </c>
      <c r="L576" t="s">
        <v>60</v>
      </c>
      <c r="M576" t="s">
        <v>77</v>
      </c>
      <c r="N576">
        <v>6150</v>
      </c>
      <c r="O576">
        <v>4000</v>
      </c>
      <c r="P576">
        <v>2150</v>
      </c>
      <c r="Q576">
        <v>0</v>
      </c>
      <c r="R576">
        <v>0</v>
      </c>
      <c r="S576">
        <v>6150</v>
      </c>
      <c r="T576">
        <v>0</v>
      </c>
      <c r="U576">
        <v>0</v>
      </c>
      <c r="V576">
        <v>0</v>
      </c>
      <c r="W576">
        <v>4</v>
      </c>
      <c r="X576" t="s">
        <v>1052</v>
      </c>
      <c r="Y576" t="s">
        <v>842</v>
      </c>
      <c r="Z576">
        <v>4</v>
      </c>
      <c r="AA576" t="s">
        <v>1046</v>
      </c>
      <c r="AB576">
        <v>4</v>
      </c>
      <c r="AC576" t="s">
        <v>931</v>
      </c>
      <c r="AD576" t="s">
        <v>311</v>
      </c>
      <c r="AE576">
        <v>0</v>
      </c>
      <c r="AF576">
        <v>0</v>
      </c>
    </row>
    <row r="577" spans="1:32" hidden="1" x14ac:dyDescent="0.25">
      <c r="A577" t="s">
        <v>1031</v>
      </c>
      <c r="B577">
        <v>6108.86</v>
      </c>
      <c r="C577" t="e">
        <v>#N/A</v>
      </c>
      <c r="D577" s="17" t="e">
        <f>VLOOKUP(A577,Sheet7!$A$2:$B$602,2,FALSE)</f>
        <v>#N/A</v>
      </c>
      <c r="E577">
        <v>26402</v>
      </c>
      <c r="F577">
        <v>0</v>
      </c>
      <c r="H577">
        <v>818</v>
      </c>
      <c r="I577" t="s">
        <v>27</v>
      </c>
      <c r="J577" t="s">
        <v>925</v>
      </c>
      <c r="K577" t="s">
        <v>1053</v>
      </c>
      <c r="L577" t="s">
        <v>42</v>
      </c>
      <c r="M577" t="s">
        <v>51</v>
      </c>
      <c r="N577">
        <v>2021</v>
      </c>
      <c r="O577">
        <v>1480</v>
      </c>
      <c r="P577">
        <v>541</v>
      </c>
      <c r="Q577">
        <v>0</v>
      </c>
      <c r="R577">
        <v>0</v>
      </c>
      <c r="S577">
        <v>2021</v>
      </c>
      <c r="T577">
        <v>0</v>
      </c>
      <c r="U577">
        <v>0</v>
      </c>
      <c r="V577">
        <v>0</v>
      </c>
      <c r="W577">
        <v>4</v>
      </c>
      <c r="X577" t="s">
        <v>1054</v>
      </c>
      <c r="Y577" t="s">
        <v>842</v>
      </c>
      <c r="Z577">
        <v>4</v>
      </c>
      <c r="AA577" t="s">
        <v>1046</v>
      </c>
      <c r="AB577">
        <v>4</v>
      </c>
      <c r="AC577" t="s">
        <v>931</v>
      </c>
      <c r="AD577" t="s">
        <v>311</v>
      </c>
      <c r="AE577">
        <v>0</v>
      </c>
      <c r="AF577">
        <v>0</v>
      </c>
    </row>
    <row r="578" spans="1:32" hidden="1" x14ac:dyDescent="0.25">
      <c r="A578" t="s">
        <v>1031</v>
      </c>
      <c r="B578">
        <v>6108.86</v>
      </c>
      <c r="C578" t="e">
        <v>#N/A</v>
      </c>
      <c r="D578" s="17" t="e">
        <f>VLOOKUP(A578,Sheet7!$A$2:$B$602,2,FALSE)</f>
        <v>#N/A</v>
      </c>
      <c r="E578">
        <v>26403</v>
      </c>
      <c r="F578">
        <v>0</v>
      </c>
      <c r="H578">
        <v>818</v>
      </c>
      <c r="I578" t="s">
        <v>27</v>
      </c>
      <c r="J578" t="s">
        <v>925</v>
      </c>
      <c r="K578" t="s">
        <v>1055</v>
      </c>
      <c r="L578" t="s">
        <v>45</v>
      </c>
      <c r="M578" t="s">
        <v>51</v>
      </c>
      <c r="N578">
        <v>980</v>
      </c>
      <c r="O578">
        <v>635</v>
      </c>
      <c r="P578">
        <v>345</v>
      </c>
      <c r="Q578">
        <v>0</v>
      </c>
      <c r="R578">
        <v>0</v>
      </c>
      <c r="S578">
        <v>980</v>
      </c>
      <c r="T578">
        <v>0</v>
      </c>
      <c r="U578">
        <v>0</v>
      </c>
      <c r="V578">
        <v>0</v>
      </c>
      <c r="W578">
        <v>4</v>
      </c>
      <c r="X578" t="s">
        <v>1056</v>
      </c>
      <c r="Y578" t="s">
        <v>842</v>
      </c>
      <c r="Z578">
        <v>4</v>
      </c>
      <c r="AA578" t="s">
        <v>1046</v>
      </c>
      <c r="AB578">
        <v>4</v>
      </c>
      <c r="AC578" t="s">
        <v>931</v>
      </c>
      <c r="AD578" t="s">
        <v>311</v>
      </c>
      <c r="AE578">
        <v>0</v>
      </c>
      <c r="AF578">
        <v>0</v>
      </c>
    </row>
    <row r="579" spans="1:32" hidden="1" x14ac:dyDescent="0.25">
      <c r="A579" t="s">
        <v>1031</v>
      </c>
      <c r="B579">
        <v>6108.86</v>
      </c>
      <c r="C579" t="e">
        <v>#N/A</v>
      </c>
      <c r="D579" s="17" t="e">
        <f>VLOOKUP(A579,Sheet7!$A$2:$B$602,2,FALSE)</f>
        <v>#N/A</v>
      </c>
      <c r="E579">
        <v>26404</v>
      </c>
      <c r="F579">
        <v>0</v>
      </c>
      <c r="H579">
        <v>818</v>
      </c>
      <c r="I579" t="s">
        <v>27</v>
      </c>
      <c r="J579" t="s">
        <v>925</v>
      </c>
      <c r="K579" t="s">
        <v>1057</v>
      </c>
      <c r="L579" t="s">
        <v>50</v>
      </c>
      <c r="M579" t="s">
        <v>32</v>
      </c>
      <c r="N579">
        <v>2134</v>
      </c>
      <c r="O579">
        <v>752</v>
      </c>
      <c r="P579">
        <v>1382</v>
      </c>
      <c r="Q579">
        <v>2134</v>
      </c>
      <c r="R579">
        <v>500</v>
      </c>
      <c r="S579">
        <v>2134</v>
      </c>
      <c r="T579">
        <v>0</v>
      </c>
      <c r="U579" t="s">
        <v>1058</v>
      </c>
      <c r="V579">
        <v>0</v>
      </c>
      <c r="W579">
        <v>4</v>
      </c>
      <c r="X579" t="s">
        <v>1059</v>
      </c>
      <c r="Y579">
        <v>0</v>
      </c>
      <c r="Z579">
        <v>4</v>
      </c>
      <c r="AA579" t="s">
        <v>1060</v>
      </c>
      <c r="AB579">
        <v>4</v>
      </c>
      <c r="AC579" t="s">
        <v>931</v>
      </c>
      <c r="AD579" t="s">
        <v>311</v>
      </c>
      <c r="AE579">
        <v>0</v>
      </c>
      <c r="AF579">
        <v>0</v>
      </c>
    </row>
    <row r="580" spans="1:32" hidden="1" x14ac:dyDescent="0.25">
      <c r="A580" t="s">
        <v>1031</v>
      </c>
      <c r="B580">
        <v>6108.86</v>
      </c>
      <c r="C580" t="e">
        <v>#N/A</v>
      </c>
      <c r="D580" s="17" t="e">
        <f>VLOOKUP(A580,Sheet7!$A$2:$B$602,2,FALSE)</f>
        <v>#N/A</v>
      </c>
      <c r="E580">
        <v>26406</v>
      </c>
      <c r="F580">
        <v>0</v>
      </c>
      <c r="H580">
        <v>818</v>
      </c>
      <c r="I580" t="s">
        <v>27</v>
      </c>
      <c r="J580" t="s">
        <v>925</v>
      </c>
      <c r="K580" t="s">
        <v>1061</v>
      </c>
      <c r="L580" t="s">
        <v>50</v>
      </c>
      <c r="M580" t="s">
        <v>77</v>
      </c>
      <c r="N580">
        <v>500</v>
      </c>
      <c r="O580">
        <v>100</v>
      </c>
      <c r="P580">
        <v>190</v>
      </c>
      <c r="Q580">
        <v>500</v>
      </c>
      <c r="R580">
        <v>190</v>
      </c>
      <c r="S580">
        <v>500</v>
      </c>
      <c r="T580">
        <v>0</v>
      </c>
      <c r="U580">
        <v>0</v>
      </c>
      <c r="V580">
        <v>0</v>
      </c>
      <c r="W580">
        <v>0</v>
      </c>
      <c r="X580" t="s">
        <v>1062</v>
      </c>
      <c r="Y580">
        <v>0</v>
      </c>
      <c r="Z580">
        <v>0</v>
      </c>
      <c r="AA580">
        <v>0</v>
      </c>
      <c r="AB580">
        <v>0</v>
      </c>
      <c r="AC580" t="s">
        <v>931</v>
      </c>
      <c r="AD580" t="s">
        <v>311</v>
      </c>
      <c r="AE580">
        <v>0</v>
      </c>
      <c r="AF580">
        <v>0</v>
      </c>
    </row>
    <row r="581" spans="1:32" hidden="1" x14ac:dyDescent="0.25">
      <c r="A581" t="s">
        <v>1031</v>
      </c>
      <c r="B581">
        <v>6108.86</v>
      </c>
      <c r="C581" t="e">
        <v>#N/A</v>
      </c>
      <c r="D581" s="17" t="e">
        <f>VLOOKUP(A581,Sheet7!$A$2:$B$602,2,FALSE)</f>
        <v>#N/A</v>
      </c>
      <c r="E581">
        <v>26410</v>
      </c>
      <c r="F581">
        <v>0</v>
      </c>
      <c r="H581">
        <v>818</v>
      </c>
      <c r="I581" t="s">
        <v>27</v>
      </c>
      <c r="J581" t="s">
        <v>925</v>
      </c>
      <c r="K581" t="s">
        <v>1063</v>
      </c>
      <c r="L581" t="s">
        <v>528</v>
      </c>
      <c r="M581" t="s">
        <v>77</v>
      </c>
      <c r="N581">
        <v>270</v>
      </c>
      <c r="O581">
        <v>59</v>
      </c>
      <c r="P581">
        <v>46</v>
      </c>
      <c r="Q581">
        <v>270</v>
      </c>
      <c r="R581">
        <v>46</v>
      </c>
      <c r="S581">
        <v>270</v>
      </c>
      <c r="T581">
        <v>0</v>
      </c>
      <c r="U581">
        <v>0</v>
      </c>
      <c r="V581">
        <v>0</v>
      </c>
      <c r="W581">
        <v>0</v>
      </c>
      <c r="X581">
        <v>0</v>
      </c>
      <c r="Y581">
        <v>0</v>
      </c>
      <c r="Z581">
        <v>0</v>
      </c>
      <c r="AA581">
        <v>0</v>
      </c>
      <c r="AB581">
        <v>0</v>
      </c>
      <c r="AC581" t="s">
        <v>931</v>
      </c>
      <c r="AD581" t="s">
        <v>311</v>
      </c>
      <c r="AE581">
        <v>0</v>
      </c>
      <c r="AF581">
        <v>0</v>
      </c>
    </row>
    <row r="582" spans="1:32" hidden="1" x14ac:dyDescent="0.25">
      <c r="A582" t="s">
        <v>1031</v>
      </c>
      <c r="B582">
        <v>6108.86</v>
      </c>
      <c r="C582" t="e">
        <v>#N/A</v>
      </c>
      <c r="D582" s="17" t="e">
        <f>VLOOKUP(A582,Sheet7!$A$2:$B$602,2,FALSE)</f>
        <v>#N/A</v>
      </c>
      <c r="E582">
        <v>26412</v>
      </c>
      <c r="F582">
        <v>0</v>
      </c>
      <c r="H582">
        <v>818</v>
      </c>
      <c r="I582" t="s">
        <v>27</v>
      </c>
      <c r="J582" t="s">
        <v>925</v>
      </c>
      <c r="K582" t="s">
        <v>1064</v>
      </c>
      <c r="L582" t="s">
        <v>50</v>
      </c>
      <c r="M582" t="s">
        <v>51</v>
      </c>
      <c r="N582">
        <v>40</v>
      </c>
      <c r="O582">
        <v>0</v>
      </c>
      <c r="P582">
        <v>0</v>
      </c>
      <c r="Q582">
        <v>0</v>
      </c>
      <c r="R582">
        <v>0</v>
      </c>
      <c r="S582">
        <v>0</v>
      </c>
      <c r="T582">
        <v>0</v>
      </c>
      <c r="U582">
        <v>0</v>
      </c>
      <c r="V582">
        <v>2</v>
      </c>
      <c r="W582">
        <v>2</v>
      </c>
      <c r="X582" t="s">
        <v>1065</v>
      </c>
      <c r="Y582">
        <v>2</v>
      </c>
      <c r="Z582">
        <v>2</v>
      </c>
      <c r="AA582">
        <v>0</v>
      </c>
      <c r="AB582">
        <v>2</v>
      </c>
      <c r="AC582" t="s">
        <v>931</v>
      </c>
      <c r="AD582" t="s">
        <v>311</v>
      </c>
      <c r="AE582">
        <v>0</v>
      </c>
      <c r="AF582">
        <v>0</v>
      </c>
    </row>
    <row r="583" spans="1:32" hidden="1" x14ac:dyDescent="0.25">
      <c r="A583" t="s">
        <v>1031</v>
      </c>
      <c r="B583">
        <v>6108.86</v>
      </c>
      <c r="C583" t="e">
        <v>#N/A</v>
      </c>
      <c r="D583" s="17" t="e">
        <f>VLOOKUP(A583,Sheet7!$A$2:$B$602,2,FALSE)</f>
        <v>#N/A</v>
      </c>
      <c r="E583">
        <v>26384</v>
      </c>
      <c r="F583">
        <v>0</v>
      </c>
      <c r="H583">
        <v>818</v>
      </c>
      <c r="I583" t="s">
        <v>27</v>
      </c>
      <c r="J583" t="s">
        <v>925</v>
      </c>
      <c r="K583" t="s">
        <v>1066</v>
      </c>
      <c r="L583" t="s">
        <v>42</v>
      </c>
      <c r="M583" t="s">
        <v>32</v>
      </c>
      <c r="N583">
        <v>8560</v>
      </c>
      <c r="O583">
        <v>4720</v>
      </c>
      <c r="P583">
        <v>3840</v>
      </c>
      <c r="Q583">
        <v>8560</v>
      </c>
      <c r="R583">
        <v>1950</v>
      </c>
      <c r="S583">
        <v>8560</v>
      </c>
      <c r="T583">
        <v>0</v>
      </c>
      <c r="U583" t="s">
        <v>1067</v>
      </c>
      <c r="V583">
        <v>0</v>
      </c>
      <c r="W583">
        <v>4</v>
      </c>
      <c r="X583" t="s">
        <v>1068</v>
      </c>
      <c r="Y583" t="s">
        <v>842</v>
      </c>
      <c r="Z583">
        <v>4</v>
      </c>
      <c r="AA583">
        <v>0</v>
      </c>
      <c r="AB583">
        <v>4</v>
      </c>
      <c r="AC583" t="s">
        <v>1030</v>
      </c>
      <c r="AD583">
        <v>0</v>
      </c>
      <c r="AE583">
        <v>0</v>
      </c>
      <c r="AF583">
        <v>0</v>
      </c>
    </row>
    <row r="584" spans="1:32" hidden="1" x14ac:dyDescent="0.25">
      <c r="A584" t="s">
        <v>1031</v>
      </c>
      <c r="B584">
        <v>6108.86</v>
      </c>
      <c r="C584" t="e">
        <v>#N/A</v>
      </c>
      <c r="D584" s="17" t="e">
        <f>VLOOKUP(A584,Sheet7!$A$2:$B$602,2,FALSE)</f>
        <v>#N/A</v>
      </c>
      <c r="E584">
        <v>26405</v>
      </c>
      <c r="F584">
        <v>0</v>
      </c>
      <c r="H584">
        <v>818</v>
      </c>
      <c r="I584" t="s">
        <v>27</v>
      </c>
      <c r="J584" t="s">
        <v>925</v>
      </c>
      <c r="K584" t="s">
        <v>1069</v>
      </c>
      <c r="L584" t="s">
        <v>119</v>
      </c>
      <c r="M584" t="s">
        <v>32</v>
      </c>
      <c r="N584">
        <v>1497</v>
      </c>
      <c r="O584">
        <v>527</v>
      </c>
      <c r="P584">
        <v>970</v>
      </c>
      <c r="Q584">
        <v>0</v>
      </c>
      <c r="R584">
        <v>0</v>
      </c>
      <c r="S584">
        <v>0</v>
      </c>
      <c r="T584">
        <v>0</v>
      </c>
      <c r="U584">
        <v>0</v>
      </c>
      <c r="V584">
        <v>0</v>
      </c>
      <c r="W584">
        <v>4</v>
      </c>
      <c r="X584" t="s">
        <v>1070</v>
      </c>
      <c r="Y584">
        <v>7</v>
      </c>
      <c r="Z584">
        <v>4</v>
      </c>
      <c r="AA584" t="s">
        <v>1046</v>
      </c>
      <c r="AB584">
        <v>4</v>
      </c>
      <c r="AC584" t="s">
        <v>1030</v>
      </c>
      <c r="AD584">
        <v>0</v>
      </c>
      <c r="AE584">
        <v>0</v>
      </c>
      <c r="AF584">
        <v>0</v>
      </c>
    </row>
    <row r="585" spans="1:32" hidden="1" x14ac:dyDescent="0.25">
      <c r="A585" t="s">
        <v>1071</v>
      </c>
      <c r="B585">
        <v>122.37999999999998</v>
      </c>
      <c r="C585">
        <v>455.21</v>
      </c>
      <c r="D585" s="17">
        <f>VLOOKUP(A585,Sheet7!$A$2:$B$602,2,FALSE)</f>
        <v>25</v>
      </c>
      <c r="E585">
        <v>27586</v>
      </c>
      <c r="F585">
        <v>0</v>
      </c>
      <c r="H585">
        <v>818</v>
      </c>
      <c r="I585" t="s">
        <v>27</v>
      </c>
      <c r="J585" t="s">
        <v>925</v>
      </c>
      <c r="K585" t="s">
        <v>1072</v>
      </c>
      <c r="L585" t="s">
        <v>45</v>
      </c>
      <c r="M585" t="s">
        <v>32</v>
      </c>
      <c r="N585">
        <v>400</v>
      </c>
      <c r="O585">
        <v>0</v>
      </c>
      <c r="P585">
        <v>225</v>
      </c>
      <c r="Q585">
        <v>400</v>
      </c>
      <c r="R585">
        <v>120</v>
      </c>
      <c r="S585">
        <v>400</v>
      </c>
      <c r="T585">
        <v>0</v>
      </c>
      <c r="U585" t="s">
        <v>1073</v>
      </c>
      <c r="V585">
        <v>0</v>
      </c>
      <c r="W585">
        <v>0</v>
      </c>
      <c r="X585" t="s">
        <v>1074</v>
      </c>
      <c r="Y585" t="s">
        <v>842</v>
      </c>
      <c r="Z585">
        <v>4</v>
      </c>
      <c r="AA585">
        <v>0</v>
      </c>
      <c r="AB585">
        <v>0</v>
      </c>
      <c r="AC585" t="s">
        <v>1075</v>
      </c>
      <c r="AD585" t="s">
        <v>699</v>
      </c>
      <c r="AE585">
        <v>0</v>
      </c>
      <c r="AF585">
        <v>0</v>
      </c>
    </row>
    <row r="586" spans="1:32" hidden="1" x14ac:dyDescent="0.25">
      <c r="A586" t="s">
        <v>1071</v>
      </c>
      <c r="B586">
        <v>122.37999999999998</v>
      </c>
      <c r="C586">
        <v>455.21</v>
      </c>
      <c r="D586" s="17">
        <f>VLOOKUP(A586,Sheet7!$A$2:$B$602,2,FALSE)</f>
        <v>25</v>
      </c>
      <c r="E586">
        <v>27588</v>
      </c>
      <c r="F586">
        <v>0</v>
      </c>
      <c r="H586">
        <v>818</v>
      </c>
      <c r="I586" t="s">
        <v>27</v>
      </c>
      <c r="J586" t="s">
        <v>925</v>
      </c>
      <c r="K586" t="s">
        <v>1076</v>
      </c>
      <c r="L586" t="s">
        <v>364</v>
      </c>
      <c r="M586" t="s">
        <v>32</v>
      </c>
      <c r="N586">
        <v>105</v>
      </c>
      <c r="O586">
        <v>0</v>
      </c>
      <c r="P586">
        <v>90</v>
      </c>
      <c r="Q586">
        <v>105</v>
      </c>
      <c r="R586">
        <v>40</v>
      </c>
      <c r="S586">
        <v>105</v>
      </c>
      <c r="T586">
        <v>0</v>
      </c>
      <c r="U586" t="s">
        <v>1077</v>
      </c>
      <c r="V586">
        <v>0</v>
      </c>
      <c r="W586">
        <v>0</v>
      </c>
      <c r="X586" t="s">
        <v>1078</v>
      </c>
      <c r="Y586" t="s">
        <v>842</v>
      </c>
      <c r="Z586">
        <v>4</v>
      </c>
      <c r="AA586">
        <v>0</v>
      </c>
      <c r="AB586">
        <v>0</v>
      </c>
      <c r="AC586" t="s">
        <v>977</v>
      </c>
      <c r="AD586" t="s">
        <v>699</v>
      </c>
      <c r="AE586">
        <v>0</v>
      </c>
      <c r="AF586">
        <v>0</v>
      </c>
    </row>
    <row r="587" spans="1:32" hidden="1" x14ac:dyDescent="0.25">
      <c r="A587" t="s">
        <v>1071</v>
      </c>
      <c r="B587">
        <v>122.37999999999998</v>
      </c>
      <c r="C587">
        <v>455.21</v>
      </c>
      <c r="D587" s="17">
        <f>VLOOKUP(A587,Sheet7!$A$2:$B$602,2,FALSE)</f>
        <v>25</v>
      </c>
      <c r="E587">
        <v>27590</v>
      </c>
      <c r="F587">
        <v>0</v>
      </c>
      <c r="H587">
        <v>818</v>
      </c>
      <c r="I587" t="s">
        <v>27</v>
      </c>
      <c r="J587" t="s">
        <v>925</v>
      </c>
      <c r="K587" t="s">
        <v>1079</v>
      </c>
      <c r="L587" t="s">
        <v>45</v>
      </c>
      <c r="M587" t="s">
        <v>77</v>
      </c>
      <c r="N587">
        <v>300</v>
      </c>
      <c r="O587">
        <v>0</v>
      </c>
      <c r="P587">
        <v>150</v>
      </c>
      <c r="Q587">
        <v>0</v>
      </c>
      <c r="R587">
        <v>0</v>
      </c>
      <c r="S587">
        <v>0</v>
      </c>
      <c r="T587">
        <v>0</v>
      </c>
      <c r="U587" t="s">
        <v>1080</v>
      </c>
      <c r="V587">
        <v>0</v>
      </c>
      <c r="W587">
        <v>4</v>
      </c>
      <c r="X587" t="s">
        <v>1078</v>
      </c>
      <c r="Y587" t="s">
        <v>842</v>
      </c>
      <c r="Z587">
        <v>4</v>
      </c>
      <c r="AA587">
        <v>0</v>
      </c>
      <c r="AB587">
        <v>4</v>
      </c>
      <c r="AC587" t="s">
        <v>931</v>
      </c>
      <c r="AD587">
        <v>0</v>
      </c>
      <c r="AE587">
        <v>0</v>
      </c>
      <c r="AF587">
        <v>0</v>
      </c>
    </row>
    <row r="588" spans="1:32" hidden="1" x14ac:dyDescent="0.25">
      <c r="A588" t="s">
        <v>1081</v>
      </c>
      <c r="B588">
        <v>304.44000000000005</v>
      </c>
      <c r="C588">
        <v>3428.19</v>
      </c>
      <c r="D588" s="17">
        <f>VLOOKUP(A588,Sheet7!$A$2:$B$602,2,FALSE)</f>
        <v>240</v>
      </c>
      <c r="E588">
        <v>26098</v>
      </c>
      <c r="F588">
        <v>0</v>
      </c>
      <c r="H588">
        <v>818</v>
      </c>
      <c r="I588" t="s">
        <v>27</v>
      </c>
      <c r="J588" t="s">
        <v>925</v>
      </c>
      <c r="K588" t="s">
        <v>1082</v>
      </c>
      <c r="L588" t="s">
        <v>50</v>
      </c>
      <c r="M588" t="s">
        <v>32</v>
      </c>
      <c r="N588">
        <v>1000</v>
      </c>
      <c r="O588">
        <v>0</v>
      </c>
      <c r="P588">
        <v>500</v>
      </c>
      <c r="Q588">
        <v>1000</v>
      </c>
      <c r="R588">
        <v>250</v>
      </c>
      <c r="S588">
        <v>1000</v>
      </c>
      <c r="T588">
        <v>0</v>
      </c>
      <c r="U588" t="s">
        <v>1083</v>
      </c>
      <c r="V588">
        <v>0</v>
      </c>
      <c r="W588" t="s">
        <v>132</v>
      </c>
      <c r="X588" t="s">
        <v>1084</v>
      </c>
      <c r="Y588">
        <v>3</v>
      </c>
      <c r="Z588" t="s">
        <v>132</v>
      </c>
      <c r="AA588" t="s">
        <v>1029</v>
      </c>
      <c r="AB588" t="s">
        <v>132</v>
      </c>
      <c r="AC588" t="s">
        <v>931</v>
      </c>
      <c r="AD588">
        <v>0</v>
      </c>
      <c r="AE588">
        <v>0</v>
      </c>
      <c r="AF588">
        <v>0</v>
      </c>
    </row>
    <row r="589" spans="1:32" hidden="1" x14ac:dyDescent="0.25">
      <c r="A589" t="s">
        <v>1081</v>
      </c>
      <c r="B589">
        <v>304.44000000000005</v>
      </c>
      <c r="C589">
        <v>3428.19</v>
      </c>
      <c r="D589" s="17">
        <f>VLOOKUP(A589,Sheet7!$A$2:$B$602,2,FALSE)</f>
        <v>240</v>
      </c>
      <c r="E589">
        <v>26104</v>
      </c>
      <c r="F589">
        <v>0</v>
      </c>
      <c r="H589">
        <v>818</v>
      </c>
      <c r="I589" t="s">
        <v>27</v>
      </c>
      <c r="J589" t="s">
        <v>925</v>
      </c>
      <c r="K589" t="s">
        <v>1085</v>
      </c>
      <c r="L589" t="s">
        <v>42</v>
      </c>
      <c r="M589" t="s">
        <v>77</v>
      </c>
      <c r="N589">
        <v>3760</v>
      </c>
      <c r="O589">
        <v>0</v>
      </c>
      <c r="P589">
        <v>760</v>
      </c>
      <c r="Q589">
        <v>3760</v>
      </c>
      <c r="R589">
        <v>760</v>
      </c>
      <c r="S589">
        <v>3760</v>
      </c>
      <c r="T589">
        <v>0</v>
      </c>
      <c r="U589" t="s">
        <v>1086</v>
      </c>
      <c r="V589" t="s">
        <v>850</v>
      </c>
      <c r="W589" t="s">
        <v>132</v>
      </c>
      <c r="X589" t="s">
        <v>1087</v>
      </c>
      <c r="Y589" t="s">
        <v>850</v>
      </c>
      <c r="Z589" t="s">
        <v>132</v>
      </c>
      <c r="AA589">
        <v>0</v>
      </c>
      <c r="AB589" t="s">
        <v>132</v>
      </c>
      <c r="AC589" t="s">
        <v>931</v>
      </c>
      <c r="AD589">
        <v>0</v>
      </c>
      <c r="AE589">
        <v>0</v>
      </c>
      <c r="AF589">
        <v>0</v>
      </c>
    </row>
    <row r="590" spans="1:32" hidden="1" x14ac:dyDescent="0.25">
      <c r="A590" t="s">
        <v>1089</v>
      </c>
      <c r="B590">
        <v>0</v>
      </c>
      <c r="C590" t="e">
        <v>#N/A</v>
      </c>
      <c r="D590" s="17" t="e">
        <f>VLOOKUP(A590,Sheet7!$A$2:$B$602,2,FALSE)</f>
        <v>#N/A</v>
      </c>
      <c r="E590">
        <v>26318</v>
      </c>
      <c r="F590">
        <v>0</v>
      </c>
      <c r="H590">
        <v>821</v>
      </c>
      <c r="I590" t="s">
        <v>27</v>
      </c>
      <c r="J590" t="s">
        <v>1088</v>
      </c>
      <c r="K590" t="s">
        <v>1090</v>
      </c>
      <c r="L590" t="s">
        <v>98</v>
      </c>
      <c r="M590" t="s">
        <v>77</v>
      </c>
      <c r="N590">
        <v>2000</v>
      </c>
      <c r="O590">
        <v>0</v>
      </c>
      <c r="P590">
        <v>2000</v>
      </c>
      <c r="Q590">
        <v>0</v>
      </c>
      <c r="R590">
        <v>0</v>
      </c>
      <c r="S590">
        <v>0</v>
      </c>
      <c r="T590">
        <v>0</v>
      </c>
      <c r="U590">
        <v>0</v>
      </c>
      <c r="V590">
        <v>0</v>
      </c>
      <c r="W590">
        <v>0</v>
      </c>
      <c r="X590" t="s">
        <v>1091</v>
      </c>
      <c r="Y590" t="s">
        <v>1092</v>
      </c>
      <c r="Z590" t="s">
        <v>1092</v>
      </c>
      <c r="AA590">
        <v>0</v>
      </c>
      <c r="AB590">
        <v>0</v>
      </c>
      <c r="AC590">
        <v>0</v>
      </c>
      <c r="AD590">
        <v>0</v>
      </c>
      <c r="AE590">
        <v>0</v>
      </c>
      <c r="AF590">
        <v>0</v>
      </c>
    </row>
    <row r="591" spans="1:32" hidden="1" x14ac:dyDescent="0.25">
      <c r="A591" t="s">
        <v>1094</v>
      </c>
      <c r="B591">
        <v>108.47999999999999</v>
      </c>
      <c r="C591">
        <v>1039</v>
      </c>
      <c r="D591" s="17">
        <f>VLOOKUP(A591,Sheet7!$A$2:$B$602,2,FALSE)</f>
        <v>50</v>
      </c>
      <c r="E591">
        <v>23581</v>
      </c>
      <c r="F591">
        <v>0</v>
      </c>
      <c r="H591">
        <v>820</v>
      </c>
      <c r="I591" t="s">
        <v>27</v>
      </c>
      <c r="J591" t="s">
        <v>1093</v>
      </c>
      <c r="K591" t="s">
        <v>1095</v>
      </c>
      <c r="L591" t="s">
        <v>35</v>
      </c>
      <c r="M591" t="s">
        <v>32</v>
      </c>
      <c r="N591">
        <v>150</v>
      </c>
      <c r="O591">
        <v>50</v>
      </c>
      <c r="P591">
        <v>100</v>
      </c>
      <c r="Q591">
        <v>150</v>
      </c>
      <c r="R591">
        <v>100</v>
      </c>
      <c r="S591">
        <v>150</v>
      </c>
      <c r="T591">
        <v>0</v>
      </c>
      <c r="U591" t="s">
        <v>1096</v>
      </c>
      <c r="V591">
        <v>0</v>
      </c>
      <c r="W591">
        <v>0</v>
      </c>
      <c r="X591" t="s">
        <v>1097</v>
      </c>
      <c r="Y591">
        <v>8</v>
      </c>
      <c r="Z591">
        <v>8</v>
      </c>
      <c r="AA591" t="s">
        <v>1098</v>
      </c>
      <c r="AB591">
        <v>0</v>
      </c>
      <c r="AC591" t="s">
        <v>63</v>
      </c>
      <c r="AD591" t="s">
        <v>1099</v>
      </c>
      <c r="AE591" t="s">
        <v>33</v>
      </c>
      <c r="AF591">
        <v>0</v>
      </c>
    </row>
    <row r="592" spans="1:32" hidden="1" x14ac:dyDescent="0.25">
      <c r="A592" t="s">
        <v>1094</v>
      </c>
      <c r="B592">
        <v>108.47999999999999</v>
      </c>
      <c r="C592">
        <v>1039</v>
      </c>
      <c r="D592" s="17">
        <f>VLOOKUP(A592,Sheet7!$A$2:$B$602,2,FALSE)</f>
        <v>50</v>
      </c>
      <c r="E592">
        <v>23584</v>
      </c>
      <c r="F592">
        <v>0</v>
      </c>
      <c r="H592">
        <v>820</v>
      </c>
      <c r="I592" t="s">
        <v>27</v>
      </c>
      <c r="J592" t="s">
        <v>1093</v>
      </c>
      <c r="K592">
        <v>0</v>
      </c>
      <c r="L592" t="s">
        <v>50</v>
      </c>
      <c r="M592" t="s">
        <v>406</v>
      </c>
      <c r="N592">
        <v>0</v>
      </c>
      <c r="O592">
        <v>0</v>
      </c>
      <c r="P592">
        <v>0</v>
      </c>
      <c r="Q592">
        <v>0</v>
      </c>
      <c r="R592">
        <v>0</v>
      </c>
      <c r="S592">
        <v>0</v>
      </c>
      <c r="T592">
        <v>0</v>
      </c>
      <c r="U592" t="s">
        <v>1100</v>
      </c>
      <c r="V592">
        <v>3</v>
      </c>
      <c r="W592">
        <v>1</v>
      </c>
      <c r="X592">
        <v>0</v>
      </c>
      <c r="Y592">
        <v>10</v>
      </c>
      <c r="Z592">
        <v>0</v>
      </c>
      <c r="AA592">
        <v>0</v>
      </c>
      <c r="AB592">
        <v>0</v>
      </c>
      <c r="AC592" t="s">
        <v>33</v>
      </c>
      <c r="AD592">
        <v>0</v>
      </c>
      <c r="AE592">
        <v>0</v>
      </c>
      <c r="AF592">
        <v>0</v>
      </c>
    </row>
    <row r="593" spans="1:32" hidden="1" x14ac:dyDescent="0.25">
      <c r="A593" t="s">
        <v>1094</v>
      </c>
      <c r="B593">
        <v>108.47999999999999</v>
      </c>
      <c r="C593">
        <v>1039</v>
      </c>
      <c r="D593" s="17">
        <f>VLOOKUP(A593,Sheet7!$A$2:$B$602,2,FALSE)</f>
        <v>50</v>
      </c>
      <c r="E593">
        <v>23585</v>
      </c>
      <c r="F593">
        <v>0</v>
      </c>
      <c r="H593">
        <v>820</v>
      </c>
      <c r="I593" t="s">
        <v>27</v>
      </c>
      <c r="J593" t="s">
        <v>1093</v>
      </c>
      <c r="K593" t="s">
        <v>1101</v>
      </c>
      <c r="L593" t="s">
        <v>50</v>
      </c>
      <c r="M593" t="s">
        <v>77</v>
      </c>
      <c r="N593">
        <v>200</v>
      </c>
      <c r="O593">
        <v>100</v>
      </c>
      <c r="P593">
        <v>100</v>
      </c>
      <c r="Q593">
        <v>100</v>
      </c>
      <c r="R593">
        <v>100</v>
      </c>
      <c r="S593">
        <v>100</v>
      </c>
      <c r="T593">
        <v>0</v>
      </c>
      <c r="U593" t="s">
        <v>1102</v>
      </c>
      <c r="V593" t="s">
        <v>1103</v>
      </c>
      <c r="W593" t="s">
        <v>1103</v>
      </c>
      <c r="X593">
        <v>0</v>
      </c>
      <c r="Y593">
        <v>10</v>
      </c>
      <c r="Z593">
        <v>0</v>
      </c>
      <c r="AA593">
        <v>0</v>
      </c>
      <c r="AB593">
        <v>0</v>
      </c>
      <c r="AC593" t="s">
        <v>33</v>
      </c>
      <c r="AD593">
        <v>0</v>
      </c>
      <c r="AE593">
        <v>0</v>
      </c>
      <c r="AF593">
        <v>0</v>
      </c>
    </row>
    <row r="594" spans="1:32" hidden="1" x14ac:dyDescent="0.25">
      <c r="A594" t="s">
        <v>1094</v>
      </c>
      <c r="B594">
        <v>108.47999999999999</v>
      </c>
      <c r="C594">
        <v>1039</v>
      </c>
      <c r="D594" s="17">
        <f>VLOOKUP(A594,Sheet7!$A$2:$B$602,2,FALSE)</f>
        <v>50</v>
      </c>
      <c r="E594">
        <v>23586</v>
      </c>
      <c r="F594">
        <v>0</v>
      </c>
      <c r="H594">
        <v>820</v>
      </c>
      <c r="I594" t="s">
        <v>27</v>
      </c>
      <c r="J594" t="s">
        <v>1093</v>
      </c>
      <c r="K594" t="s">
        <v>1104</v>
      </c>
      <c r="L594" t="s">
        <v>71</v>
      </c>
      <c r="M594" t="s">
        <v>32</v>
      </c>
      <c r="N594">
        <v>50</v>
      </c>
      <c r="O594">
        <v>0</v>
      </c>
      <c r="P594">
        <v>50</v>
      </c>
      <c r="Q594">
        <v>50</v>
      </c>
      <c r="R594">
        <v>50</v>
      </c>
      <c r="S594">
        <v>50</v>
      </c>
      <c r="T594">
        <v>0</v>
      </c>
      <c r="U594">
        <v>9</v>
      </c>
      <c r="V594" t="s">
        <v>1103</v>
      </c>
      <c r="W594" t="s">
        <v>1103</v>
      </c>
      <c r="X594" t="s">
        <v>1105</v>
      </c>
      <c r="Y594">
        <v>8</v>
      </c>
      <c r="Z594">
        <v>8</v>
      </c>
      <c r="AA594">
        <v>0</v>
      </c>
      <c r="AB594">
        <v>0</v>
      </c>
      <c r="AC594" t="s">
        <v>33</v>
      </c>
      <c r="AD594">
        <v>0</v>
      </c>
      <c r="AE594">
        <v>0</v>
      </c>
      <c r="AF594">
        <v>0</v>
      </c>
    </row>
    <row r="595" spans="1:32" hidden="1" x14ac:dyDescent="0.25">
      <c r="A595" t="s">
        <v>1094</v>
      </c>
      <c r="B595">
        <v>108.47999999999999</v>
      </c>
      <c r="C595">
        <v>1039</v>
      </c>
      <c r="D595" s="17">
        <f>VLOOKUP(A595,Sheet7!$A$2:$B$602,2,FALSE)</f>
        <v>50</v>
      </c>
      <c r="E595">
        <v>24811</v>
      </c>
      <c r="F595">
        <v>0</v>
      </c>
      <c r="H595">
        <v>820</v>
      </c>
      <c r="I595" t="s">
        <v>27</v>
      </c>
      <c r="J595" t="s">
        <v>1093</v>
      </c>
      <c r="K595" t="s">
        <v>1106</v>
      </c>
      <c r="L595" t="s">
        <v>35</v>
      </c>
      <c r="M595" t="s">
        <v>77</v>
      </c>
      <c r="N595">
        <v>100</v>
      </c>
      <c r="O595">
        <v>0</v>
      </c>
      <c r="P595">
        <v>100</v>
      </c>
      <c r="Q595">
        <v>100</v>
      </c>
      <c r="R595">
        <v>100</v>
      </c>
      <c r="S595">
        <v>100</v>
      </c>
      <c r="T595">
        <v>0</v>
      </c>
      <c r="U595">
        <v>9</v>
      </c>
      <c r="V595" t="s">
        <v>1103</v>
      </c>
      <c r="W595" t="s">
        <v>1103</v>
      </c>
      <c r="X595" t="s">
        <v>1107</v>
      </c>
      <c r="Y595">
        <v>2</v>
      </c>
      <c r="Z595">
        <v>1</v>
      </c>
      <c r="AA595" t="s">
        <v>1108</v>
      </c>
      <c r="AB595">
        <v>0</v>
      </c>
      <c r="AC595" t="s">
        <v>63</v>
      </c>
      <c r="AD595" t="s">
        <v>1109</v>
      </c>
      <c r="AE595" t="s">
        <v>63</v>
      </c>
      <c r="AF595">
        <v>0</v>
      </c>
    </row>
    <row r="596" spans="1:32" hidden="1" x14ac:dyDescent="0.25">
      <c r="A596" t="s">
        <v>1094</v>
      </c>
      <c r="B596">
        <v>108.47999999999999</v>
      </c>
      <c r="C596">
        <v>1039</v>
      </c>
      <c r="D596" s="17">
        <f>VLOOKUP(A596,Sheet7!$A$2:$B$602,2,FALSE)</f>
        <v>50</v>
      </c>
      <c r="E596">
        <v>24812</v>
      </c>
      <c r="F596">
        <v>0</v>
      </c>
      <c r="H596">
        <v>820</v>
      </c>
      <c r="I596" t="s">
        <v>27</v>
      </c>
      <c r="J596" t="s">
        <v>1093</v>
      </c>
      <c r="K596" t="s">
        <v>1110</v>
      </c>
      <c r="L596" t="s">
        <v>50</v>
      </c>
      <c r="M596" t="s">
        <v>32</v>
      </c>
      <c r="N596">
        <v>300</v>
      </c>
      <c r="O596">
        <v>0</v>
      </c>
      <c r="P596">
        <v>300</v>
      </c>
      <c r="Q596">
        <v>300</v>
      </c>
      <c r="R596">
        <v>300</v>
      </c>
      <c r="S596">
        <v>300</v>
      </c>
      <c r="T596">
        <v>0</v>
      </c>
      <c r="U596" t="s">
        <v>1111</v>
      </c>
      <c r="V596" t="s">
        <v>1103</v>
      </c>
      <c r="W596" t="s">
        <v>1103</v>
      </c>
      <c r="X596" t="s">
        <v>1112</v>
      </c>
      <c r="Y596">
        <v>8</v>
      </c>
      <c r="Z596">
        <v>8</v>
      </c>
      <c r="AA596" t="s">
        <v>1113</v>
      </c>
      <c r="AB596">
        <v>0</v>
      </c>
      <c r="AC596" t="s">
        <v>33</v>
      </c>
      <c r="AD596">
        <v>0</v>
      </c>
      <c r="AE596">
        <v>0</v>
      </c>
      <c r="AF596">
        <v>0</v>
      </c>
    </row>
    <row r="597" spans="1:32" hidden="1" x14ac:dyDescent="0.25">
      <c r="A597" t="s">
        <v>1114</v>
      </c>
      <c r="B597">
        <v>61.95</v>
      </c>
      <c r="C597">
        <v>866.38</v>
      </c>
      <c r="D597" s="17">
        <f>VLOOKUP(A597,Sheet7!$A$2:$B$602,2,FALSE)</f>
        <v>30</v>
      </c>
      <c r="E597">
        <v>25243</v>
      </c>
      <c r="F597">
        <v>0</v>
      </c>
      <c r="H597">
        <v>820</v>
      </c>
      <c r="I597" t="s">
        <v>27</v>
      </c>
      <c r="J597" t="s">
        <v>1093</v>
      </c>
      <c r="K597" t="s">
        <v>1115</v>
      </c>
      <c r="L597" t="s">
        <v>35</v>
      </c>
      <c r="M597" t="s">
        <v>32</v>
      </c>
      <c r="N597">
        <v>102</v>
      </c>
      <c r="O597">
        <v>0</v>
      </c>
      <c r="P597">
        <v>102</v>
      </c>
      <c r="Q597">
        <v>102</v>
      </c>
      <c r="R597">
        <v>102</v>
      </c>
      <c r="S597">
        <v>102</v>
      </c>
      <c r="T597">
        <v>0</v>
      </c>
      <c r="U597">
        <v>9</v>
      </c>
      <c r="V597" t="s">
        <v>1103</v>
      </c>
      <c r="W597" t="s">
        <v>1103</v>
      </c>
      <c r="X597" t="s">
        <v>1112</v>
      </c>
      <c r="Y597">
        <v>8</v>
      </c>
      <c r="Z597">
        <v>8</v>
      </c>
      <c r="AA597" t="s">
        <v>1113</v>
      </c>
      <c r="AB597">
        <v>0</v>
      </c>
      <c r="AC597" t="s">
        <v>33</v>
      </c>
      <c r="AD597">
        <v>0</v>
      </c>
      <c r="AE597">
        <v>0</v>
      </c>
      <c r="AF597">
        <v>0</v>
      </c>
    </row>
    <row r="598" spans="1:32" hidden="1" x14ac:dyDescent="0.25">
      <c r="A598" t="s">
        <v>1114</v>
      </c>
      <c r="B598">
        <v>61.95</v>
      </c>
      <c r="C598">
        <v>866.38</v>
      </c>
      <c r="D598" s="17">
        <f>VLOOKUP(A598,Sheet7!$A$2:$B$602,2,FALSE)</f>
        <v>30</v>
      </c>
      <c r="E598">
        <v>25244</v>
      </c>
      <c r="F598">
        <v>0</v>
      </c>
      <c r="H598">
        <v>820</v>
      </c>
      <c r="I598" t="s">
        <v>27</v>
      </c>
      <c r="J598" t="s">
        <v>1093</v>
      </c>
      <c r="K598" t="s">
        <v>1116</v>
      </c>
      <c r="L598" t="s">
        <v>60</v>
      </c>
      <c r="M598" t="s">
        <v>32</v>
      </c>
      <c r="N598">
        <v>150</v>
      </c>
      <c r="O598">
        <v>50</v>
      </c>
      <c r="P598">
        <v>100</v>
      </c>
      <c r="Q598">
        <v>150</v>
      </c>
      <c r="R598">
        <v>100</v>
      </c>
      <c r="S598">
        <v>150</v>
      </c>
      <c r="T598">
        <v>0</v>
      </c>
      <c r="U598">
        <v>9</v>
      </c>
      <c r="V598" t="s">
        <v>1103</v>
      </c>
      <c r="W598" t="s">
        <v>1103</v>
      </c>
      <c r="X598" t="s">
        <v>1112</v>
      </c>
      <c r="Y598">
        <v>8</v>
      </c>
      <c r="Z598">
        <v>8</v>
      </c>
      <c r="AA598" t="s">
        <v>1113</v>
      </c>
      <c r="AB598">
        <v>0</v>
      </c>
      <c r="AC598" t="s">
        <v>33</v>
      </c>
      <c r="AD598">
        <v>0</v>
      </c>
      <c r="AE598">
        <v>0</v>
      </c>
      <c r="AF598">
        <v>0</v>
      </c>
    </row>
    <row r="599" spans="1:32" hidden="1" x14ac:dyDescent="0.25">
      <c r="A599" t="s">
        <v>1114</v>
      </c>
      <c r="B599">
        <v>61.95</v>
      </c>
      <c r="C599">
        <v>866.38</v>
      </c>
      <c r="D599" s="17">
        <f>VLOOKUP(A599,Sheet7!$A$2:$B$602,2,FALSE)</f>
        <v>30</v>
      </c>
      <c r="E599">
        <v>25251</v>
      </c>
      <c r="F599">
        <v>0</v>
      </c>
      <c r="H599">
        <v>820</v>
      </c>
      <c r="I599" t="s">
        <v>27</v>
      </c>
      <c r="J599" t="s">
        <v>1093</v>
      </c>
      <c r="K599" t="s">
        <v>1117</v>
      </c>
      <c r="L599" t="s">
        <v>98</v>
      </c>
      <c r="M599" t="s">
        <v>32</v>
      </c>
      <c r="N599">
        <v>10000</v>
      </c>
      <c r="O599">
        <v>8500</v>
      </c>
      <c r="P599">
        <v>1500</v>
      </c>
      <c r="Q599">
        <v>10000</v>
      </c>
      <c r="R599">
        <v>0</v>
      </c>
      <c r="S599">
        <v>0</v>
      </c>
      <c r="T599">
        <v>0</v>
      </c>
      <c r="U599" t="s">
        <v>1118</v>
      </c>
      <c r="V599">
        <v>1</v>
      </c>
      <c r="W599">
        <v>1</v>
      </c>
      <c r="X599">
        <v>0</v>
      </c>
      <c r="Y599">
        <v>10</v>
      </c>
      <c r="Z599">
        <v>0</v>
      </c>
      <c r="AA599">
        <v>0</v>
      </c>
      <c r="AB599">
        <v>0</v>
      </c>
      <c r="AC599" t="s">
        <v>33</v>
      </c>
      <c r="AD599">
        <v>0</v>
      </c>
      <c r="AE599">
        <v>0</v>
      </c>
      <c r="AF599">
        <v>0</v>
      </c>
    </row>
    <row r="600" spans="1:32" hidden="1" x14ac:dyDescent="0.25">
      <c r="A600" t="s">
        <v>1114</v>
      </c>
      <c r="B600">
        <v>61.95</v>
      </c>
      <c r="C600">
        <v>866.38</v>
      </c>
      <c r="D600" s="17">
        <f>VLOOKUP(A600,Sheet7!$A$2:$B$602,2,FALSE)</f>
        <v>30</v>
      </c>
      <c r="E600">
        <v>25253</v>
      </c>
      <c r="F600">
        <v>0</v>
      </c>
      <c r="H600">
        <v>820</v>
      </c>
      <c r="I600" t="s">
        <v>27</v>
      </c>
      <c r="J600" t="s">
        <v>1093</v>
      </c>
      <c r="K600" t="s">
        <v>1119</v>
      </c>
      <c r="L600" t="s">
        <v>45</v>
      </c>
      <c r="M600" t="s">
        <v>32</v>
      </c>
      <c r="N600">
        <v>13750</v>
      </c>
      <c r="O600">
        <v>12500</v>
      </c>
      <c r="P600">
        <v>1250</v>
      </c>
      <c r="Q600">
        <v>13750</v>
      </c>
      <c r="R600">
        <v>0</v>
      </c>
      <c r="S600">
        <v>0</v>
      </c>
      <c r="T600">
        <v>0</v>
      </c>
      <c r="U600" t="s">
        <v>1120</v>
      </c>
      <c r="V600">
        <v>2</v>
      </c>
      <c r="W600">
        <v>3</v>
      </c>
      <c r="X600">
        <v>0</v>
      </c>
      <c r="Y600">
        <v>10</v>
      </c>
      <c r="Z600">
        <v>0</v>
      </c>
      <c r="AA600">
        <v>0</v>
      </c>
      <c r="AB600">
        <v>0</v>
      </c>
      <c r="AC600" t="s">
        <v>33</v>
      </c>
      <c r="AD600">
        <v>0</v>
      </c>
      <c r="AE600">
        <v>0</v>
      </c>
      <c r="AF600">
        <v>0</v>
      </c>
    </row>
    <row r="601" spans="1:32" hidden="1" x14ac:dyDescent="0.25">
      <c r="A601" t="s">
        <v>1114</v>
      </c>
      <c r="B601">
        <v>61.95</v>
      </c>
      <c r="C601">
        <v>866.38</v>
      </c>
      <c r="D601" s="17">
        <f>VLOOKUP(A601,Sheet7!$A$2:$B$602,2,FALSE)</f>
        <v>30</v>
      </c>
      <c r="E601">
        <v>25254</v>
      </c>
      <c r="F601">
        <v>0</v>
      </c>
      <c r="H601">
        <v>820</v>
      </c>
      <c r="I601" t="s">
        <v>27</v>
      </c>
      <c r="J601" t="s">
        <v>1093</v>
      </c>
      <c r="K601" t="s">
        <v>1121</v>
      </c>
      <c r="L601" t="s">
        <v>50</v>
      </c>
      <c r="M601" t="s">
        <v>32</v>
      </c>
      <c r="N601">
        <v>750</v>
      </c>
      <c r="O601">
        <v>250</v>
      </c>
      <c r="P601">
        <v>500</v>
      </c>
      <c r="Q601">
        <v>0</v>
      </c>
      <c r="R601">
        <v>0</v>
      </c>
      <c r="S601">
        <v>0</v>
      </c>
      <c r="T601">
        <v>0</v>
      </c>
      <c r="U601">
        <v>0</v>
      </c>
      <c r="V601">
        <v>0</v>
      </c>
      <c r="W601">
        <v>0</v>
      </c>
      <c r="X601">
        <v>0</v>
      </c>
      <c r="Y601">
        <v>2</v>
      </c>
      <c r="Z601">
        <v>2</v>
      </c>
      <c r="AA601">
        <v>0</v>
      </c>
      <c r="AB601">
        <v>0</v>
      </c>
      <c r="AC601" t="s">
        <v>33</v>
      </c>
      <c r="AD601">
        <v>0</v>
      </c>
      <c r="AE601">
        <v>0</v>
      </c>
      <c r="AF601">
        <v>0</v>
      </c>
    </row>
    <row r="602" spans="1:32" hidden="1" x14ac:dyDescent="0.25">
      <c r="A602" t="s">
        <v>1122</v>
      </c>
      <c r="B602">
        <v>4038.2599999999998</v>
      </c>
      <c r="C602">
        <v>1028.01</v>
      </c>
      <c r="D602" s="17">
        <f>VLOOKUP(A602,Sheet7!$A$2:$B$602,2,FALSE)</f>
        <v>80</v>
      </c>
      <c r="E602">
        <v>26879</v>
      </c>
      <c r="F602">
        <v>0</v>
      </c>
      <c r="H602">
        <v>820</v>
      </c>
      <c r="I602" t="s">
        <v>27</v>
      </c>
      <c r="J602" t="s">
        <v>1093</v>
      </c>
      <c r="K602" t="s">
        <v>1123</v>
      </c>
      <c r="L602" t="s">
        <v>42</v>
      </c>
      <c r="M602" t="s">
        <v>32</v>
      </c>
      <c r="N602">
        <v>192</v>
      </c>
      <c r="O602">
        <v>0</v>
      </c>
      <c r="P602">
        <v>192</v>
      </c>
      <c r="Q602">
        <v>192</v>
      </c>
      <c r="R602">
        <v>192</v>
      </c>
      <c r="S602">
        <v>192</v>
      </c>
      <c r="T602">
        <v>0</v>
      </c>
      <c r="U602">
        <v>9</v>
      </c>
      <c r="V602" t="s">
        <v>1103</v>
      </c>
      <c r="W602" t="s">
        <v>1103</v>
      </c>
      <c r="X602" t="s">
        <v>1112</v>
      </c>
      <c r="Y602">
        <v>8</v>
      </c>
      <c r="Z602">
        <v>8</v>
      </c>
      <c r="AA602" t="s">
        <v>1113</v>
      </c>
      <c r="AB602">
        <v>0</v>
      </c>
      <c r="AC602" t="s">
        <v>33</v>
      </c>
      <c r="AD602">
        <v>0</v>
      </c>
      <c r="AE602">
        <v>0</v>
      </c>
      <c r="AF602">
        <v>0</v>
      </c>
    </row>
    <row r="603" spans="1:32" hidden="1" x14ac:dyDescent="0.25">
      <c r="A603" t="s">
        <v>1122</v>
      </c>
      <c r="B603">
        <v>4038.2599999999998</v>
      </c>
      <c r="C603">
        <v>1028.01</v>
      </c>
      <c r="D603" s="17">
        <f>VLOOKUP(A603,Sheet7!$A$2:$B$602,2,FALSE)</f>
        <v>80</v>
      </c>
      <c r="E603">
        <v>26885</v>
      </c>
      <c r="F603">
        <v>0</v>
      </c>
      <c r="H603">
        <v>820</v>
      </c>
      <c r="I603" t="s">
        <v>27</v>
      </c>
      <c r="J603" t="s">
        <v>1093</v>
      </c>
      <c r="K603" t="s">
        <v>1124</v>
      </c>
      <c r="L603" t="s">
        <v>288</v>
      </c>
      <c r="M603" t="s">
        <v>32</v>
      </c>
      <c r="N603">
        <v>328</v>
      </c>
      <c r="O603">
        <v>0</v>
      </c>
      <c r="P603">
        <v>328</v>
      </c>
      <c r="Q603">
        <v>328</v>
      </c>
      <c r="R603">
        <v>328</v>
      </c>
      <c r="S603">
        <v>328</v>
      </c>
      <c r="T603">
        <v>0</v>
      </c>
      <c r="U603">
        <v>9</v>
      </c>
      <c r="V603" t="s">
        <v>1103</v>
      </c>
      <c r="W603" t="s">
        <v>1103</v>
      </c>
      <c r="X603" t="s">
        <v>1125</v>
      </c>
      <c r="Y603">
        <v>8</v>
      </c>
      <c r="Z603">
        <v>8</v>
      </c>
      <c r="AA603" t="s">
        <v>1113</v>
      </c>
      <c r="AB603">
        <v>0</v>
      </c>
      <c r="AC603" t="s">
        <v>33</v>
      </c>
      <c r="AD603">
        <v>0</v>
      </c>
      <c r="AE603">
        <v>0</v>
      </c>
      <c r="AF603">
        <v>0</v>
      </c>
    </row>
    <row r="604" spans="1:32" hidden="1" x14ac:dyDescent="0.25">
      <c r="A604" t="s">
        <v>1122</v>
      </c>
      <c r="B604">
        <v>4038.2599999999998</v>
      </c>
      <c r="C604">
        <v>1028.01</v>
      </c>
      <c r="D604" s="17">
        <f>VLOOKUP(A604,Sheet7!$A$2:$B$602,2,FALSE)</f>
        <v>80</v>
      </c>
      <c r="E604">
        <v>26924</v>
      </c>
      <c r="F604">
        <v>0</v>
      </c>
      <c r="H604">
        <v>820</v>
      </c>
      <c r="I604" t="s">
        <v>27</v>
      </c>
      <c r="J604" t="s">
        <v>1093</v>
      </c>
      <c r="K604" t="s">
        <v>1126</v>
      </c>
      <c r="L604" t="s">
        <v>60</v>
      </c>
      <c r="M604" t="s">
        <v>32</v>
      </c>
      <c r="N604">
        <v>5821.03</v>
      </c>
      <c r="O604">
        <v>2037.36</v>
      </c>
      <c r="P604">
        <v>3783.67</v>
      </c>
      <c r="Q604">
        <v>5821.03</v>
      </c>
      <c r="R604">
        <v>3783.67</v>
      </c>
      <c r="S604">
        <v>5821.03</v>
      </c>
      <c r="T604">
        <v>0</v>
      </c>
      <c r="U604">
        <v>9</v>
      </c>
      <c r="V604" t="s">
        <v>1103</v>
      </c>
      <c r="W604" t="s">
        <v>1103</v>
      </c>
      <c r="X604" t="s">
        <v>1112</v>
      </c>
      <c r="Y604">
        <v>8</v>
      </c>
      <c r="Z604">
        <v>8</v>
      </c>
      <c r="AA604" t="s">
        <v>1113</v>
      </c>
      <c r="AB604">
        <v>0</v>
      </c>
      <c r="AC604" t="s">
        <v>33</v>
      </c>
      <c r="AD604">
        <v>0</v>
      </c>
      <c r="AE604">
        <v>0</v>
      </c>
      <c r="AF604">
        <v>0</v>
      </c>
    </row>
    <row r="605" spans="1:32" hidden="1" x14ac:dyDescent="0.25">
      <c r="A605" t="s">
        <v>1122</v>
      </c>
      <c r="B605">
        <v>4038.2599999999998</v>
      </c>
      <c r="C605">
        <v>1028.01</v>
      </c>
      <c r="D605" s="17">
        <f>VLOOKUP(A605,Sheet7!$A$2:$B$602,2,FALSE)</f>
        <v>80</v>
      </c>
      <c r="E605">
        <v>26930</v>
      </c>
      <c r="F605">
        <v>0</v>
      </c>
      <c r="H605">
        <v>820</v>
      </c>
      <c r="I605" t="s">
        <v>27</v>
      </c>
      <c r="J605" t="s">
        <v>1093</v>
      </c>
      <c r="K605" t="s">
        <v>1127</v>
      </c>
      <c r="L605" t="s">
        <v>119</v>
      </c>
      <c r="M605" t="s">
        <v>32</v>
      </c>
      <c r="N605">
        <v>1936.88</v>
      </c>
      <c r="O605">
        <v>968.44</v>
      </c>
      <c r="P605">
        <v>968.44</v>
      </c>
      <c r="Q605">
        <v>1936.88</v>
      </c>
      <c r="R605">
        <v>968.44</v>
      </c>
      <c r="S605">
        <v>1936.88</v>
      </c>
      <c r="T605">
        <v>0</v>
      </c>
      <c r="U605">
        <v>9</v>
      </c>
      <c r="V605" t="s">
        <v>1103</v>
      </c>
      <c r="W605" t="s">
        <v>1103</v>
      </c>
      <c r="X605">
        <v>0</v>
      </c>
      <c r="Y605">
        <v>10</v>
      </c>
      <c r="Z605">
        <v>0</v>
      </c>
      <c r="AA605">
        <v>0</v>
      </c>
      <c r="AB605">
        <v>0</v>
      </c>
      <c r="AC605" t="s">
        <v>33</v>
      </c>
      <c r="AD605">
        <v>0</v>
      </c>
      <c r="AE605">
        <v>0</v>
      </c>
      <c r="AF605">
        <v>0</v>
      </c>
    </row>
    <row r="606" spans="1:32" hidden="1" x14ac:dyDescent="0.25">
      <c r="A606" t="s">
        <v>1122</v>
      </c>
      <c r="B606">
        <v>4038.2599999999998</v>
      </c>
      <c r="C606">
        <v>1028.01</v>
      </c>
      <c r="D606" s="17">
        <f>VLOOKUP(A606,Sheet7!$A$2:$B$602,2,FALSE)</f>
        <v>80</v>
      </c>
      <c r="E606">
        <v>26936</v>
      </c>
      <c r="F606">
        <v>0</v>
      </c>
      <c r="H606">
        <v>820</v>
      </c>
      <c r="I606" t="s">
        <v>27</v>
      </c>
      <c r="J606" t="s">
        <v>1093</v>
      </c>
      <c r="K606" t="s">
        <v>1128</v>
      </c>
      <c r="L606" t="s">
        <v>45</v>
      </c>
      <c r="M606" t="s">
        <v>32</v>
      </c>
      <c r="N606">
        <v>1080</v>
      </c>
      <c r="O606">
        <v>720</v>
      </c>
      <c r="P606">
        <v>360</v>
      </c>
      <c r="Q606">
        <v>1080</v>
      </c>
      <c r="R606">
        <v>360</v>
      </c>
      <c r="S606">
        <v>1080</v>
      </c>
      <c r="T606">
        <v>0</v>
      </c>
      <c r="U606">
        <v>9</v>
      </c>
      <c r="V606" t="s">
        <v>1103</v>
      </c>
      <c r="W606" t="s">
        <v>1103</v>
      </c>
      <c r="X606">
        <v>0</v>
      </c>
      <c r="Y606">
        <v>10</v>
      </c>
      <c r="Z606">
        <v>0</v>
      </c>
      <c r="AA606">
        <v>0</v>
      </c>
      <c r="AB606">
        <v>0</v>
      </c>
      <c r="AC606" t="s">
        <v>33</v>
      </c>
      <c r="AD606">
        <v>0</v>
      </c>
      <c r="AE606">
        <v>0</v>
      </c>
      <c r="AF606">
        <v>0</v>
      </c>
    </row>
    <row r="607" spans="1:32" hidden="1" x14ac:dyDescent="0.25">
      <c r="A607" t="s">
        <v>1122</v>
      </c>
      <c r="B607">
        <v>4038.2599999999998</v>
      </c>
      <c r="C607">
        <v>1028.01</v>
      </c>
      <c r="D607" s="17">
        <f>VLOOKUP(A607,Sheet7!$A$2:$B$602,2,FALSE)</f>
        <v>80</v>
      </c>
      <c r="E607">
        <v>26949</v>
      </c>
      <c r="F607">
        <v>0</v>
      </c>
      <c r="H607">
        <v>820</v>
      </c>
      <c r="I607" t="s">
        <v>27</v>
      </c>
      <c r="J607" t="s">
        <v>1093</v>
      </c>
      <c r="K607" t="s">
        <v>1129</v>
      </c>
      <c r="L607" t="s">
        <v>42</v>
      </c>
      <c r="M607" t="s">
        <v>77</v>
      </c>
      <c r="N607">
        <v>286.60000000000002</v>
      </c>
      <c r="O607">
        <v>143.30000000000001</v>
      </c>
      <c r="P607">
        <v>143.30000000000001</v>
      </c>
      <c r="Q607">
        <v>286.60000000000002</v>
      </c>
      <c r="R607">
        <v>143.30000000000001</v>
      </c>
      <c r="S607">
        <v>286.60000000000002</v>
      </c>
      <c r="T607">
        <v>0</v>
      </c>
      <c r="U607">
        <v>9</v>
      </c>
      <c r="V607" t="s">
        <v>1103</v>
      </c>
      <c r="W607" t="s">
        <v>1103</v>
      </c>
      <c r="X607" t="s">
        <v>1112</v>
      </c>
      <c r="Y607">
        <v>8</v>
      </c>
      <c r="Z607">
        <v>8</v>
      </c>
      <c r="AA607" t="s">
        <v>1113</v>
      </c>
      <c r="AB607">
        <v>0</v>
      </c>
      <c r="AC607" t="s">
        <v>33</v>
      </c>
      <c r="AD607">
        <v>0</v>
      </c>
      <c r="AE607">
        <v>0</v>
      </c>
      <c r="AF607">
        <v>0</v>
      </c>
    </row>
    <row r="608" spans="1:32" hidden="1" x14ac:dyDescent="0.25">
      <c r="A608" t="s">
        <v>1122</v>
      </c>
      <c r="B608">
        <v>4038.2599999999998</v>
      </c>
      <c r="C608">
        <v>1028.01</v>
      </c>
      <c r="D608" s="17">
        <f>VLOOKUP(A608,Sheet7!$A$2:$B$602,2,FALSE)</f>
        <v>80</v>
      </c>
      <c r="E608">
        <v>26955</v>
      </c>
      <c r="F608">
        <v>0</v>
      </c>
      <c r="H608">
        <v>820</v>
      </c>
      <c r="I608" t="s">
        <v>27</v>
      </c>
      <c r="J608" t="s">
        <v>1093</v>
      </c>
      <c r="K608" t="s">
        <v>1130</v>
      </c>
      <c r="L608" t="s">
        <v>45</v>
      </c>
      <c r="M608" t="s">
        <v>77</v>
      </c>
      <c r="N608">
        <v>2406.4499999999998</v>
      </c>
      <c r="O608">
        <v>1203.22</v>
      </c>
      <c r="P608">
        <v>1203.23</v>
      </c>
      <c r="Q608">
        <v>2406.4499999999998</v>
      </c>
      <c r="R608">
        <v>1203.22</v>
      </c>
      <c r="S608">
        <v>2406.4499999999998</v>
      </c>
      <c r="T608">
        <v>0</v>
      </c>
      <c r="U608">
        <v>9</v>
      </c>
      <c r="V608" t="s">
        <v>1103</v>
      </c>
      <c r="W608" t="s">
        <v>1103</v>
      </c>
      <c r="X608" t="s">
        <v>1131</v>
      </c>
      <c r="Y608">
        <v>2</v>
      </c>
      <c r="Z608">
        <v>1</v>
      </c>
      <c r="AA608" t="s">
        <v>1132</v>
      </c>
      <c r="AB608">
        <v>0</v>
      </c>
      <c r="AC608" t="s">
        <v>63</v>
      </c>
      <c r="AD608" t="s">
        <v>1133</v>
      </c>
      <c r="AE608" t="s">
        <v>33</v>
      </c>
      <c r="AF608">
        <v>0</v>
      </c>
    </row>
    <row r="609" spans="1:32" hidden="1" x14ac:dyDescent="0.25">
      <c r="A609" t="s">
        <v>1122</v>
      </c>
      <c r="B609">
        <v>4038.2599999999998</v>
      </c>
      <c r="C609">
        <v>1028.01</v>
      </c>
      <c r="D609" s="17">
        <f>VLOOKUP(A609,Sheet7!$A$2:$B$602,2,FALSE)</f>
        <v>80</v>
      </c>
      <c r="E609">
        <v>26956</v>
      </c>
      <c r="F609">
        <v>0</v>
      </c>
      <c r="H609">
        <v>820</v>
      </c>
      <c r="I609" t="s">
        <v>27</v>
      </c>
      <c r="J609" t="s">
        <v>1093</v>
      </c>
      <c r="K609" t="s">
        <v>1134</v>
      </c>
      <c r="L609" t="s">
        <v>60</v>
      </c>
      <c r="M609" t="s">
        <v>77</v>
      </c>
      <c r="N609">
        <v>420</v>
      </c>
      <c r="O609">
        <v>210</v>
      </c>
      <c r="P609">
        <v>210</v>
      </c>
      <c r="Q609">
        <v>420</v>
      </c>
      <c r="R609">
        <v>210</v>
      </c>
      <c r="S609">
        <v>420</v>
      </c>
      <c r="T609">
        <v>0</v>
      </c>
      <c r="U609">
        <v>9</v>
      </c>
      <c r="V609" t="s">
        <v>1103</v>
      </c>
      <c r="W609" t="s">
        <v>1103</v>
      </c>
      <c r="X609" t="s">
        <v>1135</v>
      </c>
      <c r="Y609">
        <v>2</v>
      </c>
      <c r="Z609">
        <v>1</v>
      </c>
      <c r="AA609" t="s">
        <v>1136</v>
      </c>
      <c r="AB609">
        <v>0</v>
      </c>
      <c r="AC609" t="s">
        <v>33</v>
      </c>
      <c r="AD609">
        <v>0</v>
      </c>
      <c r="AE609">
        <v>0</v>
      </c>
      <c r="AF609">
        <v>0</v>
      </c>
    </row>
    <row r="610" spans="1:32" hidden="1" x14ac:dyDescent="0.25">
      <c r="A610" t="s">
        <v>1122</v>
      </c>
      <c r="B610">
        <v>4038.2599999999998</v>
      </c>
      <c r="C610">
        <v>1028.01</v>
      </c>
      <c r="D610" s="17">
        <f>VLOOKUP(A610,Sheet7!$A$2:$B$602,2,FALSE)</f>
        <v>80</v>
      </c>
      <c r="E610">
        <v>26957</v>
      </c>
      <c r="F610">
        <v>0</v>
      </c>
      <c r="H610">
        <v>820</v>
      </c>
      <c r="I610" t="s">
        <v>27</v>
      </c>
      <c r="J610" t="s">
        <v>1093</v>
      </c>
      <c r="K610" t="s">
        <v>1137</v>
      </c>
      <c r="L610" t="s">
        <v>364</v>
      </c>
      <c r="M610" t="s">
        <v>32</v>
      </c>
      <c r="N610">
        <v>322.5</v>
      </c>
      <c r="O610">
        <v>161.25</v>
      </c>
      <c r="P610">
        <v>161.25</v>
      </c>
      <c r="Q610">
        <v>322.5</v>
      </c>
      <c r="R610">
        <v>161.25</v>
      </c>
      <c r="S610">
        <v>322.5</v>
      </c>
      <c r="T610">
        <v>0</v>
      </c>
      <c r="U610">
        <v>9</v>
      </c>
      <c r="V610" t="s">
        <v>1103</v>
      </c>
      <c r="W610" t="s">
        <v>1103</v>
      </c>
      <c r="X610" t="s">
        <v>1138</v>
      </c>
      <c r="Y610">
        <v>1</v>
      </c>
      <c r="Z610">
        <v>3</v>
      </c>
      <c r="AA610" t="s">
        <v>1139</v>
      </c>
      <c r="AB610">
        <v>0</v>
      </c>
      <c r="AC610" t="s">
        <v>63</v>
      </c>
      <c r="AD610" t="s">
        <v>1140</v>
      </c>
      <c r="AE610" t="s">
        <v>33</v>
      </c>
      <c r="AF610">
        <v>0</v>
      </c>
    </row>
    <row r="611" spans="1:32" hidden="1" x14ac:dyDescent="0.25">
      <c r="A611" t="s">
        <v>1141</v>
      </c>
      <c r="B611" t="e">
        <v>#N/A</v>
      </c>
      <c r="C611" t="e">
        <v>#N/A</v>
      </c>
      <c r="D611" s="17" t="e">
        <f>VLOOKUP(A611,Sheet7!$A$2:$B$602,2,FALSE)</f>
        <v>#N/A</v>
      </c>
      <c r="E611">
        <v>23600</v>
      </c>
      <c r="F611">
        <v>0</v>
      </c>
      <c r="H611">
        <v>820</v>
      </c>
      <c r="I611" t="s">
        <v>27</v>
      </c>
      <c r="J611" t="s">
        <v>1093</v>
      </c>
      <c r="K611" t="s">
        <v>1142</v>
      </c>
      <c r="L611" t="s">
        <v>119</v>
      </c>
      <c r="M611" t="s">
        <v>32</v>
      </c>
      <c r="N611">
        <v>1381</v>
      </c>
      <c r="O611">
        <v>1000</v>
      </c>
      <c r="P611">
        <v>381</v>
      </c>
      <c r="Q611">
        <v>1381</v>
      </c>
      <c r="R611">
        <v>381</v>
      </c>
      <c r="S611">
        <v>1381</v>
      </c>
      <c r="T611">
        <v>0</v>
      </c>
      <c r="U611">
        <v>9</v>
      </c>
      <c r="V611" t="s">
        <v>1103</v>
      </c>
      <c r="W611" t="s">
        <v>1103</v>
      </c>
      <c r="X611">
        <v>0</v>
      </c>
      <c r="Y611">
        <v>10</v>
      </c>
      <c r="Z611">
        <v>0</v>
      </c>
      <c r="AA611">
        <v>0</v>
      </c>
      <c r="AB611">
        <v>0</v>
      </c>
      <c r="AC611" t="s">
        <v>33</v>
      </c>
      <c r="AD611">
        <v>0</v>
      </c>
      <c r="AE611">
        <v>0</v>
      </c>
      <c r="AF611">
        <v>0</v>
      </c>
    </row>
    <row r="612" spans="1:32" hidden="1" x14ac:dyDescent="0.25">
      <c r="A612" t="s">
        <v>1141</v>
      </c>
      <c r="B612" t="e">
        <v>#N/A</v>
      </c>
      <c r="C612" t="e">
        <v>#N/A</v>
      </c>
      <c r="D612" s="17" t="e">
        <f>VLOOKUP(A612,Sheet7!$A$2:$B$602,2,FALSE)</f>
        <v>#N/A</v>
      </c>
      <c r="E612">
        <v>23602</v>
      </c>
      <c r="F612">
        <v>0</v>
      </c>
      <c r="H612">
        <v>820</v>
      </c>
      <c r="I612" t="s">
        <v>27</v>
      </c>
      <c r="J612" t="s">
        <v>1093</v>
      </c>
      <c r="K612" t="s">
        <v>1143</v>
      </c>
      <c r="L612" t="s">
        <v>408</v>
      </c>
      <c r="M612" t="s">
        <v>77</v>
      </c>
      <c r="N612">
        <v>1700</v>
      </c>
      <c r="O612">
        <v>1100</v>
      </c>
      <c r="P612">
        <v>600</v>
      </c>
      <c r="Q612">
        <v>1700</v>
      </c>
      <c r="R612">
        <v>600</v>
      </c>
      <c r="S612">
        <v>1700</v>
      </c>
      <c r="T612">
        <v>0</v>
      </c>
      <c r="U612" t="s">
        <v>1144</v>
      </c>
      <c r="V612" t="s">
        <v>1103</v>
      </c>
      <c r="W612" t="s">
        <v>1103</v>
      </c>
      <c r="X612">
        <v>0</v>
      </c>
      <c r="Y612">
        <v>10</v>
      </c>
      <c r="Z612">
        <v>0</v>
      </c>
      <c r="AA612">
        <v>0</v>
      </c>
      <c r="AB612">
        <v>0</v>
      </c>
      <c r="AC612" t="s">
        <v>33</v>
      </c>
      <c r="AD612" t="s">
        <v>33</v>
      </c>
      <c r="AE612">
        <v>0</v>
      </c>
      <c r="AF612">
        <v>0</v>
      </c>
    </row>
    <row r="613" spans="1:32" hidden="1" x14ac:dyDescent="0.25">
      <c r="A613" t="s">
        <v>1141</v>
      </c>
      <c r="B613" t="e">
        <v>#N/A</v>
      </c>
      <c r="C613" t="e">
        <v>#N/A</v>
      </c>
      <c r="D613" s="17" t="e">
        <f>VLOOKUP(A613,Sheet7!$A$2:$B$602,2,FALSE)</f>
        <v>#N/A</v>
      </c>
      <c r="E613">
        <v>23605</v>
      </c>
      <c r="F613">
        <v>0</v>
      </c>
      <c r="H613">
        <v>820</v>
      </c>
      <c r="I613" t="s">
        <v>27</v>
      </c>
      <c r="J613" t="s">
        <v>1093</v>
      </c>
      <c r="K613" t="s">
        <v>1145</v>
      </c>
      <c r="L613" t="s">
        <v>408</v>
      </c>
      <c r="M613" t="s">
        <v>32</v>
      </c>
      <c r="N613">
        <v>3000</v>
      </c>
      <c r="O613">
        <v>2000</v>
      </c>
      <c r="P613">
        <v>1000</v>
      </c>
      <c r="Q613">
        <v>3000</v>
      </c>
      <c r="R613">
        <v>0</v>
      </c>
      <c r="S613">
        <v>3000</v>
      </c>
      <c r="T613">
        <v>0</v>
      </c>
      <c r="U613">
        <v>0</v>
      </c>
      <c r="V613">
        <v>1</v>
      </c>
      <c r="W613">
        <v>3</v>
      </c>
      <c r="X613">
        <v>0</v>
      </c>
      <c r="Y613">
        <v>10</v>
      </c>
      <c r="Z613">
        <v>0</v>
      </c>
      <c r="AA613">
        <v>0</v>
      </c>
      <c r="AB613">
        <v>0</v>
      </c>
      <c r="AC613" t="s">
        <v>33</v>
      </c>
      <c r="AD613" t="s">
        <v>33</v>
      </c>
      <c r="AE613">
        <v>0</v>
      </c>
      <c r="AF613">
        <v>0</v>
      </c>
    </row>
    <row r="614" spans="1:32" hidden="1" x14ac:dyDescent="0.25">
      <c r="A614" t="s">
        <v>1141</v>
      </c>
      <c r="B614" t="e">
        <v>#N/A</v>
      </c>
      <c r="C614" t="e">
        <v>#N/A</v>
      </c>
      <c r="D614" s="17" t="e">
        <f>VLOOKUP(A614,Sheet7!$A$2:$B$602,2,FALSE)</f>
        <v>#N/A</v>
      </c>
      <c r="E614">
        <v>23607</v>
      </c>
      <c r="F614">
        <v>0</v>
      </c>
      <c r="H614">
        <v>820</v>
      </c>
      <c r="I614" t="s">
        <v>27</v>
      </c>
      <c r="J614" t="s">
        <v>1093</v>
      </c>
      <c r="K614" t="s">
        <v>1146</v>
      </c>
      <c r="L614" t="s">
        <v>272</v>
      </c>
      <c r="M614" t="s">
        <v>32</v>
      </c>
      <c r="N614">
        <v>288.75</v>
      </c>
      <c r="O614">
        <v>0</v>
      </c>
      <c r="P614">
        <v>288.75</v>
      </c>
      <c r="Q614">
        <v>288.75</v>
      </c>
      <c r="R614">
        <v>288.75</v>
      </c>
      <c r="S614">
        <v>288.75</v>
      </c>
      <c r="T614">
        <v>0</v>
      </c>
      <c r="U614">
        <v>9</v>
      </c>
      <c r="V614" t="s">
        <v>1103</v>
      </c>
      <c r="W614" t="s">
        <v>1103</v>
      </c>
      <c r="X614" t="s">
        <v>1112</v>
      </c>
      <c r="Y614">
        <v>8</v>
      </c>
      <c r="Z614">
        <v>8</v>
      </c>
      <c r="AA614" t="s">
        <v>1113</v>
      </c>
      <c r="AB614">
        <v>0</v>
      </c>
      <c r="AC614" t="s">
        <v>33</v>
      </c>
      <c r="AD614" t="s">
        <v>33</v>
      </c>
      <c r="AE614">
        <v>0</v>
      </c>
      <c r="AF614">
        <v>0</v>
      </c>
    </row>
    <row r="615" spans="1:32" hidden="1" x14ac:dyDescent="0.25">
      <c r="A615" t="s">
        <v>1147</v>
      </c>
      <c r="B615">
        <v>7443.4100000000008</v>
      </c>
      <c r="C615">
        <v>8963.07</v>
      </c>
      <c r="D615" s="17">
        <f>VLOOKUP(A615,Sheet7!$A$2:$B$602,2,FALSE)</f>
        <v>85</v>
      </c>
      <c r="E615">
        <v>23478</v>
      </c>
      <c r="F615">
        <v>0</v>
      </c>
      <c r="H615">
        <v>820</v>
      </c>
      <c r="I615" t="s">
        <v>27</v>
      </c>
      <c r="J615" t="s">
        <v>1093</v>
      </c>
      <c r="K615" t="s">
        <v>1148</v>
      </c>
      <c r="L615" t="s">
        <v>288</v>
      </c>
      <c r="M615" t="s">
        <v>32</v>
      </c>
      <c r="N615">
        <v>400</v>
      </c>
      <c r="O615">
        <v>0</v>
      </c>
      <c r="P615">
        <v>400</v>
      </c>
      <c r="Q615">
        <v>400</v>
      </c>
      <c r="R615">
        <v>400</v>
      </c>
      <c r="S615">
        <v>400</v>
      </c>
      <c r="T615">
        <v>0</v>
      </c>
      <c r="U615">
        <v>9</v>
      </c>
      <c r="V615" t="s">
        <v>1103</v>
      </c>
      <c r="W615" t="s">
        <v>1103</v>
      </c>
      <c r="X615" t="s">
        <v>1112</v>
      </c>
      <c r="Y615">
        <v>8</v>
      </c>
      <c r="Z615">
        <v>8</v>
      </c>
      <c r="AA615" t="s">
        <v>1113</v>
      </c>
      <c r="AB615">
        <v>0</v>
      </c>
      <c r="AC615" t="s">
        <v>33</v>
      </c>
      <c r="AD615" t="s">
        <v>33</v>
      </c>
      <c r="AE615">
        <v>0</v>
      </c>
      <c r="AF615">
        <v>0</v>
      </c>
    </row>
    <row r="616" spans="1:32" hidden="1" x14ac:dyDescent="0.25">
      <c r="A616" t="s">
        <v>1147</v>
      </c>
      <c r="B616">
        <v>7443.4100000000008</v>
      </c>
      <c r="C616">
        <v>8963.07</v>
      </c>
      <c r="D616" s="17">
        <f>VLOOKUP(A616,Sheet7!$A$2:$B$602,2,FALSE)</f>
        <v>85</v>
      </c>
      <c r="E616">
        <v>23481</v>
      </c>
      <c r="F616">
        <v>0</v>
      </c>
      <c r="H616">
        <v>820</v>
      </c>
      <c r="I616" t="s">
        <v>27</v>
      </c>
      <c r="J616" t="s">
        <v>1093</v>
      </c>
      <c r="K616" t="s">
        <v>1149</v>
      </c>
      <c r="L616" t="s">
        <v>60</v>
      </c>
      <c r="M616" t="s">
        <v>32</v>
      </c>
      <c r="N616">
        <v>7044</v>
      </c>
      <c r="O616">
        <v>2113.1999999999998</v>
      </c>
      <c r="P616">
        <v>4930.8</v>
      </c>
      <c r="Q616">
        <v>7044</v>
      </c>
      <c r="R616">
        <v>4930.8</v>
      </c>
      <c r="S616">
        <v>7044</v>
      </c>
      <c r="T616">
        <v>0</v>
      </c>
      <c r="U616">
        <v>9</v>
      </c>
      <c r="V616">
        <v>0</v>
      </c>
      <c r="W616">
        <v>0</v>
      </c>
      <c r="X616" t="s">
        <v>1150</v>
      </c>
      <c r="Y616">
        <v>8</v>
      </c>
      <c r="Z616">
        <v>8</v>
      </c>
      <c r="AA616" t="s">
        <v>1113</v>
      </c>
      <c r="AB616">
        <v>0</v>
      </c>
      <c r="AC616" t="s">
        <v>33</v>
      </c>
      <c r="AD616" t="s">
        <v>33</v>
      </c>
      <c r="AE616">
        <v>0</v>
      </c>
      <c r="AF616">
        <v>0</v>
      </c>
    </row>
    <row r="617" spans="1:32" hidden="1" x14ac:dyDescent="0.25">
      <c r="A617" t="s">
        <v>1147</v>
      </c>
      <c r="B617">
        <v>7443.4100000000008</v>
      </c>
      <c r="C617">
        <v>8963.07</v>
      </c>
      <c r="D617" s="17">
        <f>VLOOKUP(A617,Sheet7!$A$2:$B$602,2,FALSE)</f>
        <v>85</v>
      </c>
      <c r="E617" s="17">
        <v>23482</v>
      </c>
      <c r="F617">
        <v>0</v>
      </c>
      <c r="H617">
        <v>820</v>
      </c>
      <c r="I617" t="s">
        <v>27</v>
      </c>
      <c r="J617" t="s">
        <v>1093</v>
      </c>
      <c r="K617" t="s">
        <v>1151</v>
      </c>
      <c r="L617" t="s">
        <v>50</v>
      </c>
      <c r="M617" t="s">
        <v>32</v>
      </c>
      <c r="N617">
        <v>5100</v>
      </c>
      <c r="O617">
        <v>2550</v>
      </c>
      <c r="P617">
        <v>2550</v>
      </c>
      <c r="Q617">
        <v>5100</v>
      </c>
      <c r="R617">
        <v>2550</v>
      </c>
      <c r="S617">
        <v>5100</v>
      </c>
      <c r="T617">
        <v>0</v>
      </c>
      <c r="U617">
        <v>9</v>
      </c>
      <c r="V617">
        <v>0</v>
      </c>
      <c r="W617">
        <v>0</v>
      </c>
      <c r="X617" t="s">
        <v>1150</v>
      </c>
      <c r="Y617">
        <v>8</v>
      </c>
      <c r="Z617">
        <v>8</v>
      </c>
      <c r="AA617" t="s">
        <v>1113</v>
      </c>
      <c r="AB617">
        <v>0</v>
      </c>
      <c r="AC617" t="s">
        <v>33</v>
      </c>
      <c r="AD617" t="s">
        <v>33</v>
      </c>
      <c r="AE617">
        <v>0</v>
      </c>
      <c r="AF617">
        <v>0</v>
      </c>
    </row>
    <row r="618" spans="1:32" hidden="1" x14ac:dyDescent="0.25">
      <c r="A618" t="s">
        <v>1147</v>
      </c>
      <c r="B618">
        <v>7443.4100000000008</v>
      </c>
      <c r="C618">
        <v>8963.07</v>
      </c>
      <c r="D618" s="17">
        <f>VLOOKUP(A618,Sheet7!$A$2:$B$602,2,FALSE)</f>
        <v>85</v>
      </c>
      <c r="E618" s="17">
        <v>23483</v>
      </c>
      <c r="F618">
        <v>0</v>
      </c>
      <c r="H618">
        <v>820</v>
      </c>
      <c r="I618" t="s">
        <v>27</v>
      </c>
      <c r="J618" t="s">
        <v>1093</v>
      </c>
      <c r="K618" t="s">
        <v>1152</v>
      </c>
      <c r="L618" t="s">
        <v>50</v>
      </c>
      <c r="M618" t="s">
        <v>77</v>
      </c>
      <c r="N618">
        <v>1400</v>
      </c>
      <c r="O618">
        <v>700</v>
      </c>
      <c r="P618">
        <v>700</v>
      </c>
      <c r="Q618">
        <v>1400</v>
      </c>
      <c r="R618">
        <v>700</v>
      </c>
      <c r="S618">
        <v>1400</v>
      </c>
      <c r="T618">
        <v>0</v>
      </c>
      <c r="U618">
        <v>9</v>
      </c>
      <c r="V618">
        <v>0</v>
      </c>
      <c r="W618">
        <v>0</v>
      </c>
      <c r="X618">
        <v>0</v>
      </c>
      <c r="Y618">
        <v>10</v>
      </c>
      <c r="Z618">
        <v>0</v>
      </c>
      <c r="AA618">
        <v>0</v>
      </c>
      <c r="AB618">
        <v>0</v>
      </c>
      <c r="AC618" t="s">
        <v>33</v>
      </c>
      <c r="AD618" t="s">
        <v>33</v>
      </c>
      <c r="AE618">
        <v>0</v>
      </c>
      <c r="AF618">
        <v>0</v>
      </c>
    </row>
    <row r="619" spans="1:32" hidden="1" x14ac:dyDescent="0.25">
      <c r="A619" t="s">
        <v>1147</v>
      </c>
      <c r="B619">
        <v>7443.4100000000008</v>
      </c>
      <c r="C619">
        <v>8963.07</v>
      </c>
      <c r="D619" s="17">
        <f>VLOOKUP(A619,Sheet7!$A$2:$B$602,2,FALSE)</f>
        <v>85</v>
      </c>
      <c r="E619" s="17">
        <v>23484</v>
      </c>
      <c r="F619">
        <v>0</v>
      </c>
      <c r="H619">
        <v>820</v>
      </c>
      <c r="I619" t="s">
        <v>27</v>
      </c>
      <c r="J619" t="s">
        <v>1093</v>
      </c>
      <c r="K619" t="s">
        <v>1153</v>
      </c>
      <c r="L619" t="s">
        <v>50</v>
      </c>
      <c r="M619" t="s">
        <v>51</v>
      </c>
      <c r="N619">
        <v>500</v>
      </c>
      <c r="O619">
        <v>250</v>
      </c>
      <c r="P619">
        <v>250</v>
      </c>
      <c r="Q619">
        <v>500</v>
      </c>
      <c r="R619">
        <v>250</v>
      </c>
      <c r="S619">
        <v>500</v>
      </c>
      <c r="T619">
        <v>0</v>
      </c>
      <c r="U619">
        <v>9</v>
      </c>
      <c r="V619">
        <v>0</v>
      </c>
      <c r="W619">
        <v>0</v>
      </c>
      <c r="X619">
        <v>0</v>
      </c>
      <c r="Y619">
        <v>10</v>
      </c>
      <c r="Z619">
        <v>0</v>
      </c>
      <c r="AA619">
        <v>0</v>
      </c>
      <c r="AB619">
        <v>0</v>
      </c>
      <c r="AC619" t="s">
        <v>33</v>
      </c>
      <c r="AD619" t="s">
        <v>33</v>
      </c>
      <c r="AE619">
        <v>0</v>
      </c>
      <c r="AF619">
        <v>0</v>
      </c>
    </row>
    <row r="620" spans="1:32" hidden="1" x14ac:dyDescent="0.25">
      <c r="A620" t="s">
        <v>1147</v>
      </c>
      <c r="B620">
        <v>7443.4100000000008</v>
      </c>
      <c r="C620">
        <v>8963.07</v>
      </c>
      <c r="D620" s="17">
        <f>VLOOKUP(A620,Sheet7!$A$2:$B$602,2,FALSE)</f>
        <v>85</v>
      </c>
      <c r="E620" s="17">
        <v>23486</v>
      </c>
      <c r="F620">
        <v>0</v>
      </c>
      <c r="H620">
        <v>820</v>
      </c>
      <c r="I620" t="s">
        <v>27</v>
      </c>
      <c r="J620" t="s">
        <v>1093</v>
      </c>
      <c r="K620" t="s">
        <v>1154</v>
      </c>
      <c r="L620" t="s">
        <v>42</v>
      </c>
      <c r="M620" t="s">
        <v>32</v>
      </c>
      <c r="N620">
        <v>3096</v>
      </c>
      <c r="O620">
        <v>1800</v>
      </c>
      <c r="P620">
        <v>1296</v>
      </c>
      <c r="Q620">
        <v>3096</v>
      </c>
      <c r="R620">
        <v>1296</v>
      </c>
      <c r="S620">
        <v>3096</v>
      </c>
      <c r="T620">
        <v>0</v>
      </c>
      <c r="U620">
        <v>9</v>
      </c>
      <c r="V620">
        <v>0</v>
      </c>
      <c r="W620">
        <v>0</v>
      </c>
      <c r="X620">
        <v>0</v>
      </c>
      <c r="Y620">
        <v>10</v>
      </c>
      <c r="Z620">
        <v>0</v>
      </c>
      <c r="AA620">
        <v>0</v>
      </c>
      <c r="AB620">
        <v>0</v>
      </c>
      <c r="AC620" t="s">
        <v>33</v>
      </c>
      <c r="AD620" t="s">
        <v>33</v>
      </c>
      <c r="AE620">
        <v>0</v>
      </c>
      <c r="AF620">
        <v>0</v>
      </c>
    </row>
    <row r="621" spans="1:32" hidden="1" x14ac:dyDescent="0.25">
      <c r="A621" t="s">
        <v>1147</v>
      </c>
      <c r="B621">
        <v>7443.4100000000008</v>
      </c>
      <c r="C621">
        <v>8963.07</v>
      </c>
      <c r="D621" s="17">
        <f>VLOOKUP(A621,Sheet7!$A$2:$B$602,2,FALSE)</f>
        <v>85</v>
      </c>
      <c r="E621" s="17">
        <v>23487</v>
      </c>
      <c r="F621">
        <v>0</v>
      </c>
      <c r="H621">
        <v>820</v>
      </c>
      <c r="I621" t="s">
        <v>27</v>
      </c>
      <c r="J621" t="s">
        <v>1093</v>
      </c>
      <c r="K621" t="s">
        <v>1155</v>
      </c>
      <c r="L621" t="s">
        <v>42</v>
      </c>
      <c r="M621" t="s">
        <v>77</v>
      </c>
      <c r="N621">
        <v>1760</v>
      </c>
      <c r="O621">
        <v>994</v>
      </c>
      <c r="P621">
        <v>766</v>
      </c>
      <c r="Q621">
        <v>1760</v>
      </c>
      <c r="R621">
        <v>766</v>
      </c>
      <c r="S621">
        <v>1760</v>
      </c>
      <c r="T621">
        <v>0</v>
      </c>
      <c r="U621">
        <v>9</v>
      </c>
      <c r="V621">
        <v>0</v>
      </c>
      <c r="W621">
        <v>0</v>
      </c>
      <c r="X621">
        <v>0</v>
      </c>
      <c r="Y621">
        <v>10</v>
      </c>
      <c r="Z621">
        <v>0</v>
      </c>
      <c r="AA621">
        <v>0</v>
      </c>
      <c r="AB621">
        <v>0</v>
      </c>
      <c r="AC621" t="s">
        <v>33</v>
      </c>
      <c r="AD621" t="s">
        <v>33</v>
      </c>
      <c r="AE621">
        <v>0</v>
      </c>
      <c r="AF621">
        <v>0</v>
      </c>
    </row>
    <row r="622" spans="1:32" hidden="1" x14ac:dyDescent="0.25">
      <c r="A622" t="s">
        <v>1147</v>
      </c>
      <c r="B622">
        <v>7443.4100000000008</v>
      </c>
      <c r="C622">
        <v>8963.07</v>
      </c>
      <c r="D622" s="17">
        <f>VLOOKUP(A622,Sheet7!$A$2:$B$602,2,FALSE)</f>
        <v>85</v>
      </c>
      <c r="E622" s="17">
        <v>23490</v>
      </c>
      <c r="F622">
        <v>0</v>
      </c>
      <c r="H622">
        <v>820</v>
      </c>
      <c r="I622" t="s">
        <v>27</v>
      </c>
      <c r="J622" t="s">
        <v>1093</v>
      </c>
      <c r="K622" t="s">
        <v>1156</v>
      </c>
      <c r="L622" t="s">
        <v>119</v>
      </c>
      <c r="M622" t="s">
        <v>32</v>
      </c>
      <c r="N622">
        <v>900</v>
      </c>
      <c r="O622">
        <v>540</v>
      </c>
      <c r="P622">
        <v>360</v>
      </c>
      <c r="Q622">
        <v>900</v>
      </c>
      <c r="R622">
        <v>360</v>
      </c>
      <c r="S622">
        <v>900</v>
      </c>
      <c r="T622">
        <v>0</v>
      </c>
      <c r="U622">
        <v>9</v>
      </c>
      <c r="V622">
        <v>0</v>
      </c>
      <c r="W622">
        <v>0</v>
      </c>
      <c r="X622">
        <v>0</v>
      </c>
      <c r="Y622">
        <v>10</v>
      </c>
      <c r="Z622">
        <v>0</v>
      </c>
      <c r="AA622">
        <v>0</v>
      </c>
      <c r="AB622">
        <v>0</v>
      </c>
      <c r="AC622" t="s">
        <v>33</v>
      </c>
      <c r="AD622" t="s">
        <v>33</v>
      </c>
      <c r="AE622">
        <v>0</v>
      </c>
      <c r="AF622">
        <v>0</v>
      </c>
    </row>
    <row r="623" spans="1:32" hidden="1" x14ac:dyDescent="0.25">
      <c r="A623" t="s">
        <v>1147</v>
      </c>
      <c r="B623">
        <v>7443.4100000000008</v>
      </c>
      <c r="C623">
        <v>8963.07</v>
      </c>
      <c r="D623" s="17">
        <f>VLOOKUP(A623,Sheet7!$A$2:$B$602,2,FALSE)</f>
        <v>85</v>
      </c>
      <c r="E623">
        <v>23491</v>
      </c>
      <c r="F623">
        <v>0</v>
      </c>
      <c r="H623">
        <v>820</v>
      </c>
      <c r="I623" t="s">
        <v>27</v>
      </c>
      <c r="J623" t="s">
        <v>1093</v>
      </c>
      <c r="K623" t="s">
        <v>1157</v>
      </c>
      <c r="L623" t="s">
        <v>119</v>
      </c>
      <c r="M623" t="s">
        <v>77</v>
      </c>
      <c r="N623">
        <v>1500</v>
      </c>
      <c r="O623">
        <v>750</v>
      </c>
      <c r="P623">
        <v>750</v>
      </c>
      <c r="Q623">
        <v>1500</v>
      </c>
      <c r="R623">
        <v>750</v>
      </c>
      <c r="S623">
        <v>1500</v>
      </c>
      <c r="T623">
        <v>0</v>
      </c>
      <c r="U623">
        <v>9</v>
      </c>
      <c r="V623">
        <v>0</v>
      </c>
      <c r="W623">
        <v>0</v>
      </c>
      <c r="X623">
        <v>0</v>
      </c>
      <c r="Y623">
        <v>10</v>
      </c>
      <c r="Z623">
        <v>0</v>
      </c>
      <c r="AA623">
        <v>0</v>
      </c>
      <c r="AB623">
        <v>0</v>
      </c>
      <c r="AC623" t="s">
        <v>33</v>
      </c>
      <c r="AD623" t="s">
        <v>33</v>
      </c>
      <c r="AE623">
        <v>0</v>
      </c>
      <c r="AF623">
        <v>0</v>
      </c>
    </row>
    <row r="624" spans="1:32" hidden="1" x14ac:dyDescent="0.25">
      <c r="A624" t="s">
        <v>1158</v>
      </c>
      <c r="B624">
        <v>885.31</v>
      </c>
      <c r="C624">
        <v>956.52</v>
      </c>
      <c r="D624" s="17">
        <f>VLOOKUP(A624,Sheet7!$A$2:$B$602,2,FALSE)</f>
        <v>45</v>
      </c>
      <c r="E624">
        <v>23644</v>
      </c>
      <c r="F624">
        <v>0</v>
      </c>
      <c r="H624">
        <v>820</v>
      </c>
      <c r="I624" t="s">
        <v>27</v>
      </c>
      <c r="J624" t="s">
        <v>1093</v>
      </c>
      <c r="K624" t="s">
        <v>1159</v>
      </c>
      <c r="L624" t="s">
        <v>45</v>
      </c>
      <c r="M624" t="s">
        <v>32</v>
      </c>
      <c r="N624">
        <v>755</v>
      </c>
      <c r="O624">
        <v>450</v>
      </c>
      <c r="P624">
        <v>305</v>
      </c>
      <c r="Q624">
        <v>755</v>
      </c>
      <c r="R624">
        <v>305</v>
      </c>
      <c r="S624">
        <v>755</v>
      </c>
      <c r="T624">
        <v>0</v>
      </c>
      <c r="U624">
        <v>9</v>
      </c>
      <c r="V624">
        <v>0</v>
      </c>
      <c r="W624">
        <v>0</v>
      </c>
      <c r="X624">
        <v>0</v>
      </c>
      <c r="Y624">
        <v>10</v>
      </c>
      <c r="Z624">
        <v>0</v>
      </c>
      <c r="AA624">
        <v>0</v>
      </c>
      <c r="AB624">
        <v>0</v>
      </c>
      <c r="AC624" t="s">
        <v>33</v>
      </c>
      <c r="AD624" t="s">
        <v>33</v>
      </c>
      <c r="AE624">
        <v>0</v>
      </c>
      <c r="AF624">
        <v>0</v>
      </c>
    </row>
    <row r="625" spans="1:32" hidden="1" x14ac:dyDescent="0.25">
      <c r="A625" t="s">
        <v>1158</v>
      </c>
      <c r="B625">
        <v>885.31</v>
      </c>
      <c r="C625">
        <v>956.52</v>
      </c>
      <c r="D625" s="17">
        <f>VLOOKUP(A625,Sheet7!$A$2:$B$602,2,FALSE)</f>
        <v>45</v>
      </c>
      <c r="E625">
        <v>23645</v>
      </c>
      <c r="F625">
        <v>0</v>
      </c>
      <c r="H625">
        <v>820</v>
      </c>
      <c r="I625" t="s">
        <v>27</v>
      </c>
      <c r="J625" t="s">
        <v>1093</v>
      </c>
      <c r="K625" t="s">
        <v>1160</v>
      </c>
      <c r="L625" t="s">
        <v>272</v>
      </c>
      <c r="M625" t="s">
        <v>32</v>
      </c>
      <c r="N625">
        <v>2400</v>
      </c>
      <c r="O625">
        <v>2100</v>
      </c>
      <c r="P625">
        <v>300</v>
      </c>
      <c r="Q625">
        <v>2400</v>
      </c>
      <c r="R625">
        <v>300</v>
      </c>
      <c r="S625">
        <v>2400</v>
      </c>
      <c r="T625">
        <v>0</v>
      </c>
      <c r="U625">
        <v>9</v>
      </c>
      <c r="V625">
        <v>0</v>
      </c>
      <c r="W625">
        <v>0</v>
      </c>
      <c r="X625">
        <v>0</v>
      </c>
      <c r="Y625">
        <v>10</v>
      </c>
      <c r="Z625">
        <v>0</v>
      </c>
      <c r="AA625">
        <v>0</v>
      </c>
      <c r="AB625">
        <v>0</v>
      </c>
      <c r="AC625" t="s">
        <v>33</v>
      </c>
      <c r="AD625" t="s">
        <v>33</v>
      </c>
      <c r="AE625">
        <v>0</v>
      </c>
      <c r="AF625">
        <v>0</v>
      </c>
    </row>
    <row r="626" spans="1:32" hidden="1" x14ac:dyDescent="0.25">
      <c r="A626" t="s">
        <v>1158</v>
      </c>
      <c r="B626">
        <v>885.31</v>
      </c>
      <c r="C626">
        <v>956.52</v>
      </c>
      <c r="D626" s="17">
        <f>VLOOKUP(A626,Sheet7!$A$2:$B$602,2,FALSE)</f>
        <v>45</v>
      </c>
      <c r="E626">
        <v>23646</v>
      </c>
      <c r="F626">
        <v>0</v>
      </c>
      <c r="H626">
        <v>820</v>
      </c>
      <c r="I626" t="s">
        <v>27</v>
      </c>
      <c r="J626" t="s">
        <v>1093</v>
      </c>
      <c r="K626" t="s">
        <v>1161</v>
      </c>
      <c r="L626" t="s">
        <v>50</v>
      </c>
      <c r="M626" t="s">
        <v>32</v>
      </c>
      <c r="N626">
        <v>120</v>
      </c>
      <c r="O626">
        <v>70</v>
      </c>
      <c r="P626">
        <v>50</v>
      </c>
      <c r="Q626">
        <v>120</v>
      </c>
      <c r="R626">
        <v>50</v>
      </c>
      <c r="S626">
        <v>120</v>
      </c>
      <c r="T626">
        <v>0</v>
      </c>
      <c r="U626">
        <v>9</v>
      </c>
      <c r="V626">
        <v>0</v>
      </c>
      <c r="W626">
        <v>0</v>
      </c>
      <c r="X626">
        <v>0</v>
      </c>
      <c r="Y626">
        <v>10</v>
      </c>
      <c r="Z626">
        <v>0</v>
      </c>
      <c r="AA626">
        <v>0</v>
      </c>
      <c r="AB626">
        <v>0</v>
      </c>
      <c r="AC626" t="s">
        <v>33</v>
      </c>
      <c r="AD626" t="s">
        <v>33</v>
      </c>
      <c r="AE626">
        <v>0</v>
      </c>
      <c r="AF626">
        <v>0</v>
      </c>
    </row>
    <row r="627" spans="1:32" hidden="1" x14ac:dyDescent="0.25">
      <c r="A627" t="s">
        <v>1158</v>
      </c>
      <c r="B627">
        <v>885.31</v>
      </c>
      <c r="C627">
        <v>956.52</v>
      </c>
      <c r="D627" s="17">
        <f>VLOOKUP(A627,Sheet7!$A$2:$B$602,2,FALSE)</f>
        <v>45</v>
      </c>
      <c r="E627">
        <v>23659</v>
      </c>
      <c r="F627">
        <v>0</v>
      </c>
      <c r="H627">
        <v>820</v>
      </c>
      <c r="I627" t="s">
        <v>27</v>
      </c>
      <c r="J627" t="s">
        <v>1093</v>
      </c>
      <c r="K627" t="s">
        <v>1165</v>
      </c>
      <c r="L627" t="s">
        <v>45</v>
      </c>
      <c r="M627" t="s">
        <v>77</v>
      </c>
      <c r="N627">
        <v>315.89999999999998</v>
      </c>
      <c r="O627">
        <v>40</v>
      </c>
      <c r="P627">
        <v>275.89999999999998</v>
      </c>
      <c r="Q627">
        <v>315.89999999999998</v>
      </c>
      <c r="R627">
        <v>275.89999999999998</v>
      </c>
      <c r="S627">
        <v>315.89999999999998</v>
      </c>
      <c r="T627">
        <v>0</v>
      </c>
      <c r="U627">
        <v>9</v>
      </c>
      <c r="V627">
        <v>0</v>
      </c>
      <c r="W627">
        <v>0</v>
      </c>
      <c r="X627" t="s">
        <v>1166</v>
      </c>
      <c r="Y627">
        <v>8</v>
      </c>
      <c r="Z627">
        <v>8</v>
      </c>
      <c r="AA627" t="s">
        <v>1113</v>
      </c>
      <c r="AB627">
        <v>0</v>
      </c>
      <c r="AC627" t="s">
        <v>33</v>
      </c>
      <c r="AD627" t="s">
        <v>33</v>
      </c>
      <c r="AE627">
        <v>0</v>
      </c>
      <c r="AF627">
        <v>0</v>
      </c>
    </row>
    <row r="628" spans="1:32" hidden="1" x14ac:dyDescent="0.25">
      <c r="A628" t="s">
        <v>1158</v>
      </c>
      <c r="B628">
        <v>885.31</v>
      </c>
      <c r="C628">
        <v>956.52</v>
      </c>
      <c r="D628" s="17">
        <f>VLOOKUP(A628,Sheet7!$A$2:$B$602,2,FALSE)</f>
        <v>45</v>
      </c>
      <c r="E628">
        <v>23660</v>
      </c>
      <c r="F628">
        <v>0</v>
      </c>
      <c r="H628">
        <v>820</v>
      </c>
      <c r="I628" t="s">
        <v>27</v>
      </c>
      <c r="J628" t="s">
        <v>1093</v>
      </c>
      <c r="K628" t="s">
        <v>1167</v>
      </c>
      <c r="L628" t="s">
        <v>364</v>
      </c>
      <c r="M628" t="s">
        <v>32</v>
      </c>
      <c r="N628">
        <v>1200</v>
      </c>
      <c r="O628">
        <v>750</v>
      </c>
      <c r="P628">
        <v>450</v>
      </c>
      <c r="Q628">
        <v>0</v>
      </c>
      <c r="R628">
        <v>0</v>
      </c>
      <c r="S628">
        <v>0</v>
      </c>
      <c r="T628">
        <v>0</v>
      </c>
      <c r="U628">
        <v>0</v>
      </c>
      <c r="V628">
        <v>2</v>
      </c>
      <c r="W628">
        <v>1</v>
      </c>
      <c r="X628">
        <v>0</v>
      </c>
      <c r="Y628">
        <v>10</v>
      </c>
      <c r="Z628">
        <v>0</v>
      </c>
      <c r="AA628">
        <v>0</v>
      </c>
      <c r="AB628">
        <v>0</v>
      </c>
      <c r="AC628" t="s">
        <v>33</v>
      </c>
      <c r="AD628" t="s">
        <v>33</v>
      </c>
      <c r="AE628">
        <v>0</v>
      </c>
      <c r="AF628">
        <v>0</v>
      </c>
    </row>
    <row r="629" spans="1:32" hidden="1" x14ac:dyDescent="0.25">
      <c r="A629" t="s">
        <v>1158</v>
      </c>
      <c r="B629">
        <v>885.31</v>
      </c>
      <c r="C629">
        <v>956.52</v>
      </c>
      <c r="D629" s="17">
        <f>VLOOKUP(A629,Sheet7!$A$2:$B$602,2,FALSE)</f>
        <v>45</v>
      </c>
      <c r="E629">
        <v>23661</v>
      </c>
      <c r="F629">
        <v>0</v>
      </c>
      <c r="H629">
        <v>820</v>
      </c>
      <c r="I629" t="s">
        <v>27</v>
      </c>
      <c r="J629" t="s">
        <v>1093</v>
      </c>
      <c r="K629" t="s">
        <v>1168</v>
      </c>
      <c r="L629" t="s">
        <v>98</v>
      </c>
      <c r="M629" t="s">
        <v>77</v>
      </c>
      <c r="N629">
        <v>250</v>
      </c>
      <c r="O629">
        <v>50</v>
      </c>
      <c r="P629">
        <v>200</v>
      </c>
      <c r="Q629">
        <v>0</v>
      </c>
      <c r="R629">
        <v>0</v>
      </c>
      <c r="S629">
        <v>0</v>
      </c>
      <c r="T629">
        <v>0</v>
      </c>
      <c r="U629">
        <v>0</v>
      </c>
      <c r="V629">
        <v>2</v>
      </c>
      <c r="W629">
        <v>1</v>
      </c>
      <c r="X629">
        <v>0</v>
      </c>
      <c r="Y629">
        <v>10</v>
      </c>
      <c r="Z629">
        <v>0</v>
      </c>
      <c r="AA629">
        <v>0</v>
      </c>
      <c r="AB629">
        <v>0</v>
      </c>
      <c r="AC629" t="s">
        <v>33</v>
      </c>
      <c r="AD629" t="s">
        <v>33</v>
      </c>
      <c r="AE629">
        <v>0</v>
      </c>
      <c r="AF629">
        <v>0</v>
      </c>
    </row>
    <row r="630" spans="1:32" hidden="1" x14ac:dyDescent="0.25">
      <c r="A630" t="s">
        <v>1169</v>
      </c>
      <c r="B630">
        <v>615.93999999999994</v>
      </c>
      <c r="C630">
        <v>2110.3000000000002</v>
      </c>
      <c r="D630" s="17">
        <f>VLOOKUP(A630,Sheet7!$A$2:$B$602,2,FALSE)</f>
        <v>35</v>
      </c>
      <c r="E630">
        <v>23635</v>
      </c>
      <c r="F630">
        <v>0</v>
      </c>
      <c r="H630">
        <v>820</v>
      </c>
      <c r="I630" t="s">
        <v>27</v>
      </c>
      <c r="J630" t="s">
        <v>1093</v>
      </c>
      <c r="K630" t="s">
        <v>1170</v>
      </c>
      <c r="L630" t="s">
        <v>288</v>
      </c>
      <c r="M630" t="s">
        <v>32</v>
      </c>
      <c r="N630">
        <v>550</v>
      </c>
      <c r="O630">
        <v>0</v>
      </c>
      <c r="P630">
        <v>550</v>
      </c>
      <c r="Q630">
        <v>550</v>
      </c>
      <c r="R630">
        <v>550</v>
      </c>
      <c r="S630">
        <v>550</v>
      </c>
      <c r="T630">
        <v>0</v>
      </c>
      <c r="U630">
        <v>9</v>
      </c>
      <c r="V630">
        <v>0</v>
      </c>
      <c r="W630">
        <v>0</v>
      </c>
      <c r="X630" t="s">
        <v>1166</v>
      </c>
      <c r="Y630">
        <v>8</v>
      </c>
      <c r="Z630">
        <v>8</v>
      </c>
      <c r="AA630" t="s">
        <v>1113</v>
      </c>
      <c r="AB630">
        <v>0</v>
      </c>
      <c r="AC630" t="s">
        <v>33</v>
      </c>
      <c r="AD630" t="s">
        <v>33</v>
      </c>
      <c r="AE630">
        <v>0</v>
      </c>
      <c r="AF630">
        <v>0</v>
      </c>
    </row>
    <row r="631" spans="1:32" hidden="1" x14ac:dyDescent="0.25">
      <c r="A631" t="s">
        <v>1169</v>
      </c>
      <c r="B631">
        <v>615.93999999999994</v>
      </c>
      <c r="C631">
        <v>2110.3000000000002</v>
      </c>
      <c r="D631" s="17">
        <f>VLOOKUP(A631,Sheet7!$A$2:$B$602,2,FALSE)</f>
        <v>35</v>
      </c>
      <c r="E631">
        <v>23636</v>
      </c>
      <c r="F631">
        <v>0</v>
      </c>
      <c r="H631">
        <v>820</v>
      </c>
      <c r="I631" t="s">
        <v>27</v>
      </c>
      <c r="J631" t="s">
        <v>1093</v>
      </c>
      <c r="K631" t="s">
        <v>1171</v>
      </c>
      <c r="L631" t="s">
        <v>288</v>
      </c>
      <c r="M631" t="s">
        <v>77</v>
      </c>
      <c r="N631">
        <v>65</v>
      </c>
      <c r="O631">
        <v>0</v>
      </c>
      <c r="P631">
        <v>65</v>
      </c>
      <c r="Q631">
        <v>65</v>
      </c>
      <c r="R631">
        <v>65</v>
      </c>
      <c r="S631">
        <v>65</v>
      </c>
      <c r="T631">
        <v>0</v>
      </c>
      <c r="U631">
        <v>9</v>
      </c>
      <c r="V631">
        <v>0</v>
      </c>
      <c r="W631">
        <v>0</v>
      </c>
      <c r="X631" t="s">
        <v>1166</v>
      </c>
      <c r="Y631">
        <v>8</v>
      </c>
      <c r="Z631">
        <v>8</v>
      </c>
      <c r="AA631" t="s">
        <v>1113</v>
      </c>
      <c r="AB631">
        <v>0</v>
      </c>
      <c r="AC631" t="s">
        <v>33</v>
      </c>
      <c r="AD631" t="s">
        <v>33</v>
      </c>
      <c r="AE631">
        <v>0</v>
      </c>
      <c r="AF631">
        <v>0</v>
      </c>
    </row>
    <row r="632" spans="1:32" hidden="1" x14ac:dyDescent="0.25">
      <c r="A632" t="s">
        <v>1169</v>
      </c>
      <c r="B632">
        <v>615.93999999999994</v>
      </c>
      <c r="C632">
        <v>2110.3000000000002</v>
      </c>
      <c r="D632" s="17">
        <f>VLOOKUP(A632,Sheet7!$A$2:$B$602,2,FALSE)</f>
        <v>35</v>
      </c>
      <c r="E632">
        <v>24676</v>
      </c>
      <c r="F632">
        <v>0</v>
      </c>
      <c r="H632">
        <v>820</v>
      </c>
      <c r="I632" t="s">
        <v>27</v>
      </c>
      <c r="J632" t="s">
        <v>1093</v>
      </c>
      <c r="K632" t="s">
        <v>1172</v>
      </c>
      <c r="L632" t="s">
        <v>50</v>
      </c>
      <c r="M632" t="s">
        <v>32</v>
      </c>
      <c r="N632">
        <v>364</v>
      </c>
      <c r="O632">
        <v>167.19</v>
      </c>
      <c r="P632">
        <v>196.81</v>
      </c>
      <c r="Q632">
        <v>364</v>
      </c>
      <c r="R632">
        <v>196.81</v>
      </c>
      <c r="S632">
        <v>196.81</v>
      </c>
      <c r="T632">
        <v>0</v>
      </c>
      <c r="U632">
        <v>9</v>
      </c>
      <c r="V632">
        <v>0</v>
      </c>
      <c r="W632">
        <v>0</v>
      </c>
      <c r="X632" t="s">
        <v>1166</v>
      </c>
      <c r="Y632">
        <v>8</v>
      </c>
      <c r="Z632">
        <v>8</v>
      </c>
      <c r="AA632" t="s">
        <v>1113</v>
      </c>
      <c r="AB632">
        <v>0</v>
      </c>
      <c r="AC632" t="s">
        <v>33</v>
      </c>
      <c r="AD632" t="s">
        <v>33</v>
      </c>
      <c r="AE632">
        <v>0</v>
      </c>
      <c r="AF632">
        <v>0</v>
      </c>
    </row>
    <row r="633" spans="1:32" hidden="1" x14ac:dyDescent="0.25">
      <c r="A633" t="s">
        <v>1169</v>
      </c>
      <c r="B633">
        <v>615.93999999999994</v>
      </c>
      <c r="C633">
        <v>2110.3000000000002</v>
      </c>
      <c r="D633" s="17">
        <f>VLOOKUP(A633,Sheet7!$A$2:$B$602,2,FALSE)</f>
        <v>35</v>
      </c>
      <c r="E633">
        <v>24677</v>
      </c>
      <c r="F633">
        <v>0</v>
      </c>
      <c r="H633">
        <v>820</v>
      </c>
      <c r="I633" t="s">
        <v>27</v>
      </c>
      <c r="J633" t="s">
        <v>1093</v>
      </c>
      <c r="K633" t="s">
        <v>1173</v>
      </c>
      <c r="L633" t="s">
        <v>408</v>
      </c>
      <c r="M633" t="s">
        <v>32</v>
      </c>
      <c r="N633">
        <v>504</v>
      </c>
      <c r="O633">
        <v>231.49</v>
      </c>
      <c r="P633">
        <v>272.51</v>
      </c>
      <c r="Q633">
        <v>504</v>
      </c>
      <c r="R633">
        <v>272.51</v>
      </c>
      <c r="S633">
        <v>272.51</v>
      </c>
      <c r="T633">
        <v>0</v>
      </c>
      <c r="U633" t="s">
        <v>1174</v>
      </c>
      <c r="V633">
        <v>0</v>
      </c>
      <c r="W633">
        <v>0</v>
      </c>
      <c r="X633" t="s">
        <v>1166</v>
      </c>
      <c r="Y633">
        <v>8</v>
      </c>
      <c r="Z633">
        <v>8</v>
      </c>
      <c r="AA633" t="s">
        <v>1113</v>
      </c>
      <c r="AB633">
        <v>0</v>
      </c>
      <c r="AC633" t="s">
        <v>33</v>
      </c>
      <c r="AD633" t="s">
        <v>33</v>
      </c>
      <c r="AE633">
        <v>0</v>
      </c>
      <c r="AF633">
        <v>0</v>
      </c>
    </row>
    <row r="634" spans="1:32" hidden="1" x14ac:dyDescent="0.25">
      <c r="A634" t="s">
        <v>1169</v>
      </c>
      <c r="B634">
        <v>615.93999999999994</v>
      </c>
      <c r="C634">
        <v>2110.3000000000002</v>
      </c>
      <c r="D634" s="17">
        <f>VLOOKUP(A634,Sheet7!$A$2:$B$602,2,FALSE)</f>
        <v>35</v>
      </c>
      <c r="E634">
        <v>24678</v>
      </c>
      <c r="F634">
        <v>0</v>
      </c>
      <c r="H634">
        <v>820</v>
      </c>
      <c r="I634" t="s">
        <v>27</v>
      </c>
      <c r="J634" t="s">
        <v>1093</v>
      </c>
      <c r="K634" t="s">
        <v>1175</v>
      </c>
      <c r="L634" t="s">
        <v>350</v>
      </c>
      <c r="M634" t="s">
        <v>32</v>
      </c>
      <c r="N634">
        <v>470</v>
      </c>
      <c r="O634">
        <v>215.88</v>
      </c>
      <c r="P634">
        <v>254.12</v>
      </c>
      <c r="Q634">
        <v>470</v>
      </c>
      <c r="R634">
        <v>254.12</v>
      </c>
      <c r="S634">
        <v>254.12</v>
      </c>
      <c r="T634">
        <v>0</v>
      </c>
      <c r="U634">
        <v>9</v>
      </c>
      <c r="V634">
        <v>0</v>
      </c>
      <c r="W634">
        <v>0</v>
      </c>
      <c r="X634" t="s">
        <v>1166</v>
      </c>
      <c r="Y634">
        <v>8</v>
      </c>
      <c r="Z634">
        <v>8</v>
      </c>
      <c r="AA634" t="s">
        <v>1113</v>
      </c>
      <c r="AB634">
        <v>0</v>
      </c>
      <c r="AC634" t="s">
        <v>33</v>
      </c>
      <c r="AD634" t="s">
        <v>33</v>
      </c>
      <c r="AE634">
        <v>0</v>
      </c>
      <c r="AF634">
        <v>0</v>
      </c>
    </row>
    <row r="635" spans="1:32" hidden="1" x14ac:dyDescent="0.25">
      <c r="A635" t="s">
        <v>1169</v>
      </c>
      <c r="B635">
        <v>615.93999999999994</v>
      </c>
      <c r="C635">
        <v>2110.3000000000002</v>
      </c>
      <c r="D635" s="17">
        <f>VLOOKUP(A635,Sheet7!$A$2:$B$602,2,FALSE)</f>
        <v>35</v>
      </c>
      <c r="E635">
        <v>24679</v>
      </c>
      <c r="F635">
        <v>0</v>
      </c>
      <c r="H635">
        <v>820</v>
      </c>
      <c r="I635" t="s">
        <v>27</v>
      </c>
      <c r="J635" t="s">
        <v>1093</v>
      </c>
      <c r="K635" t="s">
        <v>1176</v>
      </c>
      <c r="L635" t="s">
        <v>60</v>
      </c>
      <c r="M635" t="s">
        <v>32</v>
      </c>
      <c r="N635">
        <v>736</v>
      </c>
      <c r="O635">
        <v>338.05</v>
      </c>
      <c r="P635">
        <v>397.95</v>
      </c>
      <c r="Q635">
        <v>736</v>
      </c>
      <c r="R635">
        <v>397.95</v>
      </c>
      <c r="S635">
        <v>397.95</v>
      </c>
      <c r="T635">
        <v>0</v>
      </c>
      <c r="U635">
        <v>9</v>
      </c>
      <c r="V635">
        <v>0</v>
      </c>
      <c r="W635">
        <v>0</v>
      </c>
      <c r="X635" t="s">
        <v>1166</v>
      </c>
      <c r="Y635">
        <v>8</v>
      </c>
      <c r="Z635">
        <v>8</v>
      </c>
      <c r="AA635" t="s">
        <v>1113</v>
      </c>
      <c r="AB635">
        <v>0</v>
      </c>
      <c r="AC635" t="s">
        <v>33</v>
      </c>
      <c r="AD635" t="s">
        <v>33</v>
      </c>
      <c r="AE635">
        <v>0</v>
      </c>
      <c r="AF635">
        <v>0</v>
      </c>
    </row>
    <row r="636" spans="1:32" hidden="1" x14ac:dyDescent="0.25">
      <c r="A636" t="s">
        <v>1169</v>
      </c>
      <c r="B636">
        <v>615.93999999999994</v>
      </c>
      <c r="C636">
        <v>2110.3000000000002</v>
      </c>
      <c r="D636" s="17">
        <f>VLOOKUP(A636,Sheet7!$A$2:$B$602,2,FALSE)</f>
        <v>35</v>
      </c>
      <c r="E636">
        <v>24687</v>
      </c>
      <c r="F636">
        <v>0</v>
      </c>
      <c r="H636">
        <v>820</v>
      </c>
      <c r="I636" t="s">
        <v>27</v>
      </c>
      <c r="J636" t="s">
        <v>1093</v>
      </c>
      <c r="K636" t="s">
        <v>1177</v>
      </c>
      <c r="L636" t="s">
        <v>45</v>
      </c>
      <c r="M636" t="s">
        <v>32</v>
      </c>
      <c r="N636">
        <v>606</v>
      </c>
      <c r="O636">
        <v>275.58999999999997</v>
      </c>
      <c r="P636">
        <v>330.41</v>
      </c>
      <c r="Q636">
        <v>606</v>
      </c>
      <c r="R636">
        <v>330.41</v>
      </c>
      <c r="S636">
        <v>330.41</v>
      </c>
      <c r="T636">
        <v>0</v>
      </c>
      <c r="U636">
        <v>9</v>
      </c>
      <c r="V636">
        <v>0</v>
      </c>
      <c r="W636">
        <v>0</v>
      </c>
      <c r="X636" t="s">
        <v>1166</v>
      </c>
      <c r="Y636">
        <v>8</v>
      </c>
      <c r="Z636">
        <v>8</v>
      </c>
      <c r="AA636" t="s">
        <v>1113</v>
      </c>
      <c r="AB636">
        <v>0</v>
      </c>
      <c r="AC636" t="s">
        <v>33</v>
      </c>
      <c r="AD636" t="s">
        <v>33</v>
      </c>
      <c r="AE636">
        <v>0</v>
      </c>
      <c r="AF636">
        <v>0</v>
      </c>
    </row>
    <row r="637" spans="1:32" hidden="1" x14ac:dyDescent="0.25">
      <c r="A637" t="s">
        <v>1178</v>
      </c>
      <c r="B637">
        <v>1098</v>
      </c>
      <c r="C637">
        <v>1516.42</v>
      </c>
      <c r="D637" s="17">
        <f>VLOOKUP(A637,Sheet7!$A$2:$B$602,2,FALSE)</f>
        <v>40</v>
      </c>
      <c r="E637">
        <v>26623</v>
      </c>
      <c r="F637">
        <v>0</v>
      </c>
      <c r="H637">
        <v>820</v>
      </c>
      <c r="I637" t="s">
        <v>27</v>
      </c>
      <c r="J637" t="s">
        <v>1093</v>
      </c>
      <c r="K637" t="s">
        <v>1179</v>
      </c>
      <c r="L637" t="s">
        <v>37</v>
      </c>
      <c r="M637" t="s">
        <v>32</v>
      </c>
      <c r="N637">
        <v>2920</v>
      </c>
      <c r="O637">
        <v>1257</v>
      </c>
      <c r="P637">
        <v>1663</v>
      </c>
      <c r="Q637">
        <v>2920</v>
      </c>
      <c r="R637">
        <v>1663</v>
      </c>
      <c r="S637">
        <v>1663</v>
      </c>
      <c r="T637">
        <v>0</v>
      </c>
      <c r="U637">
        <v>9</v>
      </c>
      <c r="V637">
        <v>0</v>
      </c>
      <c r="W637">
        <v>0</v>
      </c>
      <c r="X637">
        <v>0</v>
      </c>
      <c r="Y637">
        <v>10</v>
      </c>
      <c r="Z637">
        <v>0</v>
      </c>
      <c r="AA637">
        <v>0</v>
      </c>
      <c r="AB637">
        <v>0</v>
      </c>
      <c r="AC637" t="s">
        <v>33</v>
      </c>
      <c r="AD637" t="s">
        <v>33</v>
      </c>
      <c r="AE637">
        <v>0</v>
      </c>
      <c r="AF637">
        <v>0</v>
      </c>
    </row>
    <row r="638" spans="1:32" hidden="1" x14ac:dyDescent="0.25">
      <c r="A638" t="s">
        <v>1178</v>
      </c>
      <c r="B638">
        <v>1098</v>
      </c>
      <c r="C638">
        <v>1516.42</v>
      </c>
      <c r="D638" s="17">
        <f>VLOOKUP(A638,Sheet7!$A$2:$B$602,2,FALSE)</f>
        <v>40</v>
      </c>
      <c r="E638">
        <v>26626</v>
      </c>
      <c r="F638">
        <v>0</v>
      </c>
      <c r="H638">
        <v>820</v>
      </c>
      <c r="I638" t="s">
        <v>27</v>
      </c>
      <c r="J638" t="s">
        <v>1093</v>
      </c>
      <c r="K638" t="s">
        <v>1180</v>
      </c>
      <c r="L638" t="s">
        <v>60</v>
      </c>
      <c r="M638" t="s">
        <v>32</v>
      </c>
      <c r="N638">
        <v>75</v>
      </c>
      <c r="O638">
        <v>0</v>
      </c>
      <c r="P638">
        <v>75</v>
      </c>
      <c r="Q638">
        <v>75</v>
      </c>
      <c r="R638">
        <v>75</v>
      </c>
      <c r="S638">
        <v>75</v>
      </c>
      <c r="T638">
        <v>0</v>
      </c>
      <c r="U638">
        <v>9</v>
      </c>
      <c r="V638">
        <v>0</v>
      </c>
      <c r="W638">
        <v>0</v>
      </c>
      <c r="X638" t="s">
        <v>1166</v>
      </c>
      <c r="Y638">
        <v>8</v>
      </c>
      <c r="Z638">
        <v>8</v>
      </c>
      <c r="AA638" t="s">
        <v>1113</v>
      </c>
      <c r="AB638">
        <v>0</v>
      </c>
      <c r="AC638" t="s">
        <v>33</v>
      </c>
      <c r="AD638" t="s">
        <v>33</v>
      </c>
      <c r="AE638">
        <v>0</v>
      </c>
      <c r="AF638">
        <v>0</v>
      </c>
    </row>
    <row r="639" spans="1:32" hidden="1" x14ac:dyDescent="0.25">
      <c r="A639" t="s">
        <v>1178</v>
      </c>
      <c r="B639">
        <v>1098</v>
      </c>
      <c r="C639">
        <v>1516.42</v>
      </c>
      <c r="D639" s="17">
        <f>VLOOKUP(A639,Sheet7!$A$2:$B$602,2,FALSE)</f>
        <v>40</v>
      </c>
      <c r="E639">
        <v>26675</v>
      </c>
      <c r="F639">
        <v>0</v>
      </c>
      <c r="H639">
        <v>820</v>
      </c>
      <c r="I639" t="s">
        <v>27</v>
      </c>
      <c r="J639" t="s">
        <v>1093</v>
      </c>
      <c r="K639" t="s">
        <v>1181</v>
      </c>
      <c r="L639" t="s">
        <v>37</v>
      </c>
      <c r="M639" t="s">
        <v>77</v>
      </c>
      <c r="N639">
        <v>240</v>
      </c>
      <c r="O639">
        <v>240</v>
      </c>
      <c r="P639">
        <v>0</v>
      </c>
      <c r="Q639">
        <v>240</v>
      </c>
      <c r="R639">
        <v>0</v>
      </c>
      <c r="S639">
        <v>0</v>
      </c>
      <c r="T639">
        <v>0</v>
      </c>
      <c r="U639">
        <v>9</v>
      </c>
      <c r="V639">
        <v>0</v>
      </c>
      <c r="W639">
        <v>0</v>
      </c>
      <c r="X639">
        <v>0</v>
      </c>
      <c r="Y639">
        <v>10</v>
      </c>
      <c r="Z639">
        <v>0</v>
      </c>
      <c r="AA639">
        <v>0</v>
      </c>
      <c r="AB639">
        <v>0</v>
      </c>
      <c r="AC639" t="s">
        <v>33</v>
      </c>
      <c r="AD639" t="s">
        <v>33</v>
      </c>
      <c r="AE639">
        <v>0</v>
      </c>
      <c r="AF639">
        <v>0</v>
      </c>
    </row>
    <row r="640" spans="1:32" hidden="1" x14ac:dyDescent="0.25">
      <c r="A640" t="s">
        <v>1182</v>
      </c>
      <c r="B640" t="e">
        <v>#N/A</v>
      </c>
      <c r="C640" t="e">
        <v>#N/A</v>
      </c>
      <c r="D640" s="17" t="e">
        <f>VLOOKUP(A640,Sheet7!$A$2:$B$602,2,FALSE)</f>
        <v>#N/A</v>
      </c>
      <c r="E640">
        <v>24668</v>
      </c>
      <c r="F640">
        <v>0</v>
      </c>
      <c r="H640">
        <v>820</v>
      </c>
      <c r="I640" t="s">
        <v>27</v>
      </c>
      <c r="J640" t="s">
        <v>1093</v>
      </c>
      <c r="K640" t="s">
        <v>1183</v>
      </c>
      <c r="L640" t="s">
        <v>45</v>
      </c>
      <c r="M640" t="s">
        <v>77</v>
      </c>
      <c r="N640">
        <v>50</v>
      </c>
      <c r="O640">
        <v>0</v>
      </c>
      <c r="P640">
        <v>50</v>
      </c>
      <c r="Q640">
        <v>50</v>
      </c>
      <c r="R640">
        <v>50</v>
      </c>
      <c r="S640">
        <v>50</v>
      </c>
      <c r="T640">
        <v>0</v>
      </c>
      <c r="U640">
        <v>9</v>
      </c>
      <c r="V640">
        <v>0</v>
      </c>
      <c r="W640">
        <v>0</v>
      </c>
      <c r="X640" t="s">
        <v>1166</v>
      </c>
      <c r="Y640">
        <v>8</v>
      </c>
      <c r="Z640">
        <v>8</v>
      </c>
      <c r="AA640" t="s">
        <v>1113</v>
      </c>
      <c r="AB640">
        <v>0</v>
      </c>
      <c r="AC640" t="s">
        <v>33</v>
      </c>
      <c r="AD640" t="s">
        <v>33</v>
      </c>
      <c r="AE640">
        <v>0</v>
      </c>
      <c r="AF640">
        <v>0</v>
      </c>
    </row>
    <row r="641" spans="1:32" hidden="1" x14ac:dyDescent="0.25">
      <c r="A641" t="s">
        <v>1182</v>
      </c>
      <c r="B641" t="e">
        <v>#N/A</v>
      </c>
      <c r="C641" t="e">
        <v>#N/A</v>
      </c>
      <c r="D641" s="17" t="e">
        <f>VLOOKUP(A641,Sheet7!$A$2:$B$602,2,FALSE)</f>
        <v>#N/A</v>
      </c>
      <c r="E641">
        <v>24669</v>
      </c>
      <c r="F641">
        <v>0</v>
      </c>
      <c r="H641">
        <v>820</v>
      </c>
      <c r="I641" t="s">
        <v>27</v>
      </c>
      <c r="J641" t="s">
        <v>1093</v>
      </c>
      <c r="K641" t="s">
        <v>1184</v>
      </c>
      <c r="L641" t="s">
        <v>35</v>
      </c>
      <c r="M641" t="s">
        <v>32</v>
      </c>
      <c r="N641">
        <v>100</v>
      </c>
      <c r="O641">
        <v>0</v>
      </c>
      <c r="P641">
        <v>100</v>
      </c>
      <c r="Q641">
        <v>100</v>
      </c>
      <c r="R641">
        <v>100</v>
      </c>
      <c r="S641">
        <v>100</v>
      </c>
      <c r="T641">
        <v>0</v>
      </c>
      <c r="U641">
        <v>9</v>
      </c>
      <c r="V641">
        <v>0</v>
      </c>
      <c r="W641">
        <v>0</v>
      </c>
      <c r="X641" t="s">
        <v>1185</v>
      </c>
      <c r="Y641">
        <v>1</v>
      </c>
      <c r="Z641">
        <v>3</v>
      </c>
      <c r="AA641" t="s">
        <v>1186</v>
      </c>
      <c r="AB641">
        <v>0</v>
      </c>
      <c r="AC641" t="s">
        <v>33</v>
      </c>
      <c r="AD641">
        <v>0</v>
      </c>
      <c r="AE641">
        <v>0</v>
      </c>
      <c r="AF641">
        <v>0</v>
      </c>
    </row>
    <row r="642" spans="1:32" hidden="1" x14ac:dyDescent="0.25">
      <c r="A642" t="s">
        <v>1182</v>
      </c>
      <c r="B642" t="e">
        <v>#N/A</v>
      </c>
      <c r="C642" t="e">
        <v>#N/A</v>
      </c>
      <c r="D642" s="17" t="e">
        <f>VLOOKUP(A642,Sheet7!$A$2:$B$602,2,FALSE)</f>
        <v>#N/A</v>
      </c>
      <c r="E642">
        <v>24670</v>
      </c>
      <c r="F642">
        <v>0</v>
      </c>
      <c r="H642">
        <v>820</v>
      </c>
      <c r="I642" t="s">
        <v>27</v>
      </c>
      <c r="J642" t="s">
        <v>1093</v>
      </c>
      <c r="K642" t="s">
        <v>1187</v>
      </c>
      <c r="L642" t="s">
        <v>50</v>
      </c>
      <c r="M642" t="s">
        <v>32</v>
      </c>
      <c r="N642">
        <v>80</v>
      </c>
      <c r="O642">
        <v>0</v>
      </c>
      <c r="P642">
        <v>80</v>
      </c>
      <c r="Q642">
        <v>0</v>
      </c>
      <c r="R642">
        <v>0</v>
      </c>
      <c r="S642">
        <v>0</v>
      </c>
      <c r="T642">
        <v>0</v>
      </c>
      <c r="U642" t="s">
        <v>1188</v>
      </c>
      <c r="V642">
        <v>1</v>
      </c>
      <c r="W642">
        <v>3</v>
      </c>
      <c r="X642" t="s">
        <v>1189</v>
      </c>
      <c r="Y642">
        <v>1</v>
      </c>
      <c r="Z642">
        <v>3</v>
      </c>
      <c r="AA642">
        <v>0</v>
      </c>
      <c r="AB642">
        <v>0</v>
      </c>
      <c r="AC642" t="s">
        <v>33</v>
      </c>
      <c r="AD642">
        <v>0</v>
      </c>
      <c r="AE642">
        <v>0</v>
      </c>
      <c r="AF642">
        <v>0</v>
      </c>
    </row>
    <row r="643" spans="1:32" hidden="1" x14ac:dyDescent="0.25">
      <c r="A643" t="s">
        <v>1190</v>
      </c>
      <c r="B643">
        <v>473.09999999999997</v>
      </c>
      <c r="C643">
        <v>8846.65</v>
      </c>
      <c r="D643" s="17">
        <f>VLOOKUP(A643,Sheet7!$A$2:$B$602,2,FALSE)</f>
        <v>70</v>
      </c>
      <c r="E643">
        <v>26452</v>
      </c>
      <c r="F643">
        <v>0</v>
      </c>
      <c r="H643">
        <v>820</v>
      </c>
      <c r="I643" t="s">
        <v>27</v>
      </c>
      <c r="J643" t="s">
        <v>1093</v>
      </c>
      <c r="K643" t="s">
        <v>1191</v>
      </c>
      <c r="L643" t="s">
        <v>50</v>
      </c>
      <c r="M643" t="s">
        <v>32</v>
      </c>
      <c r="N643">
        <v>1050</v>
      </c>
      <c r="O643">
        <v>783.1</v>
      </c>
      <c r="P643">
        <v>266.89999999999998</v>
      </c>
      <c r="Q643">
        <v>1050</v>
      </c>
      <c r="R643">
        <v>266.89999999999998</v>
      </c>
      <c r="S643">
        <v>266.89999999999998</v>
      </c>
      <c r="T643">
        <v>0</v>
      </c>
      <c r="U643">
        <v>9</v>
      </c>
      <c r="V643">
        <v>0</v>
      </c>
      <c r="W643">
        <v>0</v>
      </c>
      <c r="X643">
        <v>0</v>
      </c>
      <c r="Y643">
        <v>10</v>
      </c>
      <c r="Z643">
        <v>0</v>
      </c>
      <c r="AA643">
        <v>0</v>
      </c>
      <c r="AB643">
        <v>0</v>
      </c>
      <c r="AC643" t="s">
        <v>33</v>
      </c>
      <c r="AD643">
        <v>0</v>
      </c>
      <c r="AE643">
        <v>0</v>
      </c>
      <c r="AF643">
        <v>0</v>
      </c>
    </row>
    <row r="644" spans="1:32" hidden="1" x14ac:dyDescent="0.25">
      <c r="A644" t="s">
        <v>1190</v>
      </c>
      <c r="B644">
        <v>473.09999999999997</v>
      </c>
      <c r="C644">
        <v>8846.65</v>
      </c>
      <c r="D644" s="17">
        <f>VLOOKUP(A644,Sheet7!$A$2:$B$602,2,FALSE)</f>
        <v>70</v>
      </c>
      <c r="E644">
        <v>26456</v>
      </c>
      <c r="F644">
        <v>0</v>
      </c>
      <c r="H644">
        <v>820</v>
      </c>
      <c r="I644" t="s">
        <v>27</v>
      </c>
      <c r="J644" t="s">
        <v>1093</v>
      </c>
      <c r="K644" t="s">
        <v>1192</v>
      </c>
      <c r="L644" t="s">
        <v>31</v>
      </c>
      <c r="M644" t="s">
        <v>32</v>
      </c>
      <c r="N644">
        <v>585</v>
      </c>
      <c r="O644">
        <v>450</v>
      </c>
      <c r="P644">
        <v>135</v>
      </c>
      <c r="Q644">
        <v>585</v>
      </c>
      <c r="R644">
        <v>135</v>
      </c>
      <c r="S644">
        <v>135</v>
      </c>
      <c r="T644">
        <v>0</v>
      </c>
      <c r="U644">
        <v>9</v>
      </c>
      <c r="V644">
        <v>0</v>
      </c>
      <c r="W644">
        <v>0</v>
      </c>
      <c r="X644">
        <v>0</v>
      </c>
      <c r="Y644">
        <v>10</v>
      </c>
      <c r="Z644">
        <v>0</v>
      </c>
      <c r="AA644">
        <v>0</v>
      </c>
      <c r="AB644">
        <v>0</v>
      </c>
      <c r="AC644" t="s">
        <v>33</v>
      </c>
      <c r="AD644">
        <v>0</v>
      </c>
      <c r="AE644">
        <v>0</v>
      </c>
      <c r="AF644">
        <v>0</v>
      </c>
    </row>
    <row r="645" spans="1:32" hidden="1" x14ac:dyDescent="0.25">
      <c r="A645" t="s">
        <v>1190</v>
      </c>
      <c r="B645">
        <v>473.09999999999997</v>
      </c>
      <c r="C645">
        <v>8846.65</v>
      </c>
      <c r="D645" s="17">
        <f>VLOOKUP(A645,Sheet7!$A$2:$B$602,2,FALSE)</f>
        <v>70</v>
      </c>
      <c r="E645">
        <v>26457</v>
      </c>
      <c r="F645">
        <v>0</v>
      </c>
      <c r="H645">
        <v>820</v>
      </c>
      <c r="I645" t="s">
        <v>27</v>
      </c>
      <c r="J645" t="s">
        <v>1093</v>
      </c>
      <c r="K645" t="s">
        <v>1193</v>
      </c>
      <c r="L645" t="s">
        <v>35</v>
      </c>
      <c r="M645" t="s">
        <v>32</v>
      </c>
      <c r="N645">
        <v>170</v>
      </c>
      <c r="O645">
        <v>0</v>
      </c>
      <c r="P645">
        <v>170</v>
      </c>
      <c r="Q645">
        <v>170</v>
      </c>
      <c r="R645">
        <v>170</v>
      </c>
      <c r="S645">
        <v>170</v>
      </c>
      <c r="T645">
        <v>0</v>
      </c>
      <c r="U645">
        <v>9</v>
      </c>
      <c r="V645">
        <v>0</v>
      </c>
      <c r="W645">
        <v>0</v>
      </c>
      <c r="X645" t="s">
        <v>1166</v>
      </c>
      <c r="Y645">
        <v>8</v>
      </c>
      <c r="Z645">
        <v>8</v>
      </c>
      <c r="AA645" t="s">
        <v>1113</v>
      </c>
      <c r="AB645">
        <v>0</v>
      </c>
      <c r="AC645" t="s">
        <v>33</v>
      </c>
      <c r="AD645">
        <v>0</v>
      </c>
      <c r="AE645">
        <v>0</v>
      </c>
      <c r="AF645">
        <v>0</v>
      </c>
    </row>
    <row r="646" spans="1:32" hidden="1" x14ac:dyDescent="0.25">
      <c r="A646" t="s">
        <v>1194</v>
      </c>
      <c r="B646">
        <v>1252.68</v>
      </c>
      <c r="C646" t="e">
        <v>#N/A</v>
      </c>
      <c r="D646" s="17" t="e">
        <f>VLOOKUP(A646,Sheet7!$A$2:$B$602,2,FALSE)</f>
        <v>#N/A</v>
      </c>
      <c r="E646">
        <v>27375</v>
      </c>
      <c r="F646">
        <v>0</v>
      </c>
      <c r="H646">
        <v>820</v>
      </c>
      <c r="I646" t="s">
        <v>27</v>
      </c>
      <c r="J646" t="s">
        <v>1093</v>
      </c>
      <c r="K646" t="s">
        <v>1195</v>
      </c>
      <c r="L646" t="s">
        <v>35</v>
      </c>
      <c r="M646" t="s">
        <v>32</v>
      </c>
      <c r="N646">
        <v>1440</v>
      </c>
      <c r="O646">
        <v>0</v>
      </c>
      <c r="P646">
        <v>720</v>
      </c>
      <c r="Q646">
        <v>1440</v>
      </c>
      <c r="R646">
        <v>720</v>
      </c>
      <c r="S646">
        <v>720</v>
      </c>
      <c r="T646">
        <v>0</v>
      </c>
      <c r="U646">
        <v>0</v>
      </c>
      <c r="V646">
        <v>0</v>
      </c>
      <c r="W646">
        <v>0</v>
      </c>
      <c r="X646">
        <v>0</v>
      </c>
      <c r="Y646">
        <v>10</v>
      </c>
      <c r="Z646">
        <v>0</v>
      </c>
      <c r="AA646">
        <v>0</v>
      </c>
      <c r="AB646">
        <v>0</v>
      </c>
      <c r="AC646" t="s">
        <v>33</v>
      </c>
      <c r="AD646">
        <v>0</v>
      </c>
      <c r="AE646">
        <v>0</v>
      </c>
      <c r="AF646">
        <v>0</v>
      </c>
    </row>
    <row r="647" spans="1:32" hidden="1" x14ac:dyDescent="0.25">
      <c r="A647" t="s">
        <v>1194</v>
      </c>
      <c r="B647">
        <v>1252.68</v>
      </c>
      <c r="C647" t="e">
        <v>#N/A</v>
      </c>
      <c r="D647" s="17" t="e">
        <f>VLOOKUP(A647,Sheet7!$A$2:$B$602,2,FALSE)</f>
        <v>#N/A</v>
      </c>
      <c r="E647">
        <v>27376</v>
      </c>
      <c r="F647">
        <v>0</v>
      </c>
      <c r="H647">
        <v>820</v>
      </c>
      <c r="I647" t="s">
        <v>27</v>
      </c>
      <c r="J647" t="s">
        <v>1093</v>
      </c>
      <c r="K647" t="s">
        <v>1196</v>
      </c>
      <c r="L647" t="s">
        <v>56</v>
      </c>
      <c r="M647" t="s">
        <v>32</v>
      </c>
      <c r="N647">
        <v>300</v>
      </c>
      <c r="O647">
        <v>0</v>
      </c>
      <c r="P647">
        <v>150</v>
      </c>
      <c r="Q647">
        <v>0</v>
      </c>
      <c r="R647">
        <v>0</v>
      </c>
      <c r="S647">
        <v>300</v>
      </c>
      <c r="T647">
        <v>0</v>
      </c>
      <c r="U647">
        <v>0</v>
      </c>
      <c r="V647">
        <v>0</v>
      </c>
      <c r="W647">
        <v>0</v>
      </c>
      <c r="X647">
        <v>0</v>
      </c>
      <c r="Y647">
        <v>10</v>
      </c>
      <c r="Z647">
        <v>0</v>
      </c>
      <c r="AA647">
        <v>0</v>
      </c>
      <c r="AB647">
        <v>0</v>
      </c>
      <c r="AC647" t="s">
        <v>33</v>
      </c>
      <c r="AD647">
        <v>0</v>
      </c>
      <c r="AE647">
        <v>0</v>
      </c>
      <c r="AF647">
        <v>0</v>
      </c>
    </row>
    <row r="648" spans="1:32" hidden="1" x14ac:dyDescent="0.25">
      <c r="A648" t="s">
        <v>1194</v>
      </c>
      <c r="B648">
        <v>1252.68</v>
      </c>
      <c r="C648" t="e">
        <v>#N/A</v>
      </c>
      <c r="D648" s="17" t="e">
        <f>VLOOKUP(A648,Sheet7!$A$2:$B$602,2,FALSE)</f>
        <v>#N/A</v>
      </c>
      <c r="E648">
        <v>27388</v>
      </c>
      <c r="F648">
        <v>0</v>
      </c>
      <c r="H648">
        <v>820</v>
      </c>
      <c r="I648" t="s">
        <v>27</v>
      </c>
      <c r="J648" t="s">
        <v>1093</v>
      </c>
      <c r="K648" t="s">
        <v>1197</v>
      </c>
      <c r="L648" t="s">
        <v>408</v>
      </c>
      <c r="M648" t="s">
        <v>32</v>
      </c>
      <c r="N648">
        <v>158000</v>
      </c>
      <c r="O648">
        <v>158000</v>
      </c>
      <c r="P648">
        <v>0</v>
      </c>
      <c r="Q648">
        <v>0</v>
      </c>
      <c r="R648">
        <v>0</v>
      </c>
      <c r="S648">
        <v>0</v>
      </c>
      <c r="T648">
        <v>0</v>
      </c>
      <c r="U648">
        <v>0</v>
      </c>
      <c r="V648">
        <v>0</v>
      </c>
      <c r="W648">
        <v>0</v>
      </c>
      <c r="X648">
        <v>0</v>
      </c>
      <c r="Y648">
        <v>10</v>
      </c>
      <c r="Z648">
        <v>0</v>
      </c>
      <c r="AA648">
        <v>0</v>
      </c>
      <c r="AB648">
        <v>0</v>
      </c>
      <c r="AC648" t="s">
        <v>33</v>
      </c>
      <c r="AD648">
        <v>0</v>
      </c>
      <c r="AE648">
        <v>0</v>
      </c>
      <c r="AF648">
        <v>0</v>
      </c>
    </row>
    <row r="649" spans="1:32" hidden="1" x14ac:dyDescent="0.25">
      <c r="A649" t="s">
        <v>1194</v>
      </c>
      <c r="B649">
        <v>1252.68</v>
      </c>
      <c r="C649" t="e">
        <v>#N/A</v>
      </c>
      <c r="D649" s="17" t="e">
        <f>VLOOKUP(A649,Sheet7!$A$2:$B$602,2,FALSE)</f>
        <v>#N/A</v>
      </c>
      <c r="E649">
        <v>27391</v>
      </c>
      <c r="F649">
        <v>0</v>
      </c>
      <c r="H649">
        <v>820</v>
      </c>
      <c r="I649" t="s">
        <v>27</v>
      </c>
      <c r="J649" t="s">
        <v>1093</v>
      </c>
      <c r="K649" t="s">
        <v>1198</v>
      </c>
      <c r="L649" t="s">
        <v>37</v>
      </c>
      <c r="M649" t="s">
        <v>32</v>
      </c>
      <c r="N649">
        <v>30000</v>
      </c>
      <c r="O649">
        <v>30000</v>
      </c>
      <c r="P649">
        <v>0</v>
      </c>
      <c r="Q649">
        <v>0</v>
      </c>
      <c r="R649">
        <v>0</v>
      </c>
      <c r="S649">
        <v>0</v>
      </c>
      <c r="T649">
        <v>0</v>
      </c>
      <c r="U649">
        <v>0</v>
      </c>
      <c r="V649">
        <v>0</v>
      </c>
      <c r="W649">
        <v>0</v>
      </c>
      <c r="X649">
        <v>0</v>
      </c>
      <c r="Y649">
        <v>10</v>
      </c>
      <c r="Z649">
        <v>0</v>
      </c>
      <c r="AA649">
        <v>0</v>
      </c>
      <c r="AB649">
        <v>0</v>
      </c>
      <c r="AC649" t="s">
        <v>33</v>
      </c>
      <c r="AD649">
        <v>0</v>
      </c>
      <c r="AE649">
        <v>0</v>
      </c>
      <c r="AF649">
        <v>0</v>
      </c>
    </row>
    <row r="650" spans="1:32" hidden="1" x14ac:dyDescent="0.25">
      <c r="A650" t="s">
        <v>1194</v>
      </c>
      <c r="B650">
        <v>1252.68</v>
      </c>
      <c r="C650" t="e">
        <v>#N/A</v>
      </c>
      <c r="D650" s="17" t="e">
        <f>VLOOKUP(A650,Sheet7!$A$2:$B$602,2,FALSE)</f>
        <v>#N/A</v>
      </c>
      <c r="E650">
        <v>27394</v>
      </c>
      <c r="F650">
        <v>0</v>
      </c>
      <c r="H650">
        <v>820</v>
      </c>
      <c r="I650" t="s">
        <v>27</v>
      </c>
      <c r="J650" t="s">
        <v>1093</v>
      </c>
      <c r="K650" t="s">
        <v>1199</v>
      </c>
      <c r="L650" t="s">
        <v>56</v>
      </c>
      <c r="M650" t="s">
        <v>77</v>
      </c>
      <c r="N650">
        <v>100</v>
      </c>
      <c r="O650">
        <v>75</v>
      </c>
      <c r="P650">
        <v>25</v>
      </c>
      <c r="Q650">
        <v>0</v>
      </c>
      <c r="R650">
        <v>0</v>
      </c>
      <c r="S650">
        <v>100</v>
      </c>
      <c r="T650">
        <v>0</v>
      </c>
      <c r="U650">
        <v>0</v>
      </c>
      <c r="V650">
        <v>0</v>
      </c>
      <c r="W650">
        <v>0</v>
      </c>
      <c r="X650">
        <v>0</v>
      </c>
      <c r="Y650">
        <v>10</v>
      </c>
      <c r="Z650">
        <v>0</v>
      </c>
      <c r="AA650">
        <v>0</v>
      </c>
      <c r="AB650">
        <v>0</v>
      </c>
      <c r="AC650" t="s">
        <v>33</v>
      </c>
      <c r="AD650">
        <v>0</v>
      </c>
      <c r="AE650">
        <v>0</v>
      </c>
      <c r="AF650">
        <v>0</v>
      </c>
    </row>
    <row r="651" spans="1:32" hidden="1" x14ac:dyDescent="0.25">
      <c r="A651" t="s">
        <v>1194</v>
      </c>
      <c r="B651">
        <v>1252.68</v>
      </c>
      <c r="C651" t="e">
        <v>#N/A</v>
      </c>
      <c r="D651" s="17" t="e">
        <f>VLOOKUP(A651,Sheet7!$A$2:$B$602,2,FALSE)</f>
        <v>#N/A</v>
      </c>
      <c r="E651">
        <v>27397</v>
      </c>
      <c r="F651">
        <v>0</v>
      </c>
      <c r="H651">
        <v>820</v>
      </c>
      <c r="I651" t="s">
        <v>27</v>
      </c>
      <c r="J651" t="s">
        <v>1093</v>
      </c>
      <c r="K651" t="s">
        <v>1200</v>
      </c>
      <c r="L651" t="s">
        <v>45</v>
      </c>
      <c r="M651" t="s">
        <v>32</v>
      </c>
      <c r="N651">
        <v>710</v>
      </c>
      <c r="O651">
        <v>0</v>
      </c>
      <c r="P651">
        <v>480</v>
      </c>
      <c r="Q651">
        <v>0</v>
      </c>
      <c r="R651">
        <v>0</v>
      </c>
      <c r="S651">
        <v>710</v>
      </c>
      <c r="T651">
        <v>0</v>
      </c>
      <c r="U651">
        <v>0</v>
      </c>
      <c r="V651">
        <v>0</v>
      </c>
      <c r="W651">
        <v>0</v>
      </c>
      <c r="X651">
        <v>0</v>
      </c>
      <c r="Y651">
        <v>10</v>
      </c>
      <c r="Z651">
        <v>0</v>
      </c>
      <c r="AA651">
        <v>0</v>
      </c>
      <c r="AB651">
        <v>0</v>
      </c>
      <c r="AC651" t="s">
        <v>33</v>
      </c>
      <c r="AD651">
        <v>0</v>
      </c>
      <c r="AE651">
        <v>0</v>
      </c>
      <c r="AF651">
        <v>0</v>
      </c>
    </row>
    <row r="652" spans="1:32" hidden="1" x14ac:dyDescent="0.25">
      <c r="A652" t="s">
        <v>1194</v>
      </c>
      <c r="B652">
        <v>1252.68</v>
      </c>
      <c r="C652" t="e">
        <v>#N/A</v>
      </c>
      <c r="D652" s="17" t="e">
        <f>VLOOKUP(A652,Sheet7!$A$2:$B$602,2,FALSE)</f>
        <v>#N/A</v>
      </c>
      <c r="E652">
        <v>27398</v>
      </c>
      <c r="F652">
        <v>0</v>
      </c>
      <c r="H652">
        <v>820</v>
      </c>
      <c r="I652" t="s">
        <v>27</v>
      </c>
      <c r="J652" t="s">
        <v>1093</v>
      </c>
      <c r="K652" t="s">
        <v>1201</v>
      </c>
      <c r="L652" t="s">
        <v>50</v>
      </c>
      <c r="M652" t="s">
        <v>77</v>
      </c>
      <c r="N652">
        <v>600</v>
      </c>
      <c r="O652">
        <v>0</v>
      </c>
      <c r="P652">
        <v>300</v>
      </c>
      <c r="Q652">
        <v>0</v>
      </c>
      <c r="R652">
        <v>0</v>
      </c>
      <c r="S652">
        <v>600</v>
      </c>
      <c r="T652">
        <v>0</v>
      </c>
      <c r="U652">
        <v>0</v>
      </c>
      <c r="V652">
        <v>0</v>
      </c>
      <c r="W652">
        <v>0</v>
      </c>
      <c r="X652">
        <v>0</v>
      </c>
      <c r="Y652">
        <v>10</v>
      </c>
      <c r="Z652">
        <v>0</v>
      </c>
      <c r="AA652">
        <v>0</v>
      </c>
      <c r="AB652">
        <v>0</v>
      </c>
      <c r="AC652" t="s">
        <v>33</v>
      </c>
      <c r="AD652">
        <v>0</v>
      </c>
      <c r="AE652">
        <v>0</v>
      </c>
      <c r="AF652">
        <v>0</v>
      </c>
    </row>
    <row r="653" spans="1:32" hidden="1" x14ac:dyDescent="0.25">
      <c r="A653" t="s">
        <v>1194</v>
      </c>
      <c r="B653">
        <v>1252.68</v>
      </c>
      <c r="C653" t="e">
        <v>#N/A</v>
      </c>
      <c r="D653" s="17" t="e">
        <f>VLOOKUP(A653,Sheet7!$A$2:$B$602,2,FALSE)</f>
        <v>#N/A</v>
      </c>
      <c r="E653">
        <v>27399</v>
      </c>
      <c r="F653">
        <v>0</v>
      </c>
      <c r="H653">
        <v>820</v>
      </c>
      <c r="I653" t="s">
        <v>27</v>
      </c>
      <c r="J653" t="s">
        <v>1093</v>
      </c>
      <c r="K653" t="s">
        <v>1202</v>
      </c>
      <c r="L653" t="s">
        <v>50</v>
      </c>
      <c r="M653" t="s">
        <v>32</v>
      </c>
      <c r="N653">
        <v>750</v>
      </c>
      <c r="O653">
        <v>412.5</v>
      </c>
      <c r="P653">
        <v>337.5</v>
      </c>
      <c r="Q653">
        <v>0</v>
      </c>
      <c r="R653">
        <v>0</v>
      </c>
      <c r="S653">
        <v>750</v>
      </c>
      <c r="T653">
        <v>0</v>
      </c>
      <c r="U653">
        <v>0</v>
      </c>
      <c r="V653">
        <v>0</v>
      </c>
      <c r="W653">
        <v>0</v>
      </c>
      <c r="X653">
        <v>0</v>
      </c>
      <c r="Y653">
        <v>10</v>
      </c>
      <c r="Z653">
        <v>0</v>
      </c>
      <c r="AA653">
        <v>0</v>
      </c>
      <c r="AB653">
        <v>0</v>
      </c>
      <c r="AC653" t="s">
        <v>33</v>
      </c>
      <c r="AD653">
        <v>0</v>
      </c>
      <c r="AE653">
        <v>0</v>
      </c>
      <c r="AF653">
        <v>0</v>
      </c>
    </row>
    <row r="654" spans="1:32" hidden="1" x14ac:dyDescent="0.25">
      <c r="A654" t="s">
        <v>1194</v>
      </c>
      <c r="B654">
        <v>1252.68</v>
      </c>
      <c r="C654" t="e">
        <v>#N/A</v>
      </c>
      <c r="D654" s="17" t="e">
        <f>VLOOKUP(A654,Sheet7!$A$2:$B$602,2,FALSE)</f>
        <v>#N/A</v>
      </c>
      <c r="E654">
        <v>27427</v>
      </c>
      <c r="F654">
        <v>0</v>
      </c>
      <c r="H654">
        <v>820</v>
      </c>
      <c r="I654" t="s">
        <v>27</v>
      </c>
      <c r="J654" t="s">
        <v>1093</v>
      </c>
      <c r="K654" t="s">
        <v>1203</v>
      </c>
      <c r="L654" t="s">
        <v>408</v>
      </c>
      <c r="M654" t="s">
        <v>77</v>
      </c>
      <c r="N654">
        <v>375</v>
      </c>
      <c r="O654">
        <v>0</v>
      </c>
      <c r="P654">
        <v>375</v>
      </c>
      <c r="Q654">
        <v>0</v>
      </c>
      <c r="R654">
        <v>0</v>
      </c>
      <c r="S654">
        <v>375</v>
      </c>
      <c r="T654">
        <v>0</v>
      </c>
      <c r="U654">
        <v>0</v>
      </c>
      <c r="V654">
        <v>0</v>
      </c>
      <c r="W654">
        <v>0</v>
      </c>
      <c r="X654" t="s">
        <v>1204</v>
      </c>
      <c r="Y654">
        <v>2</v>
      </c>
      <c r="Z654">
        <v>1</v>
      </c>
      <c r="AA654" t="s">
        <v>1205</v>
      </c>
      <c r="AB654">
        <v>0</v>
      </c>
      <c r="AC654" t="s">
        <v>33</v>
      </c>
      <c r="AD654">
        <v>0</v>
      </c>
      <c r="AE654">
        <v>0</v>
      </c>
      <c r="AF654">
        <v>0</v>
      </c>
    </row>
    <row r="655" spans="1:32" hidden="1" x14ac:dyDescent="0.25">
      <c r="A655" t="s">
        <v>1194</v>
      </c>
      <c r="B655">
        <v>1252.68</v>
      </c>
      <c r="C655" t="e">
        <v>#N/A</v>
      </c>
      <c r="D655" s="17" t="e">
        <f>VLOOKUP(A655,Sheet7!$A$2:$B$602,2,FALSE)</f>
        <v>#N/A</v>
      </c>
      <c r="E655">
        <v>27812</v>
      </c>
      <c r="F655">
        <v>0</v>
      </c>
      <c r="H655">
        <v>820</v>
      </c>
      <c r="I655" t="s">
        <v>27</v>
      </c>
      <c r="J655" t="s">
        <v>1093</v>
      </c>
      <c r="K655" t="s">
        <v>1206</v>
      </c>
      <c r="L655" t="s">
        <v>50</v>
      </c>
      <c r="M655" t="s">
        <v>77</v>
      </c>
      <c r="N655">
        <v>100</v>
      </c>
      <c r="O655">
        <v>0</v>
      </c>
      <c r="P655">
        <v>100</v>
      </c>
      <c r="Q655">
        <v>0</v>
      </c>
      <c r="R655">
        <v>0</v>
      </c>
      <c r="S655">
        <v>100</v>
      </c>
      <c r="T655">
        <v>0</v>
      </c>
      <c r="U655">
        <v>0</v>
      </c>
      <c r="V655">
        <v>0</v>
      </c>
      <c r="W655">
        <v>0</v>
      </c>
      <c r="X655">
        <v>0</v>
      </c>
      <c r="Y655">
        <v>10</v>
      </c>
      <c r="Z655">
        <v>0</v>
      </c>
      <c r="AA655">
        <v>0</v>
      </c>
      <c r="AB655">
        <v>0</v>
      </c>
      <c r="AC655" t="s">
        <v>33</v>
      </c>
      <c r="AD655">
        <v>0</v>
      </c>
      <c r="AE655">
        <v>0</v>
      </c>
      <c r="AF655">
        <v>0</v>
      </c>
    </row>
    <row r="656" spans="1:32" hidden="1" x14ac:dyDescent="0.25">
      <c r="A656" t="s">
        <v>1194</v>
      </c>
      <c r="B656">
        <v>1252.68</v>
      </c>
      <c r="C656" t="e">
        <v>#N/A</v>
      </c>
      <c r="D656" s="17" t="e">
        <f>VLOOKUP(A656,Sheet7!$A$2:$B$602,2,FALSE)</f>
        <v>#N/A</v>
      </c>
      <c r="E656">
        <v>27813</v>
      </c>
      <c r="F656">
        <v>0</v>
      </c>
      <c r="H656">
        <v>820</v>
      </c>
      <c r="I656" t="s">
        <v>27</v>
      </c>
      <c r="J656" t="s">
        <v>1093</v>
      </c>
      <c r="K656" t="s">
        <v>1207</v>
      </c>
      <c r="L656" t="s">
        <v>35</v>
      </c>
      <c r="M656" t="s">
        <v>51</v>
      </c>
      <c r="N656">
        <v>200</v>
      </c>
      <c r="O656">
        <v>0</v>
      </c>
      <c r="P656">
        <v>200</v>
      </c>
      <c r="Q656">
        <v>0</v>
      </c>
      <c r="R656">
        <v>0</v>
      </c>
      <c r="S656">
        <v>200</v>
      </c>
      <c r="T656">
        <v>0</v>
      </c>
      <c r="U656">
        <v>0</v>
      </c>
      <c r="V656">
        <v>0</v>
      </c>
      <c r="W656">
        <v>0</v>
      </c>
      <c r="X656">
        <v>0</v>
      </c>
      <c r="Y656">
        <v>10</v>
      </c>
      <c r="Z656">
        <v>0</v>
      </c>
      <c r="AA656">
        <v>0</v>
      </c>
      <c r="AB656">
        <v>0</v>
      </c>
      <c r="AC656" t="s">
        <v>33</v>
      </c>
      <c r="AD656">
        <v>0</v>
      </c>
      <c r="AE656">
        <v>0</v>
      </c>
      <c r="AF656">
        <v>0</v>
      </c>
    </row>
    <row r="657" spans="1:32" hidden="1" x14ac:dyDescent="0.25">
      <c r="A657" t="s">
        <v>1194</v>
      </c>
      <c r="B657">
        <v>1252.68</v>
      </c>
      <c r="C657" t="e">
        <v>#N/A</v>
      </c>
      <c r="D657" s="17" t="e">
        <f>VLOOKUP(A657,Sheet7!$A$2:$B$602,2,FALSE)</f>
        <v>#N/A</v>
      </c>
      <c r="E657">
        <v>27814</v>
      </c>
      <c r="F657">
        <v>0</v>
      </c>
      <c r="H657">
        <v>820</v>
      </c>
      <c r="I657" t="s">
        <v>27</v>
      </c>
      <c r="J657" t="s">
        <v>1093</v>
      </c>
      <c r="K657" t="s">
        <v>1208</v>
      </c>
      <c r="L657" t="s">
        <v>45</v>
      </c>
      <c r="M657" t="s">
        <v>77</v>
      </c>
      <c r="N657">
        <v>250</v>
      </c>
      <c r="O657">
        <v>0</v>
      </c>
      <c r="P657">
        <v>250</v>
      </c>
      <c r="Q657">
        <v>0</v>
      </c>
      <c r="R657">
        <v>0</v>
      </c>
      <c r="S657">
        <v>250</v>
      </c>
      <c r="T657">
        <v>0</v>
      </c>
      <c r="U657">
        <v>0</v>
      </c>
      <c r="V657">
        <v>0</v>
      </c>
      <c r="W657">
        <v>0</v>
      </c>
      <c r="X657" t="s">
        <v>1209</v>
      </c>
      <c r="Y657">
        <v>2</v>
      </c>
      <c r="Z657">
        <v>2</v>
      </c>
      <c r="AA657" t="s">
        <v>1210</v>
      </c>
      <c r="AB657">
        <v>0</v>
      </c>
      <c r="AC657" t="s">
        <v>665</v>
      </c>
      <c r="AD657">
        <v>0</v>
      </c>
      <c r="AE657" t="s">
        <v>33</v>
      </c>
      <c r="AF657">
        <v>0</v>
      </c>
    </row>
    <row r="658" spans="1:32" hidden="1" x14ac:dyDescent="0.25">
      <c r="A658" t="s">
        <v>1194</v>
      </c>
      <c r="B658">
        <v>1252.68</v>
      </c>
      <c r="C658" t="e">
        <v>#N/A</v>
      </c>
      <c r="D658" s="17" t="e">
        <f>VLOOKUP(A658,Sheet7!$A$2:$B$602,2,FALSE)</f>
        <v>#N/A</v>
      </c>
      <c r="E658">
        <v>27815</v>
      </c>
      <c r="F658">
        <v>0</v>
      </c>
      <c r="H658">
        <v>820</v>
      </c>
      <c r="I658" t="s">
        <v>27</v>
      </c>
      <c r="J658" t="s">
        <v>1093</v>
      </c>
      <c r="K658" t="s">
        <v>1211</v>
      </c>
      <c r="L658" t="s">
        <v>1212</v>
      </c>
      <c r="M658" t="s">
        <v>51</v>
      </c>
      <c r="N658">
        <v>300</v>
      </c>
      <c r="O658">
        <v>0</v>
      </c>
      <c r="P658">
        <v>300</v>
      </c>
      <c r="Q658">
        <v>0</v>
      </c>
      <c r="R658">
        <v>0</v>
      </c>
      <c r="S658">
        <v>300</v>
      </c>
      <c r="T658">
        <v>0</v>
      </c>
      <c r="U658">
        <v>0</v>
      </c>
      <c r="V658">
        <v>0</v>
      </c>
      <c r="W658">
        <v>0</v>
      </c>
      <c r="X658">
        <v>0</v>
      </c>
      <c r="Y658">
        <v>10</v>
      </c>
      <c r="Z658">
        <v>0</v>
      </c>
      <c r="AA658">
        <v>0</v>
      </c>
      <c r="AB658">
        <v>0</v>
      </c>
      <c r="AC658" t="s">
        <v>33</v>
      </c>
      <c r="AD658">
        <v>0</v>
      </c>
      <c r="AE658">
        <v>0</v>
      </c>
      <c r="AF658">
        <v>0</v>
      </c>
    </row>
    <row r="659" spans="1:32" hidden="1" x14ac:dyDescent="0.25">
      <c r="A659" t="s">
        <v>1213</v>
      </c>
      <c r="B659">
        <v>4199.07</v>
      </c>
      <c r="C659" t="e">
        <v>#N/A</v>
      </c>
      <c r="D659" s="17" t="e">
        <f>VLOOKUP(A659,Sheet7!$A$2:$B$602,2,FALSE)</f>
        <v>#N/A</v>
      </c>
      <c r="E659">
        <v>25546</v>
      </c>
      <c r="F659">
        <v>0</v>
      </c>
      <c r="H659">
        <v>820</v>
      </c>
      <c r="I659" t="s">
        <v>27</v>
      </c>
      <c r="J659" t="s">
        <v>1093</v>
      </c>
      <c r="K659" t="s">
        <v>1214</v>
      </c>
      <c r="L659" t="s">
        <v>288</v>
      </c>
      <c r="M659" t="s">
        <v>32</v>
      </c>
      <c r="N659">
        <v>188</v>
      </c>
      <c r="O659">
        <v>0</v>
      </c>
      <c r="P659">
        <v>188</v>
      </c>
      <c r="Q659">
        <v>188</v>
      </c>
      <c r="R659">
        <v>188</v>
      </c>
      <c r="S659">
        <v>188</v>
      </c>
      <c r="T659">
        <v>0</v>
      </c>
      <c r="U659">
        <v>9</v>
      </c>
      <c r="V659">
        <v>0</v>
      </c>
      <c r="W659">
        <v>0</v>
      </c>
      <c r="X659" t="s">
        <v>1166</v>
      </c>
      <c r="Y659">
        <v>8</v>
      </c>
      <c r="Z659">
        <v>8</v>
      </c>
      <c r="AA659" t="s">
        <v>1113</v>
      </c>
      <c r="AB659">
        <v>0</v>
      </c>
      <c r="AC659" t="s">
        <v>33</v>
      </c>
      <c r="AD659">
        <v>0</v>
      </c>
      <c r="AE659">
        <v>0</v>
      </c>
      <c r="AF659">
        <v>0</v>
      </c>
    </row>
    <row r="660" spans="1:32" hidden="1" x14ac:dyDescent="0.25">
      <c r="A660" t="s">
        <v>1213</v>
      </c>
      <c r="B660">
        <v>4199.07</v>
      </c>
      <c r="C660" t="e">
        <v>#N/A</v>
      </c>
      <c r="D660" s="17" t="e">
        <f>VLOOKUP(A660,Sheet7!$A$2:$B$602,2,FALSE)</f>
        <v>#N/A</v>
      </c>
      <c r="E660">
        <v>25547</v>
      </c>
      <c r="F660">
        <v>0</v>
      </c>
      <c r="H660">
        <v>820</v>
      </c>
      <c r="I660" t="s">
        <v>27</v>
      </c>
      <c r="J660" t="s">
        <v>1093</v>
      </c>
      <c r="K660" t="s">
        <v>1215</v>
      </c>
      <c r="L660" t="s">
        <v>288</v>
      </c>
      <c r="M660" t="s">
        <v>77</v>
      </c>
      <c r="N660">
        <v>159</v>
      </c>
      <c r="O660">
        <v>0</v>
      </c>
      <c r="P660">
        <v>159</v>
      </c>
      <c r="Q660">
        <v>159</v>
      </c>
      <c r="R660">
        <v>159</v>
      </c>
      <c r="S660">
        <v>159</v>
      </c>
      <c r="T660">
        <v>0</v>
      </c>
      <c r="U660">
        <v>9</v>
      </c>
      <c r="V660">
        <v>0</v>
      </c>
      <c r="W660">
        <v>0</v>
      </c>
      <c r="X660" t="s">
        <v>1166</v>
      </c>
      <c r="Y660">
        <v>8</v>
      </c>
      <c r="Z660">
        <v>8</v>
      </c>
      <c r="AA660" t="s">
        <v>1113</v>
      </c>
      <c r="AB660">
        <v>0</v>
      </c>
      <c r="AC660" t="s">
        <v>33</v>
      </c>
      <c r="AD660">
        <v>0</v>
      </c>
      <c r="AE660">
        <v>0</v>
      </c>
      <c r="AF660">
        <v>0</v>
      </c>
    </row>
    <row r="661" spans="1:32" hidden="1" x14ac:dyDescent="0.25">
      <c r="A661" t="s">
        <v>1213</v>
      </c>
      <c r="B661">
        <v>4199.07</v>
      </c>
      <c r="C661" t="e">
        <v>#N/A</v>
      </c>
      <c r="D661" s="17" t="e">
        <f>VLOOKUP(A661,Sheet7!$A$2:$B$602,2,FALSE)</f>
        <v>#N/A</v>
      </c>
      <c r="E661">
        <v>25548</v>
      </c>
      <c r="F661">
        <v>0</v>
      </c>
      <c r="H661">
        <v>820</v>
      </c>
      <c r="I661" t="s">
        <v>27</v>
      </c>
      <c r="J661" t="s">
        <v>1093</v>
      </c>
      <c r="K661" t="s">
        <v>1216</v>
      </c>
      <c r="L661" t="s">
        <v>288</v>
      </c>
      <c r="M661" t="s">
        <v>51</v>
      </c>
      <c r="N661">
        <v>200</v>
      </c>
      <c r="O661">
        <v>0</v>
      </c>
      <c r="P661">
        <v>200</v>
      </c>
      <c r="Q661">
        <v>200</v>
      </c>
      <c r="R661">
        <v>200</v>
      </c>
      <c r="S661">
        <v>200</v>
      </c>
      <c r="T661">
        <v>0</v>
      </c>
      <c r="U661">
        <v>9</v>
      </c>
      <c r="V661">
        <v>0</v>
      </c>
      <c r="W661">
        <v>0</v>
      </c>
      <c r="X661" t="s">
        <v>1166</v>
      </c>
      <c r="Y661">
        <v>8</v>
      </c>
      <c r="Z661">
        <v>8</v>
      </c>
      <c r="AA661" t="s">
        <v>1113</v>
      </c>
      <c r="AB661">
        <v>0</v>
      </c>
      <c r="AC661" t="s">
        <v>33</v>
      </c>
      <c r="AD661">
        <v>0</v>
      </c>
      <c r="AE661">
        <v>0</v>
      </c>
      <c r="AF661">
        <v>0</v>
      </c>
    </row>
    <row r="662" spans="1:32" hidden="1" x14ac:dyDescent="0.25">
      <c r="A662" t="s">
        <v>1213</v>
      </c>
      <c r="B662">
        <v>4199.07</v>
      </c>
      <c r="C662" t="e">
        <v>#N/A</v>
      </c>
      <c r="D662" s="17" t="e">
        <f>VLOOKUP(A662,Sheet7!$A$2:$B$602,2,FALSE)</f>
        <v>#N/A</v>
      </c>
      <c r="E662">
        <v>25549</v>
      </c>
      <c r="F662">
        <v>0</v>
      </c>
      <c r="H662">
        <v>820</v>
      </c>
      <c r="I662" t="s">
        <v>27</v>
      </c>
      <c r="J662" t="s">
        <v>1093</v>
      </c>
      <c r="K662" t="s">
        <v>1217</v>
      </c>
      <c r="L662" t="s">
        <v>288</v>
      </c>
      <c r="M662" t="s">
        <v>403</v>
      </c>
      <c r="N662">
        <v>186</v>
      </c>
      <c r="O662">
        <v>0</v>
      </c>
      <c r="P662">
        <v>186</v>
      </c>
      <c r="Q662">
        <v>186</v>
      </c>
      <c r="R662">
        <v>186</v>
      </c>
      <c r="S662">
        <v>186</v>
      </c>
      <c r="T662">
        <v>0</v>
      </c>
      <c r="U662">
        <v>9</v>
      </c>
      <c r="V662">
        <v>0</v>
      </c>
      <c r="W662">
        <v>0</v>
      </c>
      <c r="X662" t="s">
        <v>1166</v>
      </c>
      <c r="Y662">
        <v>8</v>
      </c>
      <c r="Z662">
        <v>8</v>
      </c>
      <c r="AA662" t="s">
        <v>1113</v>
      </c>
      <c r="AB662">
        <v>0</v>
      </c>
      <c r="AC662" t="s">
        <v>33</v>
      </c>
      <c r="AD662">
        <v>0</v>
      </c>
      <c r="AE662">
        <v>0</v>
      </c>
      <c r="AF662">
        <v>0</v>
      </c>
    </row>
    <row r="663" spans="1:32" hidden="1" x14ac:dyDescent="0.25">
      <c r="A663" t="s">
        <v>1213</v>
      </c>
      <c r="B663">
        <v>4199.07</v>
      </c>
      <c r="C663" t="e">
        <v>#N/A</v>
      </c>
      <c r="D663" s="17" t="e">
        <f>VLOOKUP(A663,Sheet7!$A$2:$B$602,2,FALSE)</f>
        <v>#N/A</v>
      </c>
      <c r="E663">
        <v>25550</v>
      </c>
      <c r="F663">
        <v>0</v>
      </c>
      <c r="H663">
        <v>820</v>
      </c>
      <c r="I663" t="s">
        <v>27</v>
      </c>
      <c r="J663" t="s">
        <v>1093</v>
      </c>
      <c r="K663" t="s">
        <v>1218</v>
      </c>
      <c r="L663" t="s">
        <v>42</v>
      </c>
      <c r="M663" t="s">
        <v>32</v>
      </c>
      <c r="N663">
        <v>134</v>
      </c>
      <c r="O663">
        <v>0</v>
      </c>
      <c r="P663">
        <v>134</v>
      </c>
      <c r="Q663">
        <v>134</v>
      </c>
      <c r="R663">
        <v>134</v>
      </c>
      <c r="S663">
        <v>134</v>
      </c>
      <c r="T663">
        <v>0</v>
      </c>
      <c r="U663">
        <v>9</v>
      </c>
      <c r="V663">
        <v>0</v>
      </c>
      <c r="W663">
        <v>0</v>
      </c>
      <c r="X663" t="s">
        <v>1166</v>
      </c>
      <c r="Y663">
        <v>8</v>
      </c>
      <c r="Z663">
        <v>8</v>
      </c>
      <c r="AA663" t="s">
        <v>1113</v>
      </c>
      <c r="AB663">
        <v>0</v>
      </c>
      <c r="AC663" t="s">
        <v>33</v>
      </c>
      <c r="AD663">
        <v>0</v>
      </c>
      <c r="AE663">
        <v>0</v>
      </c>
      <c r="AF663">
        <v>0</v>
      </c>
    </row>
    <row r="664" spans="1:32" hidden="1" x14ac:dyDescent="0.25">
      <c r="A664" t="s">
        <v>1213</v>
      </c>
      <c r="B664">
        <v>4199.07</v>
      </c>
      <c r="C664" t="e">
        <v>#N/A</v>
      </c>
      <c r="D664" s="17" t="e">
        <f>VLOOKUP(A664,Sheet7!$A$2:$B$602,2,FALSE)</f>
        <v>#N/A</v>
      </c>
      <c r="E664">
        <v>25551</v>
      </c>
      <c r="F664">
        <v>0</v>
      </c>
      <c r="H664">
        <v>820</v>
      </c>
      <c r="I664" t="s">
        <v>27</v>
      </c>
      <c r="J664" t="s">
        <v>1093</v>
      </c>
      <c r="K664" t="s">
        <v>1219</v>
      </c>
      <c r="L664" t="s">
        <v>42</v>
      </c>
      <c r="M664" t="s">
        <v>77</v>
      </c>
      <c r="N664">
        <v>543</v>
      </c>
      <c r="O664">
        <v>0</v>
      </c>
      <c r="P664">
        <v>543</v>
      </c>
      <c r="Q664">
        <v>543</v>
      </c>
      <c r="R664">
        <v>543</v>
      </c>
      <c r="S664">
        <v>543</v>
      </c>
      <c r="T664">
        <v>0</v>
      </c>
      <c r="U664">
        <v>9</v>
      </c>
      <c r="V664">
        <v>0</v>
      </c>
      <c r="W664">
        <v>0</v>
      </c>
      <c r="X664" t="s">
        <v>1166</v>
      </c>
      <c r="Y664">
        <v>8</v>
      </c>
      <c r="Z664">
        <v>8</v>
      </c>
      <c r="AA664" t="s">
        <v>1113</v>
      </c>
      <c r="AB664">
        <v>0</v>
      </c>
      <c r="AC664" t="s">
        <v>33</v>
      </c>
      <c r="AD664">
        <v>0</v>
      </c>
      <c r="AE664">
        <v>0</v>
      </c>
      <c r="AF664">
        <v>0</v>
      </c>
    </row>
    <row r="665" spans="1:32" hidden="1" x14ac:dyDescent="0.25">
      <c r="A665" t="s">
        <v>1213</v>
      </c>
      <c r="B665">
        <v>4199.07</v>
      </c>
      <c r="C665" t="e">
        <v>#N/A</v>
      </c>
      <c r="D665" s="17" t="e">
        <f>VLOOKUP(A665,Sheet7!$A$2:$B$602,2,FALSE)</f>
        <v>#N/A</v>
      </c>
      <c r="E665">
        <v>25553</v>
      </c>
      <c r="F665">
        <v>0</v>
      </c>
      <c r="H665">
        <v>820</v>
      </c>
      <c r="I665" t="s">
        <v>27</v>
      </c>
      <c r="J665" t="s">
        <v>1093</v>
      </c>
      <c r="K665" t="s">
        <v>1220</v>
      </c>
      <c r="L665" t="s">
        <v>50</v>
      </c>
      <c r="M665" t="s">
        <v>32</v>
      </c>
      <c r="N665">
        <v>616.5</v>
      </c>
      <c r="O665">
        <v>0</v>
      </c>
      <c r="P665">
        <v>616.5</v>
      </c>
      <c r="Q665">
        <v>616.5</v>
      </c>
      <c r="R665">
        <v>616.5</v>
      </c>
      <c r="S665">
        <v>616.5</v>
      </c>
      <c r="T665">
        <v>0</v>
      </c>
      <c r="U665">
        <v>9</v>
      </c>
      <c r="V665">
        <v>0</v>
      </c>
      <c r="W665">
        <v>0</v>
      </c>
      <c r="X665" t="s">
        <v>1166</v>
      </c>
      <c r="Y665">
        <v>8</v>
      </c>
      <c r="Z665">
        <v>8</v>
      </c>
      <c r="AA665" t="s">
        <v>1113</v>
      </c>
      <c r="AB665">
        <v>0</v>
      </c>
      <c r="AC665" t="s">
        <v>33</v>
      </c>
      <c r="AD665">
        <v>0</v>
      </c>
      <c r="AE665">
        <v>0</v>
      </c>
      <c r="AF665">
        <v>0</v>
      </c>
    </row>
    <row r="666" spans="1:32" hidden="1" x14ac:dyDescent="0.25">
      <c r="A666" t="s">
        <v>1213</v>
      </c>
      <c r="B666">
        <v>4199.07</v>
      </c>
      <c r="C666" t="e">
        <v>#N/A</v>
      </c>
      <c r="D666" s="17" t="e">
        <f>VLOOKUP(A666,Sheet7!$A$2:$B$602,2,FALSE)</f>
        <v>#N/A</v>
      </c>
      <c r="E666">
        <v>25554</v>
      </c>
      <c r="F666">
        <v>0</v>
      </c>
      <c r="H666">
        <v>820</v>
      </c>
      <c r="I666" t="s">
        <v>27</v>
      </c>
      <c r="J666" t="s">
        <v>1093</v>
      </c>
      <c r="K666" t="s">
        <v>1221</v>
      </c>
      <c r="L666" t="s">
        <v>37</v>
      </c>
      <c r="M666" t="s">
        <v>32</v>
      </c>
      <c r="N666">
        <v>2800</v>
      </c>
      <c r="O666">
        <v>455.71</v>
      </c>
      <c r="P666">
        <v>2344.29</v>
      </c>
      <c r="Q666">
        <v>2800</v>
      </c>
      <c r="R666">
        <v>2344.29</v>
      </c>
      <c r="S666">
        <v>2800</v>
      </c>
      <c r="T666">
        <v>0</v>
      </c>
      <c r="U666">
        <v>9</v>
      </c>
      <c r="V666">
        <v>0</v>
      </c>
      <c r="W666">
        <v>0</v>
      </c>
      <c r="X666" t="s">
        <v>1166</v>
      </c>
      <c r="Y666">
        <v>8</v>
      </c>
      <c r="Z666">
        <v>8</v>
      </c>
      <c r="AA666" t="s">
        <v>1113</v>
      </c>
      <c r="AB666">
        <v>0</v>
      </c>
      <c r="AC666" t="s">
        <v>33</v>
      </c>
      <c r="AD666">
        <v>0</v>
      </c>
      <c r="AE666">
        <v>0</v>
      </c>
      <c r="AF666">
        <v>0</v>
      </c>
    </row>
    <row r="667" spans="1:32" hidden="1" x14ac:dyDescent="0.25">
      <c r="A667" t="s">
        <v>1213</v>
      </c>
      <c r="B667">
        <v>4199.07</v>
      </c>
      <c r="C667" t="e">
        <v>#N/A</v>
      </c>
      <c r="D667" s="17" t="e">
        <f>VLOOKUP(A667,Sheet7!$A$2:$B$602,2,FALSE)</f>
        <v>#N/A</v>
      </c>
      <c r="E667">
        <v>25562</v>
      </c>
      <c r="F667">
        <v>0</v>
      </c>
      <c r="H667">
        <v>820</v>
      </c>
      <c r="I667" t="s">
        <v>27</v>
      </c>
      <c r="J667" t="s">
        <v>1093</v>
      </c>
      <c r="K667" t="s">
        <v>1222</v>
      </c>
      <c r="L667" t="s">
        <v>350</v>
      </c>
      <c r="M667" t="s">
        <v>32</v>
      </c>
      <c r="N667">
        <v>1886</v>
      </c>
      <c r="O667">
        <v>600</v>
      </c>
      <c r="P667">
        <v>1286</v>
      </c>
      <c r="Q667">
        <v>1886</v>
      </c>
      <c r="R667">
        <v>1286</v>
      </c>
      <c r="S667">
        <v>1886</v>
      </c>
      <c r="T667">
        <v>0</v>
      </c>
      <c r="U667">
        <v>9</v>
      </c>
      <c r="V667">
        <v>0</v>
      </c>
      <c r="W667">
        <v>0</v>
      </c>
      <c r="X667" t="s">
        <v>1166</v>
      </c>
      <c r="Y667">
        <v>8</v>
      </c>
      <c r="Z667">
        <v>8</v>
      </c>
      <c r="AA667" t="s">
        <v>1113</v>
      </c>
      <c r="AB667">
        <v>0</v>
      </c>
      <c r="AC667" t="s">
        <v>33</v>
      </c>
      <c r="AD667">
        <v>0</v>
      </c>
      <c r="AE667">
        <v>0</v>
      </c>
      <c r="AF667">
        <v>0</v>
      </c>
    </row>
    <row r="668" spans="1:32" hidden="1" x14ac:dyDescent="0.25">
      <c r="A668" t="s">
        <v>1213</v>
      </c>
      <c r="B668">
        <v>4199.07</v>
      </c>
      <c r="C668" t="e">
        <v>#N/A</v>
      </c>
      <c r="D668" s="17" t="e">
        <f>VLOOKUP(A668,Sheet7!$A$2:$B$602,2,FALSE)</f>
        <v>#N/A</v>
      </c>
      <c r="E668">
        <v>25876</v>
      </c>
      <c r="F668">
        <v>0</v>
      </c>
      <c r="H668">
        <v>820</v>
      </c>
      <c r="I668" t="s">
        <v>27</v>
      </c>
      <c r="J668" t="s">
        <v>1093</v>
      </c>
      <c r="K668" t="s">
        <v>1223</v>
      </c>
      <c r="L668" t="s">
        <v>45</v>
      </c>
      <c r="M668" t="s">
        <v>32</v>
      </c>
      <c r="N668">
        <v>11324.85</v>
      </c>
      <c r="O668">
        <v>7502</v>
      </c>
      <c r="P668">
        <v>3822.85</v>
      </c>
      <c r="Q668">
        <v>11324.85</v>
      </c>
      <c r="R668">
        <v>3822.85</v>
      </c>
      <c r="S668">
        <v>11324.85</v>
      </c>
      <c r="T668">
        <v>0</v>
      </c>
      <c r="U668">
        <v>9</v>
      </c>
      <c r="V668">
        <v>0</v>
      </c>
      <c r="W668">
        <v>0</v>
      </c>
      <c r="X668">
        <v>0</v>
      </c>
      <c r="Y668">
        <v>10</v>
      </c>
      <c r="Z668">
        <v>0</v>
      </c>
      <c r="AA668">
        <v>0</v>
      </c>
      <c r="AB668">
        <v>0</v>
      </c>
      <c r="AC668" t="s">
        <v>33</v>
      </c>
      <c r="AD668">
        <v>0</v>
      </c>
      <c r="AE668">
        <v>0</v>
      </c>
      <c r="AF668">
        <v>0</v>
      </c>
    </row>
    <row r="669" spans="1:32" hidden="1" x14ac:dyDescent="0.25">
      <c r="A669" t="s">
        <v>1224</v>
      </c>
      <c r="B669">
        <v>1422.6399999999999</v>
      </c>
      <c r="C669">
        <v>32.99</v>
      </c>
      <c r="D669" s="17">
        <f>VLOOKUP(A669,Sheet7!$A$2:$B$602,2,FALSE)</f>
        <v>20</v>
      </c>
      <c r="E669">
        <v>24773</v>
      </c>
      <c r="F669">
        <v>0</v>
      </c>
      <c r="H669">
        <v>820</v>
      </c>
      <c r="I669" t="s">
        <v>27</v>
      </c>
      <c r="J669" t="s">
        <v>1093</v>
      </c>
      <c r="K669" t="s">
        <v>1225</v>
      </c>
      <c r="L669" t="s">
        <v>50</v>
      </c>
      <c r="M669" t="s">
        <v>32</v>
      </c>
      <c r="N669">
        <v>3746.6</v>
      </c>
      <c r="O669">
        <v>2487.36</v>
      </c>
      <c r="P669">
        <v>1259.24</v>
      </c>
      <c r="Q669">
        <v>3746.6</v>
      </c>
      <c r="R669">
        <v>1259.24</v>
      </c>
      <c r="S669">
        <v>3746.6</v>
      </c>
      <c r="T669">
        <v>0</v>
      </c>
      <c r="U669">
        <v>9</v>
      </c>
      <c r="V669">
        <v>0</v>
      </c>
      <c r="W669">
        <v>0</v>
      </c>
      <c r="X669">
        <v>0</v>
      </c>
      <c r="Y669">
        <v>10</v>
      </c>
      <c r="Z669">
        <v>0</v>
      </c>
      <c r="AA669">
        <v>0</v>
      </c>
      <c r="AB669">
        <v>0</v>
      </c>
      <c r="AC669" t="s">
        <v>33</v>
      </c>
      <c r="AD669">
        <v>0</v>
      </c>
      <c r="AE669">
        <v>0</v>
      </c>
      <c r="AF669">
        <v>0</v>
      </c>
    </row>
    <row r="670" spans="1:32" hidden="1" x14ac:dyDescent="0.25">
      <c r="A670" t="s">
        <v>1224</v>
      </c>
      <c r="B670">
        <v>1422.6399999999999</v>
      </c>
      <c r="C670">
        <v>32.99</v>
      </c>
      <c r="D670" s="17">
        <f>VLOOKUP(A670,Sheet7!$A$2:$B$602,2,FALSE)</f>
        <v>20</v>
      </c>
      <c r="E670">
        <v>24776</v>
      </c>
      <c r="F670">
        <v>0</v>
      </c>
      <c r="H670">
        <v>820</v>
      </c>
      <c r="I670" t="s">
        <v>27</v>
      </c>
      <c r="J670" t="s">
        <v>1093</v>
      </c>
      <c r="K670" t="s">
        <v>1226</v>
      </c>
      <c r="L670" t="s">
        <v>119</v>
      </c>
      <c r="M670" t="s">
        <v>32</v>
      </c>
      <c r="N670">
        <v>133.34</v>
      </c>
      <c r="O670">
        <v>50</v>
      </c>
      <c r="P670">
        <v>83.34</v>
      </c>
      <c r="Q670">
        <v>133.34</v>
      </c>
      <c r="R670">
        <v>83.34</v>
      </c>
      <c r="S670">
        <v>133.34</v>
      </c>
      <c r="T670">
        <v>0</v>
      </c>
      <c r="U670">
        <v>9</v>
      </c>
      <c r="V670">
        <v>0</v>
      </c>
      <c r="W670">
        <v>0</v>
      </c>
      <c r="X670">
        <v>0</v>
      </c>
      <c r="Y670">
        <v>10</v>
      </c>
      <c r="Z670">
        <v>0</v>
      </c>
      <c r="AA670">
        <v>0</v>
      </c>
      <c r="AB670">
        <v>0</v>
      </c>
      <c r="AC670" t="s">
        <v>33</v>
      </c>
      <c r="AD670">
        <v>0</v>
      </c>
      <c r="AE670">
        <v>0</v>
      </c>
      <c r="AF670">
        <v>0</v>
      </c>
    </row>
    <row r="671" spans="1:32" hidden="1" x14ac:dyDescent="0.25">
      <c r="A671" t="s">
        <v>1224</v>
      </c>
      <c r="B671">
        <v>1422.6399999999999</v>
      </c>
      <c r="C671">
        <v>32.99</v>
      </c>
      <c r="D671" s="17">
        <f>VLOOKUP(A671,Sheet7!$A$2:$B$602,2,FALSE)</f>
        <v>20</v>
      </c>
      <c r="E671">
        <v>24780</v>
      </c>
      <c r="F671">
        <v>0</v>
      </c>
      <c r="H671">
        <v>820</v>
      </c>
      <c r="I671" t="s">
        <v>27</v>
      </c>
      <c r="J671" t="s">
        <v>1093</v>
      </c>
      <c r="K671" t="s">
        <v>1227</v>
      </c>
      <c r="L671" t="s">
        <v>50</v>
      </c>
      <c r="M671" t="s">
        <v>77</v>
      </c>
      <c r="N671">
        <v>527.28</v>
      </c>
      <c r="O671">
        <v>200</v>
      </c>
      <c r="P671">
        <v>327.27999999999997</v>
      </c>
      <c r="Q671">
        <v>527.28</v>
      </c>
      <c r="R671">
        <v>327.27999999999997</v>
      </c>
      <c r="S671">
        <v>527.28</v>
      </c>
      <c r="T671">
        <v>0</v>
      </c>
      <c r="U671">
        <v>9</v>
      </c>
      <c r="V671">
        <v>0</v>
      </c>
      <c r="W671">
        <v>0</v>
      </c>
      <c r="X671">
        <v>0</v>
      </c>
      <c r="Y671">
        <v>10</v>
      </c>
      <c r="Z671">
        <v>0</v>
      </c>
      <c r="AA671">
        <v>0</v>
      </c>
      <c r="AB671">
        <v>0</v>
      </c>
      <c r="AC671" t="s">
        <v>33</v>
      </c>
      <c r="AD671">
        <v>0</v>
      </c>
      <c r="AE671">
        <v>0</v>
      </c>
      <c r="AF671">
        <v>0</v>
      </c>
    </row>
    <row r="672" spans="1:32" hidden="1" x14ac:dyDescent="0.25">
      <c r="A672" t="s">
        <v>1224</v>
      </c>
      <c r="B672">
        <v>1422.6399999999999</v>
      </c>
      <c r="C672">
        <v>32.99</v>
      </c>
      <c r="D672" s="17">
        <f>VLOOKUP(A672,Sheet7!$A$2:$B$602,2,FALSE)</f>
        <v>20</v>
      </c>
      <c r="E672">
        <v>24781</v>
      </c>
      <c r="F672">
        <v>0</v>
      </c>
      <c r="H672">
        <v>820</v>
      </c>
      <c r="I672" t="s">
        <v>27</v>
      </c>
      <c r="J672" t="s">
        <v>1093</v>
      </c>
      <c r="K672" t="s">
        <v>1228</v>
      </c>
      <c r="L672" t="s">
        <v>119</v>
      </c>
      <c r="M672" t="s">
        <v>77</v>
      </c>
      <c r="N672">
        <v>236</v>
      </c>
      <c r="O672">
        <v>150</v>
      </c>
      <c r="P672">
        <v>86</v>
      </c>
      <c r="Q672">
        <v>236</v>
      </c>
      <c r="R672">
        <v>86</v>
      </c>
      <c r="S672">
        <v>236</v>
      </c>
      <c r="T672">
        <v>0</v>
      </c>
      <c r="U672">
        <v>9</v>
      </c>
      <c r="V672">
        <v>0</v>
      </c>
      <c r="W672">
        <v>0</v>
      </c>
      <c r="X672">
        <v>0</v>
      </c>
      <c r="Y672">
        <v>10</v>
      </c>
      <c r="Z672">
        <v>0</v>
      </c>
      <c r="AA672">
        <v>0</v>
      </c>
      <c r="AB672">
        <v>0</v>
      </c>
      <c r="AC672" t="s">
        <v>33</v>
      </c>
      <c r="AD672">
        <v>0</v>
      </c>
      <c r="AE672">
        <v>0</v>
      </c>
      <c r="AF672">
        <v>0</v>
      </c>
    </row>
    <row r="673" spans="1:32" hidden="1" x14ac:dyDescent="0.25">
      <c r="A673" t="s">
        <v>1229</v>
      </c>
      <c r="B673" t="e">
        <v>#N/A</v>
      </c>
      <c r="C673">
        <v>265.58999999999997</v>
      </c>
      <c r="D673" s="17">
        <f>VLOOKUP(A673,Sheet7!$A$2:$B$602,2,FALSE)</f>
        <v>60</v>
      </c>
      <c r="E673">
        <v>23514</v>
      </c>
      <c r="F673">
        <v>0</v>
      </c>
      <c r="H673">
        <v>820</v>
      </c>
      <c r="I673" t="s">
        <v>27</v>
      </c>
      <c r="J673" t="s">
        <v>1093</v>
      </c>
      <c r="K673" t="s">
        <v>1230</v>
      </c>
      <c r="L673" t="s">
        <v>50</v>
      </c>
      <c r="M673" t="s">
        <v>32</v>
      </c>
      <c r="N673">
        <v>50</v>
      </c>
      <c r="O673">
        <v>0</v>
      </c>
      <c r="P673">
        <v>50</v>
      </c>
      <c r="Q673">
        <v>50</v>
      </c>
      <c r="R673">
        <v>50</v>
      </c>
      <c r="S673">
        <v>50</v>
      </c>
      <c r="T673">
        <v>0</v>
      </c>
      <c r="U673">
        <v>9</v>
      </c>
      <c r="V673">
        <v>0</v>
      </c>
      <c r="W673">
        <v>0</v>
      </c>
      <c r="X673" t="s">
        <v>1166</v>
      </c>
      <c r="Y673">
        <v>8</v>
      </c>
      <c r="Z673">
        <v>8</v>
      </c>
      <c r="AA673" t="s">
        <v>1113</v>
      </c>
      <c r="AB673">
        <v>0</v>
      </c>
      <c r="AC673" t="s">
        <v>33</v>
      </c>
      <c r="AD673">
        <v>0</v>
      </c>
      <c r="AE673">
        <v>0</v>
      </c>
      <c r="AF673">
        <v>0</v>
      </c>
    </row>
    <row r="674" spans="1:32" hidden="1" x14ac:dyDescent="0.25">
      <c r="A674" t="s">
        <v>1231</v>
      </c>
      <c r="B674" t="e">
        <v>#N/A</v>
      </c>
      <c r="C674" t="e">
        <v>#DIV/0!</v>
      </c>
      <c r="D674" s="17">
        <f>VLOOKUP(A674,Sheet7!$A$2:$B$602,2,FALSE)</f>
        <v>20</v>
      </c>
      <c r="E674">
        <v>26948</v>
      </c>
      <c r="F674">
        <v>0</v>
      </c>
      <c r="H674">
        <v>820</v>
      </c>
      <c r="I674" t="s">
        <v>27</v>
      </c>
      <c r="J674" t="s">
        <v>1093</v>
      </c>
      <c r="K674" t="s">
        <v>1232</v>
      </c>
      <c r="L674" t="s">
        <v>272</v>
      </c>
      <c r="M674" t="s">
        <v>32</v>
      </c>
      <c r="N674">
        <v>25</v>
      </c>
      <c r="O674">
        <v>25</v>
      </c>
      <c r="P674">
        <v>0</v>
      </c>
      <c r="Q674">
        <v>25</v>
      </c>
      <c r="R674">
        <v>0</v>
      </c>
      <c r="S674">
        <v>25</v>
      </c>
      <c r="T674">
        <v>0</v>
      </c>
      <c r="U674">
        <v>9</v>
      </c>
      <c r="V674">
        <v>0</v>
      </c>
      <c r="W674">
        <v>0</v>
      </c>
      <c r="X674" t="s">
        <v>1166</v>
      </c>
      <c r="Y674">
        <v>8</v>
      </c>
      <c r="Z674">
        <v>8</v>
      </c>
      <c r="AA674" t="s">
        <v>1113</v>
      </c>
      <c r="AB674">
        <v>0</v>
      </c>
      <c r="AC674" t="s">
        <v>33</v>
      </c>
      <c r="AD674">
        <v>0</v>
      </c>
      <c r="AE674">
        <v>0</v>
      </c>
      <c r="AF674">
        <v>0</v>
      </c>
    </row>
    <row r="675" spans="1:32" hidden="1" x14ac:dyDescent="0.25">
      <c r="A675" t="s">
        <v>1231</v>
      </c>
      <c r="B675" t="e">
        <v>#N/A</v>
      </c>
      <c r="C675" t="e">
        <v>#DIV/0!</v>
      </c>
      <c r="D675" s="17">
        <f>VLOOKUP(A675,Sheet7!$A$2:$B$602,2,FALSE)</f>
        <v>20</v>
      </c>
      <c r="E675">
        <v>26976</v>
      </c>
      <c r="F675">
        <v>0</v>
      </c>
      <c r="H675">
        <v>820</v>
      </c>
      <c r="I675" t="s">
        <v>27</v>
      </c>
      <c r="J675" t="s">
        <v>1093</v>
      </c>
      <c r="K675" t="s">
        <v>1233</v>
      </c>
      <c r="L675" t="s">
        <v>272</v>
      </c>
      <c r="M675" t="s">
        <v>51</v>
      </c>
      <c r="N675">
        <v>25</v>
      </c>
      <c r="O675">
        <v>25</v>
      </c>
      <c r="P675">
        <v>0</v>
      </c>
      <c r="Q675">
        <v>25</v>
      </c>
      <c r="R675">
        <v>0</v>
      </c>
      <c r="S675">
        <v>25</v>
      </c>
      <c r="T675">
        <v>0</v>
      </c>
      <c r="U675">
        <v>9</v>
      </c>
      <c r="V675">
        <v>0</v>
      </c>
      <c r="W675">
        <v>0</v>
      </c>
      <c r="X675" t="s">
        <v>1166</v>
      </c>
      <c r="Y675">
        <v>8</v>
      </c>
      <c r="Z675">
        <v>8</v>
      </c>
      <c r="AA675" t="s">
        <v>1113</v>
      </c>
      <c r="AB675">
        <v>0</v>
      </c>
      <c r="AC675" t="s">
        <v>33</v>
      </c>
      <c r="AD675">
        <v>0</v>
      </c>
      <c r="AE675">
        <v>0</v>
      </c>
      <c r="AF675">
        <v>0</v>
      </c>
    </row>
    <row r="676" spans="1:32" hidden="1" x14ac:dyDescent="0.25">
      <c r="A676" t="s">
        <v>1234</v>
      </c>
      <c r="B676">
        <v>0</v>
      </c>
      <c r="C676">
        <v>1790.85</v>
      </c>
      <c r="D676" s="17">
        <f>VLOOKUP(A676,Sheet7!$A$2:$B$602,2,FALSE)</f>
        <v>50</v>
      </c>
      <c r="E676">
        <v>25025</v>
      </c>
      <c r="F676">
        <v>0</v>
      </c>
      <c r="H676">
        <v>820</v>
      </c>
      <c r="I676" t="s">
        <v>27</v>
      </c>
      <c r="J676" t="s">
        <v>1093</v>
      </c>
      <c r="K676" t="s">
        <v>1235</v>
      </c>
      <c r="L676" t="s">
        <v>60</v>
      </c>
      <c r="M676" t="s">
        <v>32</v>
      </c>
      <c r="N676">
        <v>500</v>
      </c>
      <c r="O676">
        <v>200</v>
      </c>
      <c r="P676">
        <v>300</v>
      </c>
      <c r="Q676">
        <v>500</v>
      </c>
      <c r="R676">
        <v>300</v>
      </c>
      <c r="S676">
        <v>500</v>
      </c>
      <c r="T676">
        <v>0</v>
      </c>
      <c r="U676">
        <v>9</v>
      </c>
      <c r="V676">
        <v>0</v>
      </c>
      <c r="W676">
        <v>0</v>
      </c>
      <c r="X676" t="s">
        <v>1166</v>
      </c>
      <c r="Y676">
        <v>8</v>
      </c>
      <c r="Z676">
        <v>8</v>
      </c>
      <c r="AA676" t="s">
        <v>1113</v>
      </c>
      <c r="AB676">
        <v>0</v>
      </c>
      <c r="AC676" t="s">
        <v>33</v>
      </c>
      <c r="AD676">
        <v>0</v>
      </c>
      <c r="AE676">
        <v>0</v>
      </c>
      <c r="AF676">
        <v>0</v>
      </c>
    </row>
    <row r="677" spans="1:32" hidden="1" x14ac:dyDescent="0.25">
      <c r="A677" t="s">
        <v>1234</v>
      </c>
      <c r="B677">
        <v>0</v>
      </c>
      <c r="C677">
        <v>1790.85</v>
      </c>
      <c r="D677" s="17">
        <f>VLOOKUP(A677,Sheet7!$A$2:$B$602,2,FALSE)</f>
        <v>50</v>
      </c>
      <c r="E677">
        <v>25026</v>
      </c>
      <c r="F677">
        <v>0</v>
      </c>
      <c r="H677">
        <v>820</v>
      </c>
      <c r="I677" t="s">
        <v>27</v>
      </c>
      <c r="J677" t="s">
        <v>1093</v>
      </c>
      <c r="K677" t="s">
        <v>1236</v>
      </c>
      <c r="L677" t="s">
        <v>35</v>
      </c>
      <c r="M677" t="s">
        <v>32</v>
      </c>
      <c r="N677">
        <v>300</v>
      </c>
      <c r="O677">
        <v>100</v>
      </c>
      <c r="P677">
        <v>200</v>
      </c>
      <c r="Q677">
        <v>300</v>
      </c>
      <c r="R677">
        <v>200</v>
      </c>
      <c r="S677">
        <v>300</v>
      </c>
      <c r="T677">
        <v>0</v>
      </c>
      <c r="U677">
        <v>9</v>
      </c>
      <c r="V677">
        <v>0</v>
      </c>
      <c r="W677">
        <v>0</v>
      </c>
      <c r="X677" t="s">
        <v>1166</v>
      </c>
      <c r="Y677">
        <v>8</v>
      </c>
      <c r="Z677">
        <v>8</v>
      </c>
      <c r="AA677" t="s">
        <v>1113</v>
      </c>
      <c r="AB677">
        <v>0</v>
      </c>
      <c r="AC677" t="s">
        <v>33</v>
      </c>
      <c r="AD677">
        <v>0</v>
      </c>
      <c r="AE677">
        <v>0</v>
      </c>
      <c r="AF677">
        <v>0</v>
      </c>
    </row>
    <row r="678" spans="1:32" hidden="1" x14ac:dyDescent="0.25">
      <c r="A678" t="s">
        <v>1237</v>
      </c>
      <c r="B678">
        <v>11.3</v>
      </c>
      <c r="C678">
        <v>1280.0899999999999</v>
      </c>
      <c r="D678" s="17">
        <f>VLOOKUP(A678,Sheet7!$A$2:$B$602,2,FALSE)</f>
        <v>30</v>
      </c>
      <c r="E678">
        <v>24693</v>
      </c>
      <c r="F678">
        <v>0</v>
      </c>
      <c r="H678">
        <v>820</v>
      </c>
      <c r="I678" t="s">
        <v>27</v>
      </c>
      <c r="J678" t="s">
        <v>1093</v>
      </c>
      <c r="K678" t="s">
        <v>1238</v>
      </c>
      <c r="L678" t="s">
        <v>50</v>
      </c>
      <c r="M678" t="s">
        <v>32</v>
      </c>
      <c r="N678">
        <v>200</v>
      </c>
      <c r="O678">
        <v>75</v>
      </c>
      <c r="P678">
        <v>125</v>
      </c>
      <c r="Q678">
        <v>200</v>
      </c>
      <c r="R678">
        <v>125</v>
      </c>
      <c r="S678">
        <v>200</v>
      </c>
      <c r="T678">
        <v>0</v>
      </c>
      <c r="U678">
        <v>9</v>
      </c>
      <c r="V678">
        <v>0</v>
      </c>
      <c r="W678">
        <v>0</v>
      </c>
      <c r="X678" t="s">
        <v>1166</v>
      </c>
      <c r="Y678">
        <v>8</v>
      </c>
      <c r="Z678">
        <v>8</v>
      </c>
      <c r="AA678" t="s">
        <v>1113</v>
      </c>
      <c r="AB678">
        <v>0</v>
      </c>
      <c r="AC678" t="s">
        <v>33</v>
      </c>
      <c r="AD678">
        <v>0</v>
      </c>
      <c r="AE678">
        <v>0</v>
      </c>
      <c r="AF678">
        <v>0</v>
      </c>
    </row>
    <row r="679" spans="1:32" hidden="1" x14ac:dyDescent="0.25">
      <c r="A679" t="s">
        <v>1237</v>
      </c>
      <c r="B679">
        <v>11.3</v>
      </c>
      <c r="C679">
        <v>1280.0899999999999</v>
      </c>
      <c r="D679" s="17">
        <f>VLOOKUP(A679,Sheet7!$A$2:$B$602,2,FALSE)</f>
        <v>30</v>
      </c>
      <c r="E679">
        <v>24694</v>
      </c>
      <c r="F679">
        <v>0</v>
      </c>
      <c r="H679">
        <v>820</v>
      </c>
      <c r="I679" t="s">
        <v>27</v>
      </c>
      <c r="J679" t="s">
        <v>1093</v>
      </c>
      <c r="K679" t="s">
        <v>1239</v>
      </c>
      <c r="L679" t="s">
        <v>35</v>
      </c>
      <c r="M679" t="s">
        <v>32</v>
      </c>
      <c r="N679">
        <v>140</v>
      </c>
      <c r="O679">
        <v>70</v>
      </c>
      <c r="P679">
        <v>70</v>
      </c>
      <c r="Q679">
        <v>140</v>
      </c>
      <c r="R679">
        <v>70</v>
      </c>
      <c r="S679">
        <v>140</v>
      </c>
      <c r="T679">
        <v>0</v>
      </c>
      <c r="U679">
        <v>9</v>
      </c>
      <c r="V679">
        <v>0</v>
      </c>
      <c r="W679">
        <v>0</v>
      </c>
      <c r="X679" t="s">
        <v>1166</v>
      </c>
      <c r="Y679">
        <v>8</v>
      </c>
      <c r="Z679">
        <v>8</v>
      </c>
      <c r="AA679" t="s">
        <v>1113</v>
      </c>
      <c r="AB679">
        <v>0</v>
      </c>
      <c r="AC679" t="s">
        <v>33</v>
      </c>
      <c r="AD679">
        <v>0</v>
      </c>
      <c r="AE679">
        <v>0</v>
      </c>
      <c r="AF679">
        <v>0</v>
      </c>
    </row>
    <row r="680" spans="1:32" hidden="1" x14ac:dyDescent="0.25">
      <c r="A680" t="s">
        <v>1237</v>
      </c>
      <c r="B680">
        <v>11.3</v>
      </c>
      <c r="C680">
        <v>1280.0899999999999</v>
      </c>
      <c r="D680" s="17">
        <f>VLOOKUP(A680,Sheet7!$A$2:$B$602,2,FALSE)</f>
        <v>30</v>
      </c>
      <c r="E680">
        <v>24695</v>
      </c>
      <c r="F680">
        <v>0</v>
      </c>
      <c r="H680">
        <v>820</v>
      </c>
      <c r="I680" t="s">
        <v>27</v>
      </c>
      <c r="J680" t="s">
        <v>1093</v>
      </c>
      <c r="K680" t="s">
        <v>1240</v>
      </c>
      <c r="L680" t="s">
        <v>272</v>
      </c>
      <c r="M680" t="s">
        <v>32</v>
      </c>
      <c r="N680">
        <v>505</v>
      </c>
      <c r="O680">
        <v>305</v>
      </c>
      <c r="P680">
        <v>200</v>
      </c>
      <c r="Q680">
        <v>505</v>
      </c>
      <c r="R680">
        <v>200</v>
      </c>
      <c r="S680">
        <v>505</v>
      </c>
      <c r="T680">
        <v>0</v>
      </c>
      <c r="U680">
        <v>9</v>
      </c>
      <c r="V680">
        <v>0</v>
      </c>
      <c r="W680">
        <v>0</v>
      </c>
      <c r="X680" t="s">
        <v>1166</v>
      </c>
      <c r="Y680">
        <v>8</v>
      </c>
      <c r="Z680">
        <v>8</v>
      </c>
      <c r="AA680" t="s">
        <v>1113</v>
      </c>
      <c r="AB680">
        <v>0</v>
      </c>
      <c r="AC680" t="s">
        <v>33</v>
      </c>
      <c r="AD680">
        <v>0</v>
      </c>
      <c r="AE680">
        <v>0</v>
      </c>
      <c r="AF680">
        <v>0</v>
      </c>
    </row>
    <row r="681" spans="1:32" hidden="1" x14ac:dyDescent="0.25">
      <c r="A681" t="s">
        <v>1237</v>
      </c>
      <c r="B681">
        <v>11.3</v>
      </c>
      <c r="C681">
        <v>1280.0899999999999</v>
      </c>
      <c r="D681" s="17">
        <f>VLOOKUP(A681,Sheet7!$A$2:$B$602,2,FALSE)</f>
        <v>30</v>
      </c>
      <c r="E681">
        <v>24696</v>
      </c>
      <c r="F681">
        <v>0</v>
      </c>
      <c r="H681">
        <v>820</v>
      </c>
      <c r="I681" t="s">
        <v>27</v>
      </c>
      <c r="J681" t="s">
        <v>1093</v>
      </c>
      <c r="K681" t="s">
        <v>1241</v>
      </c>
      <c r="L681" t="s">
        <v>35</v>
      </c>
      <c r="M681" t="s">
        <v>77</v>
      </c>
      <c r="N681">
        <v>25</v>
      </c>
      <c r="O681">
        <v>10</v>
      </c>
      <c r="P681">
        <v>15</v>
      </c>
      <c r="Q681">
        <v>25</v>
      </c>
      <c r="R681">
        <v>15</v>
      </c>
      <c r="S681">
        <v>25</v>
      </c>
      <c r="T681">
        <v>0</v>
      </c>
      <c r="U681">
        <v>9</v>
      </c>
      <c r="V681">
        <v>0</v>
      </c>
      <c r="W681">
        <v>0</v>
      </c>
      <c r="X681" t="s">
        <v>1166</v>
      </c>
      <c r="Y681">
        <v>8</v>
      </c>
      <c r="Z681">
        <v>8</v>
      </c>
      <c r="AA681" t="s">
        <v>1113</v>
      </c>
      <c r="AB681">
        <v>0</v>
      </c>
      <c r="AC681" t="s">
        <v>33</v>
      </c>
      <c r="AD681">
        <v>0</v>
      </c>
      <c r="AE681">
        <v>0</v>
      </c>
      <c r="AF681">
        <v>0</v>
      </c>
    </row>
    <row r="682" spans="1:32" hidden="1" x14ac:dyDescent="0.25">
      <c r="A682" t="s">
        <v>1237</v>
      </c>
      <c r="B682">
        <v>11.3</v>
      </c>
      <c r="C682">
        <v>1280.0899999999999</v>
      </c>
      <c r="D682" s="17">
        <f>VLOOKUP(A682,Sheet7!$A$2:$B$602,2,FALSE)</f>
        <v>30</v>
      </c>
      <c r="E682">
        <v>24704</v>
      </c>
      <c r="F682">
        <v>0</v>
      </c>
      <c r="H682">
        <v>820</v>
      </c>
      <c r="I682" t="s">
        <v>27</v>
      </c>
      <c r="J682" t="s">
        <v>1093</v>
      </c>
      <c r="K682" t="s">
        <v>1242</v>
      </c>
      <c r="L682" t="s">
        <v>45</v>
      </c>
      <c r="M682" t="s">
        <v>32</v>
      </c>
      <c r="N682">
        <v>72</v>
      </c>
      <c r="O682">
        <v>35</v>
      </c>
      <c r="P682">
        <v>37</v>
      </c>
      <c r="Q682">
        <v>72</v>
      </c>
      <c r="R682">
        <v>37</v>
      </c>
      <c r="S682">
        <v>72</v>
      </c>
      <c r="T682">
        <v>0</v>
      </c>
      <c r="U682">
        <v>9</v>
      </c>
      <c r="V682">
        <v>0</v>
      </c>
      <c r="W682">
        <v>0</v>
      </c>
      <c r="X682">
        <v>0</v>
      </c>
      <c r="Y682">
        <v>10</v>
      </c>
      <c r="Z682">
        <v>0</v>
      </c>
      <c r="AA682">
        <v>0</v>
      </c>
      <c r="AB682">
        <v>0</v>
      </c>
      <c r="AC682" t="s">
        <v>33</v>
      </c>
      <c r="AD682">
        <v>0</v>
      </c>
      <c r="AE682">
        <v>0</v>
      </c>
      <c r="AF682">
        <v>0</v>
      </c>
    </row>
    <row r="683" spans="1:32" hidden="1" x14ac:dyDescent="0.25">
      <c r="A683" t="s">
        <v>1237</v>
      </c>
      <c r="B683">
        <v>11.3</v>
      </c>
      <c r="C683">
        <v>1280.0899999999999</v>
      </c>
      <c r="D683" s="17">
        <f>VLOOKUP(A683,Sheet7!$A$2:$B$602,2,FALSE)</f>
        <v>30</v>
      </c>
      <c r="E683">
        <v>26980</v>
      </c>
      <c r="F683">
        <v>0</v>
      </c>
      <c r="H683">
        <v>820</v>
      </c>
      <c r="I683" t="s">
        <v>27</v>
      </c>
      <c r="J683" t="s">
        <v>1093</v>
      </c>
      <c r="K683" t="s">
        <v>1243</v>
      </c>
      <c r="L683" t="s">
        <v>35</v>
      </c>
      <c r="M683" t="s">
        <v>51</v>
      </c>
      <c r="N683">
        <v>35</v>
      </c>
      <c r="O683">
        <v>15</v>
      </c>
      <c r="P683">
        <v>20</v>
      </c>
      <c r="Q683">
        <v>35</v>
      </c>
      <c r="R683">
        <v>20</v>
      </c>
      <c r="S683">
        <v>35</v>
      </c>
      <c r="T683">
        <v>0</v>
      </c>
      <c r="U683">
        <v>9</v>
      </c>
      <c r="V683">
        <v>0</v>
      </c>
      <c r="W683">
        <v>0</v>
      </c>
      <c r="X683" t="s">
        <v>1166</v>
      </c>
      <c r="Y683">
        <v>8</v>
      </c>
      <c r="Z683">
        <v>8</v>
      </c>
      <c r="AA683" t="s">
        <v>1113</v>
      </c>
      <c r="AB683">
        <v>0</v>
      </c>
      <c r="AC683" t="s">
        <v>33</v>
      </c>
      <c r="AD683">
        <v>0</v>
      </c>
      <c r="AE683">
        <v>0</v>
      </c>
      <c r="AF683">
        <v>0</v>
      </c>
    </row>
    <row r="684" spans="1:32" hidden="1" x14ac:dyDescent="0.25">
      <c r="A684" t="s">
        <v>1237</v>
      </c>
      <c r="B684">
        <v>11.3</v>
      </c>
      <c r="C684">
        <v>1280.0899999999999</v>
      </c>
      <c r="D684" s="17">
        <f>VLOOKUP(A684,Sheet7!$A$2:$B$602,2,FALSE)</f>
        <v>30</v>
      </c>
      <c r="E684">
        <v>26982</v>
      </c>
      <c r="F684">
        <v>0</v>
      </c>
      <c r="H684">
        <v>820</v>
      </c>
      <c r="I684" t="s">
        <v>27</v>
      </c>
      <c r="J684" t="s">
        <v>1093</v>
      </c>
      <c r="K684" t="s">
        <v>1244</v>
      </c>
      <c r="L684" t="s">
        <v>35</v>
      </c>
      <c r="M684" t="s">
        <v>403</v>
      </c>
      <c r="N684">
        <v>25</v>
      </c>
      <c r="O684">
        <v>10</v>
      </c>
      <c r="P684">
        <v>15</v>
      </c>
      <c r="Q684">
        <v>25</v>
      </c>
      <c r="R684">
        <v>15</v>
      </c>
      <c r="S684">
        <v>25</v>
      </c>
      <c r="T684">
        <v>0</v>
      </c>
      <c r="U684">
        <v>9</v>
      </c>
      <c r="V684">
        <v>0</v>
      </c>
      <c r="W684">
        <v>0</v>
      </c>
      <c r="X684" t="s">
        <v>1166</v>
      </c>
      <c r="Y684">
        <v>8</v>
      </c>
      <c r="Z684">
        <v>8</v>
      </c>
      <c r="AA684" t="s">
        <v>1113</v>
      </c>
      <c r="AB684">
        <v>0</v>
      </c>
      <c r="AC684" t="s">
        <v>33</v>
      </c>
      <c r="AD684">
        <v>0</v>
      </c>
      <c r="AE684">
        <v>0</v>
      </c>
      <c r="AF684">
        <v>0</v>
      </c>
    </row>
    <row r="685" spans="1:32" hidden="1" x14ac:dyDescent="0.25">
      <c r="A685" t="s">
        <v>1245</v>
      </c>
      <c r="B685">
        <v>4704.9399999999996</v>
      </c>
      <c r="C685">
        <v>3098.42</v>
      </c>
      <c r="D685" s="17">
        <f>VLOOKUP(A685,Sheet7!$A$2:$B$602,2,FALSE)</f>
        <v>60</v>
      </c>
      <c r="E685">
        <v>23508</v>
      </c>
      <c r="F685">
        <v>0</v>
      </c>
      <c r="H685">
        <v>820</v>
      </c>
      <c r="I685" t="s">
        <v>27</v>
      </c>
      <c r="J685" t="s">
        <v>1093</v>
      </c>
      <c r="K685" t="s">
        <v>1246</v>
      </c>
      <c r="L685" t="s">
        <v>60</v>
      </c>
      <c r="M685" t="s">
        <v>32</v>
      </c>
      <c r="N685">
        <v>1890</v>
      </c>
      <c r="O685">
        <v>0</v>
      </c>
      <c r="P685">
        <v>1890</v>
      </c>
      <c r="Q685">
        <v>1890</v>
      </c>
      <c r="R685">
        <v>1890</v>
      </c>
      <c r="S685">
        <v>1890</v>
      </c>
      <c r="T685">
        <v>0</v>
      </c>
      <c r="U685">
        <v>9</v>
      </c>
      <c r="V685">
        <v>0</v>
      </c>
      <c r="W685">
        <v>0</v>
      </c>
      <c r="X685" t="s">
        <v>1247</v>
      </c>
      <c r="Y685">
        <v>8</v>
      </c>
      <c r="Z685">
        <v>8</v>
      </c>
      <c r="AA685" t="s">
        <v>1113</v>
      </c>
      <c r="AB685">
        <v>0</v>
      </c>
      <c r="AC685" t="s">
        <v>33</v>
      </c>
      <c r="AD685">
        <v>0</v>
      </c>
      <c r="AE685">
        <v>0</v>
      </c>
      <c r="AF685">
        <v>0</v>
      </c>
    </row>
    <row r="686" spans="1:32" hidden="1" x14ac:dyDescent="0.25">
      <c r="A686" t="s">
        <v>1245</v>
      </c>
      <c r="B686">
        <v>4704.9399999999996</v>
      </c>
      <c r="C686">
        <v>3098.42</v>
      </c>
      <c r="D686" s="17">
        <f>VLOOKUP(A686,Sheet7!$A$2:$B$602,2,FALSE)</f>
        <v>60</v>
      </c>
      <c r="E686">
        <v>23509</v>
      </c>
      <c r="F686">
        <v>0</v>
      </c>
      <c r="H686">
        <v>820</v>
      </c>
      <c r="I686" t="s">
        <v>27</v>
      </c>
      <c r="J686" t="s">
        <v>1093</v>
      </c>
      <c r="K686" t="s">
        <v>1248</v>
      </c>
      <c r="L686" t="s">
        <v>60</v>
      </c>
      <c r="M686" t="s">
        <v>77</v>
      </c>
      <c r="N686">
        <v>534.75</v>
      </c>
      <c r="O686">
        <v>0</v>
      </c>
      <c r="P686">
        <v>534.75</v>
      </c>
      <c r="Q686">
        <v>534.75</v>
      </c>
      <c r="R686">
        <v>534.75</v>
      </c>
      <c r="S686">
        <v>534.75</v>
      </c>
      <c r="T686">
        <v>0</v>
      </c>
      <c r="U686">
        <v>9</v>
      </c>
      <c r="V686">
        <v>0</v>
      </c>
      <c r="W686">
        <v>0</v>
      </c>
      <c r="X686" t="s">
        <v>1247</v>
      </c>
      <c r="Y686">
        <v>8</v>
      </c>
      <c r="Z686">
        <v>8</v>
      </c>
      <c r="AA686" t="s">
        <v>1113</v>
      </c>
      <c r="AB686">
        <v>0</v>
      </c>
      <c r="AC686" t="s">
        <v>33</v>
      </c>
      <c r="AD686">
        <v>0</v>
      </c>
      <c r="AE686">
        <v>0</v>
      </c>
      <c r="AF686">
        <v>0</v>
      </c>
    </row>
    <row r="687" spans="1:32" hidden="1" x14ac:dyDescent="0.25">
      <c r="A687" t="s">
        <v>1245</v>
      </c>
      <c r="B687">
        <v>4704.9399999999996</v>
      </c>
      <c r="C687">
        <v>3098.42</v>
      </c>
      <c r="D687" s="17">
        <f>VLOOKUP(A687,Sheet7!$A$2:$B$602,2,FALSE)</f>
        <v>60</v>
      </c>
      <c r="E687">
        <v>23510</v>
      </c>
      <c r="F687">
        <v>0</v>
      </c>
      <c r="H687">
        <v>820</v>
      </c>
      <c r="I687" t="s">
        <v>27</v>
      </c>
      <c r="J687" t="s">
        <v>1093</v>
      </c>
      <c r="K687" t="s">
        <v>1249</v>
      </c>
      <c r="L687" t="s">
        <v>37</v>
      </c>
      <c r="M687" t="s">
        <v>32</v>
      </c>
      <c r="N687">
        <v>5405</v>
      </c>
      <c r="O687">
        <v>1670</v>
      </c>
      <c r="P687">
        <v>3735</v>
      </c>
      <c r="Q687">
        <v>5405</v>
      </c>
      <c r="R687">
        <v>3735</v>
      </c>
      <c r="S687">
        <v>5405</v>
      </c>
      <c r="T687">
        <v>0</v>
      </c>
      <c r="U687">
        <v>9</v>
      </c>
      <c r="V687">
        <v>0</v>
      </c>
      <c r="W687">
        <v>0</v>
      </c>
      <c r="X687" t="s">
        <v>1166</v>
      </c>
      <c r="Y687">
        <v>8</v>
      </c>
      <c r="Z687">
        <v>8</v>
      </c>
      <c r="AA687" t="s">
        <v>1113</v>
      </c>
      <c r="AB687">
        <v>0</v>
      </c>
      <c r="AC687" t="s">
        <v>33</v>
      </c>
      <c r="AD687">
        <v>0</v>
      </c>
      <c r="AE687">
        <v>0</v>
      </c>
      <c r="AF687">
        <v>0</v>
      </c>
    </row>
    <row r="688" spans="1:32" hidden="1" x14ac:dyDescent="0.25">
      <c r="A688" t="s">
        <v>1245</v>
      </c>
      <c r="B688">
        <v>4704.9399999999996</v>
      </c>
      <c r="C688">
        <v>3098.42</v>
      </c>
      <c r="D688" s="17">
        <f>VLOOKUP(A688,Sheet7!$A$2:$B$602,2,FALSE)</f>
        <v>60</v>
      </c>
      <c r="E688">
        <v>23531</v>
      </c>
      <c r="F688">
        <v>0</v>
      </c>
      <c r="H688">
        <v>820</v>
      </c>
      <c r="I688" t="s">
        <v>27</v>
      </c>
      <c r="J688" t="s">
        <v>1093</v>
      </c>
      <c r="K688" t="s">
        <v>1250</v>
      </c>
      <c r="L688" t="s">
        <v>350</v>
      </c>
      <c r="M688" t="s">
        <v>32</v>
      </c>
      <c r="N688">
        <v>1260</v>
      </c>
      <c r="O688">
        <v>250</v>
      </c>
      <c r="P688">
        <v>1010</v>
      </c>
      <c r="Q688">
        <v>1260</v>
      </c>
      <c r="R688">
        <v>1010</v>
      </c>
      <c r="S688">
        <v>1260</v>
      </c>
      <c r="T688">
        <v>0</v>
      </c>
      <c r="U688">
        <v>9</v>
      </c>
      <c r="V688">
        <v>0</v>
      </c>
      <c r="W688">
        <v>0</v>
      </c>
      <c r="X688" t="s">
        <v>1166</v>
      </c>
      <c r="Y688">
        <v>8</v>
      </c>
      <c r="Z688">
        <v>8</v>
      </c>
      <c r="AA688" t="s">
        <v>1113</v>
      </c>
      <c r="AB688">
        <v>0</v>
      </c>
      <c r="AC688" t="s">
        <v>33</v>
      </c>
      <c r="AD688">
        <v>0</v>
      </c>
      <c r="AE688">
        <v>0</v>
      </c>
      <c r="AF688">
        <v>0</v>
      </c>
    </row>
    <row r="689" spans="1:32" hidden="1" x14ac:dyDescent="0.25">
      <c r="A689" t="s">
        <v>1245</v>
      </c>
      <c r="B689">
        <v>4704.9399999999996</v>
      </c>
      <c r="C689">
        <v>3098.42</v>
      </c>
      <c r="D689" s="17">
        <f>VLOOKUP(A689,Sheet7!$A$2:$B$602,2,FALSE)</f>
        <v>60</v>
      </c>
      <c r="E689">
        <v>23532</v>
      </c>
      <c r="F689">
        <v>0</v>
      </c>
      <c r="H689">
        <v>820</v>
      </c>
      <c r="I689" t="s">
        <v>27</v>
      </c>
      <c r="J689" t="s">
        <v>1093</v>
      </c>
      <c r="K689" t="s">
        <v>1251</v>
      </c>
      <c r="L689" t="s">
        <v>37</v>
      </c>
      <c r="M689" t="s">
        <v>77</v>
      </c>
      <c r="N689">
        <v>200</v>
      </c>
      <c r="O689">
        <v>100</v>
      </c>
      <c r="P689">
        <v>100</v>
      </c>
      <c r="Q689">
        <v>200</v>
      </c>
      <c r="R689">
        <v>100</v>
      </c>
      <c r="S689">
        <v>200</v>
      </c>
      <c r="T689">
        <v>0</v>
      </c>
      <c r="U689">
        <v>9</v>
      </c>
      <c r="V689">
        <v>0</v>
      </c>
      <c r="W689">
        <v>0</v>
      </c>
      <c r="X689" t="s">
        <v>1252</v>
      </c>
      <c r="Y689">
        <v>2</v>
      </c>
      <c r="Z689">
        <v>1</v>
      </c>
      <c r="AA689" t="s">
        <v>1253</v>
      </c>
      <c r="AB689">
        <v>0</v>
      </c>
      <c r="AC689" t="s">
        <v>63</v>
      </c>
      <c r="AD689" t="s">
        <v>978</v>
      </c>
      <c r="AE689" t="s">
        <v>33</v>
      </c>
      <c r="AF689">
        <v>0</v>
      </c>
    </row>
    <row r="690" spans="1:32" hidden="1" x14ac:dyDescent="0.25">
      <c r="A690" t="s">
        <v>1245</v>
      </c>
      <c r="B690">
        <v>4704.9399999999996</v>
      </c>
      <c r="C690">
        <v>3098.42</v>
      </c>
      <c r="D690" s="17">
        <f>VLOOKUP(A690,Sheet7!$A$2:$B$602,2,FALSE)</f>
        <v>60</v>
      </c>
      <c r="E690">
        <v>23533</v>
      </c>
      <c r="F690">
        <v>0</v>
      </c>
      <c r="H690">
        <v>820</v>
      </c>
      <c r="I690" t="s">
        <v>27</v>
      </c>
      <c r="J690" t="s">
        <v>1093</v>
      </c>
      <c r="K690" t="s">
        <v>1254</v>
      </c>
      <c r="L690" t="s">
        <v>288</v>
      </c>
      <c r="M690" t="s">
        <v>32</v>
      </c>
      <c r="N690">
        <v>1189</v>
      </c>
      <c r="O690">
        <v>0</v>
      </c>
      <c r="P690">
        <v>1189</v>
      </c>
      <c r="Q690">
        <v>1189</v>
      </c>
      <c r="R690">
        <v>1189</v>
      </c>
      <c r="S690">
        <v>1189</v>
      </c>
      <c r="T690">
        <v>0</v>
      </c>
      <c r="U690">
        <v>9</v>
      </c>
      <c r="V690">
        <v>0</v>
      </c>
      <c r="W690">
        <v>0</v>
      </c>
      <c r="X690" t="s">
        <v>1247</v>
      </c>
      <c r="Y690">
        <v>8</v>
      </c>
      <c r="Z690">
        <v>8</v>
      </c>
      <c r="AA690" t="s">
        <v>1113</v>
      </c>
      <c r="AB690">
        <v>0</v>
      </c>
      <c r="AC690" t="s">
        <v>33</v>
      </c>
      <c r="AD690" t="s">
        <v>33</v>
      </c>
      <c r="AE690">
        <v>0</v>
      </c>
      <c r="AF690">
        <v>0</v>
      </c>
    </row>
    <row r="691" spans="1:32" hidden="1" x14ac:dyDescent="0.25">
      <c r="A691" t="s">
        <v>1245</v>
      </c>
      <c r="B691">
        <v>4704.9399999999996</v>
      </c>
      <c r="C691">
        <v>3098.42</v>
      </c>
      <c r="D691" s="17">
        <f>VLOOKUP(A691,Sheet7!$A$2:$B$602,2,FALSE)</f>
        <v>60</v>
      </c>
      <c r="E691">
        <v>23534</v>
      </c>
      <c r="F691">
        <v>0</v>
      </c>
      <c r="H691">
        <v>820</v>
      </c>
      <c r="I691" t="s">
        <v>27</v>
      </c>
      <c r="J691" t="s">
        <v>1093</v>
      </c>
      <c r="K691" t="s">
        <v>1255</v>
      </c>
      <c r="L691" t="s">
        <v>45</v>
      </c>
      <c r="M691" t="s">
        <v>32</v>
      </c>
      <c r="N691">
        <v>2503.64</v>
      </c>
      <c r="O691">
        <v>1284.24</v>
      </c>
      <c r="P691">
        <v>1219.4000000000001</v>
      </c>
      <c r="Q691">
        <v>2503.64</v>
      </c>
      <c r="R691">
        <v>1219.4000000000001</v>
      </c>
      <c r="S691">
        <v>2503.64</v>
      </c>
      <c r="T691">
        <v>0</v>
      </c>
      <c r="U691">
        <v>9</v>
      </c>
      <c r="V691">
        <v>0</v>
      </c>
      <c r="W691">
        <v>0</v>
      </c>
      <c r="X691">
        <v>0</v>
      </c>
      <c r="Y691">
        <v>10</v>
      </c>
      <c r="Z691">
        <v>0</v>
      </c>
      <c r="AA691">
        <v>0</v>
      </c>
      <c r="AB691">
        <v>0</v>
      </c>
      <c r="AC691" t="s">
        <v>33</v>
      </c>
      <c r="AD691" t="s">
        <v>33</v>
      </c>
      <c r="AE691">
        <v>0</v>
      </c>
      <c r="AF691">
        <v>0</v>
      </c>
    </row>
    <row r="692" spans="1:32" hidden="1" x14ac:dyDescent="0.25">
      <c r="A692" t="s">
        <v>1245</v>
      </c>
      <c r="B692">
        <v>4704.9399999999996</v>
      </c>
      <c r="C692">
        <v>3098.42</v>
      </c>
      <c r="D692" s="17">
        <f>VLOOKUP(A692,Sheet7!$A$2:$B$602,2,FALSE)</f>
        <v>60</v>
      </c>
      <c r="E692">
        <v>23535</v>
      </c>
      <c r="F692">
        <v>0</v>
      </c>
      <c r="H692">
        <v>820</v>
      </c>
      <c r="I692" t="s">
        <v>27</v>
      </c>
      <c r="J692" t="s">
        <v>1093</v>
      </c>
      <c r="K692" t="s">
        <v>1256</v>
      </c>
      <c r="L692" t="s">
        <v>408</v>
      </c>
      <c r="M692" t="s">
        <v>32</v>
      </c>
      <c r="N692">
        <v>484.4</v>
      </c>
      <c r="O692">
        <v>200</v>
      </c>
      <c r="P692">
        <v>284.39999999999998</v>
      </c>
      <c r="Q692">
        <v>484.4</v>
      </c>
      <c r="R692">
        <v>284.39999999999998</v>
      </c>
      <c r="S692">
        <v>484.4</v>
      </c>
      <c r="T692">
        <v>0</v>
      </c>
      <c r="U692" t="s">
        <v>1257</v>
      </c>
      <c r="V692">
        <v>0</v>
      </c>
      <c r="W692">
        <v>0</v>
      </c>
      <c r="X692">
        <v>0</v>
      </c>
      <c r="Y692">
        <v>10</v>
      </c>
      <c r="Z692">
        <v>0</v>
      </c>
      <c r="AA692">
        <v>0</v>
      </c>
      <c r="AB692">
        <v>0</v>
      </c>
      <c r="AC692" t="s">
        <v>33</v>
      </c>
      <c r="AD692" t="s">
        <v>33</v>
      </c>
      <c r="AE692">
        <v>0</v>
      </c>
      <c r="AF692">
        <v>0</v>
      </c>
    </row>
    <row r="693" spans="1:32" hidden="1" x14ac:dyDescent="0.25">
      <c r="A693" t="s">
        <v>1245</v>
      </c>
      <c r="B693">
        <v>4704.9399999999996</v>
      </c>
      <c r="C693">
        <v>3098.42</v>
      </c>
      <c r="D693" s="17">
        <f>VLOOKUP(A693,Sheet7!$A$2:$B$602,2,FALSE)</f>
        <v>60</v>
      </c>
      <c r="E693">
        <v>23536</v>
      </c>
      <c r="F693">
        <v>0</v>
      </c>
      <c r="H693">
        <v>820</v>
      </c>
      <c r="I693" t="s">
        <v>27</v>
      </c>
      <c r="J693" t="s">
        <v>1093</v>
      </c>
      <c r="K693" t="s">
        <v>1258</v>
      </c>
      <c r="L693" t="s">
        <v>50</v>
      </c>
      <c r="M693" t="s">
        <v>32</v>
      </c>
      <c r="N693">
        <v>984.84</v>
      </c>
      <c r="O693">
        <v>200</v>
      </c>
      <c r="P693">
        <v>784.84</v>
      </c>
      <c r="Q693">
        <v>984.84</v>
      </c>
      <c r="R693">
        <v>784.84</v>
      </c>
      <c r="S693">
        <v>984.84</v>
      </c>
      <c r="T693">
        <v>0</v>
      </c>
      <c r="U693">
        <v>9</v>
      </c>
      <c r="V693">
        <v>0</v>
      </c>
      <c r="W693">
        <v>0</v>
      </c>
      <c r="X693" t="s">
        <v>1166</v>
      </c>
      <c r="Y693">
        <v>8</v>
      </c>
      <c r="Z693">
        <v>8</v>
      </c>
      <c r="AA693" t="s">
        <v>1113</v>
      </c>
      <c r="AB693">
        <v>0</v>
      </c>
      <c r="AC693" t="s">
        <v>33</v>
      </c>
      <c r="AD693">
        <v>0</v>
      </c>
      <c r="AE693">
        <v>0</v>
      </c>
      <c r="AF693">
        <v>0</v>
      </c>
    </row>
    <row r="694" spans="1:32" hidden="1" x14ac:dyDescent="0.25">
      <c r="A694" t="s">
        <v>1245</v>
      </c>
      <c r="B694">
        <v>4704.9399999999996</v>
      </c>
      <c r="C694">
        <v>3098.42</v>
      </c>
      <c r="D694" s="17">
        <f>VLOOKUP(A694,Sheet7!$A$2:$B$602,2,FALSE)</f>
        <v>60</v>
      </c>
      <c r="E694">
        <v>23537</v>
      </c>
      <c r="F694">
        <v>0</v>
      </c>
      <c r="H694">
        <v>820</v>
      </c>
      <c r="I694" t="s">
        <v>27</v>
      </c>
      <c r="J694" t="s">
        <v>1093</v>
      </c>
      <c r="K694" t="s">
        <v>1259</v>
      </c>
      <c r="L694" t="s">
        <v>50</v>
      </c>
      <c r="M694" t="s">
        <v>77</v>
      </c>
      <c r="N694">
        <v>216</v>
      </c>
      <c r="O694">
        <v>50</v>
      </c>
      <c r="P694">
        <v>166</v>
      </c>
      <c r="Q694">
        <v>216</v>
      </c>
      <c r="R694">
        <v>166</v>
      </c>
      <c r="S694">
        <v>216</v>
      </c>
      <c r="T694">
        <v>0</v>
      </c>
      <c r="U694">
        <v>9</v>
      </c>
      <c r="V694">
        <v>0</v>
      </c>
      <c r="W694">
        <v>0</v>
      </c>
      <c r="X694" t="s">
        <v>1260</v>
      </c>
      <c r="Y694">
        <v>1</v>
      </c>
      <c r="Z694">
        <v>3</v>
      </c>
      <c r="AA694" t="s">
        <v>1261</v>
      </c>
      <c r="AB694">
        <v>0</v>
      </c>
      <c r="AC694" t="s">
        <v>63</v>
      </c>
      <c r="AD694" t="s">
        <v>1262</v>
      </c>
      <c r="AE694">
        <v>0</v>
      </c>
      <c r="AF694">
        <v>0</v>
      </c>
    </row>
    <row r="695" spans="1:32" hidden="1" x14ac:dyDescent="0.25">
      <c r="A695" t="s">
        <v>1245</v>
      </c>
      <c r="B695">
        <v>4704.9399999999996</v>
      </c>
      <c r="C695">
        <v>3098.42</v>
      </c>
      <c r="D695" s="17">
        <f>VLOOKUP(A695,Sheet7!$A$2:$B$602,2,FALSE)</f>
        <v>60</v>
      </c>
      <c r="E695">
        <v>23538</v>
      </c>
      <c r="F695">
        <v>0</v>
      </c>
      <c r="H695">
        <v>820</v>
      </c>
      <c r="I695" t="s">
        <v>27</v>
      </c>
      <c r="J695" t="s">
        <v>1093</v>
      </c>
      <c r="K695" t="s">
        <v>1263</v>
      </c>
      <c r="L695" t="s">
        <v>50</v>
      </c>
      <c r="M695" t="s">
        <v>51</v>
      </c>
      <c r="N695">
        <v>349.6</v>
      </c>
      <c r="O695">
        <v>150</v>
      </c>
      <c r="P695">
        <v>199.6</v>
      </c>
      <c r="Q695">
        <v>349.6</v>
      </c>
      <c r="R695">
        <v>199.6</v>
      </c>
      <c r="S695">
        <v>349.6</v>
      </c>
      <c r="T695">
        <v>0</v>
      </c>
      <c r="U695">
        <v>9</v>
      </c>
      <c r="V695">
        <v>0</v>
      </c>
      <c r="W695">
        <v>0</v>
      </c>
      <c r="X695" t="s">
        <v>1166</v>
      </c>
      <c r="Y695">
        <v>8</v>
      </c>
      <c r="Z695">
        <v>8</v>
      </c>
      <c r="AA695" t="s">
        <v>1113</v>
      </c>
      <c r="AB695">
        <v>0</v>
      </c>
      <c r="AC695" t="s">
        <v>33</v>
      </c>
      <c r="AD695" t="s">
        <v>33</v>
      </c>
      <c r="AE695">
        <v>0</v>
      </c>
      <c r="AF695">
        <v>0</v>
      </c>
    </row>
    <row r="696" spans="1:32" hidden="1" x14ac:dyDescent="0.25">
      <c r="A696" t="s">
        <v>1264</v>
      </c>
      <c r="B696">
        <v>726.02</v>
      </c>
      <c r="C696" t="e">
        <v>#N/A</v>
      </c>
      <c r="D696" s="17" t="e">
        <f>VLOOKUP(A696,Sheet7!$A$2:$B$602,2,FALSE)</f>
        <v>#N/A</v>
      </c>
      <c r="E696">
        <v>27803</v>
      </c>
      <c r="F696">
        <v>0</v>
      </c>
      <c r="H696">
        <v>820</v>
      </c>
      <c r="I696" t="s">
        <v>27</v>
      </c>
      <c r="J696" t="s">
        <v>1093</v>
      </c>
      <c r="K696" t="s">
        <v>1265</v>
      </c>
      <c r="L696" t="s">
        <v>288</v>
      </c>
      <c r="M696" t="s">
        <v>32</v>
      </c>
      <c r="N696">
        <v>250</v>
      </c>
      <c r="O696">
        <v>0</v>
      </c>
      <c r="P696">
        <v>250</v>
      </c>
      <c r="Q696">
        <v>250</v>
      </c>
      <c r="R696">
        <v>250</v>
      </c>
      <c r="S696">
        <v>250</v>
      </c>
      <c r="T696">
        <v>0</v>
      </c>
      <c r="U696" t="s">
        <v>1266</v>
      </c>
      <c r="V696">
        <v>0</v>
      </c>
      <c r="W696">
        <v>0</v>
      </c>
      <c r="X696">
        <v>9</v>
      </c>
      <c r="Y696">
        <v>0</v>
      </c>
      <c r="Z696">
        <v>0</v>
      </c>
      <c r="AA696">
        <v>0</v>
      </c>
      <c r="AB696">
        <v>0</v>
      </c>
      <c r="AC696">
        <v>0</v>
      </c>
      <c r="AD696">
        <v>0</v>
      </c>
      <c r="AE696">
        <v>0</v>
      </c>
      <c r="AF696">
        <v>0</v>
      </c>
    </row>
    <row r="697" spans="1:32" hidden="1" x14ac:dyDescent="0.25">
      <c r="A697" t="s">
        <v>1264</v>
      </c>
      <c r="B697">
        <v>726.02</v>
      </c>
      <c r="C697" t="e">
        <v>#N/A</v>
      </c>
      <c r="D697" s="17" t="e">
        <f>VLOOKUP(A697,Sheet7!$A$2:$B$602,2,FALSE)</f>
        <v>#N/A</v>
      </c>
      <c r="E697">
        <v>27805</v>
      </c>
      <c r="F697">
        <v>0</v>
      </c>
      <c r="H697">
        <v>820</v>
      </c>
      <c r="I697" t="s">
        <v>27</v>
      </c>
      <c r="J697" t="s">
        <v>1093</v>
      </c>
      <c r="K697" t="s">
        <v>1267</v>
      </c>
      <c r="L697" t="s">
        <v>35</v>
      </c>
      <c r="M697" t="s">
        <v>32</v>
      </c>
      <c r="N697">
        <v>175</v>
      </c>
      <c r="O697">
        <v>0</v>
      </c>
      <c r="P697">
        <v>175</v>
      </c>
      <c r="Q697">
        <v>175</v>
      </c>
      <c r="R697">
        <v>175</v>
      </c>
      <c r="S697">
        <v>175</v>
      </c>
      <c r="T697">
        <v>0</v>
      </c>
      <c r="U697" t="s">
        <v>1266</v>
      </c>
      <c r="V697">
        <v>0</v>
      </c>
      <c r="W697">
        <v>0</v>
      </c>
      <c r="X697" t="s">
        <v>1268</v>
      </c>
      <c r="Y697">
        <v>2</v>
      </c>
      <c r="Z697">
        <v>1</v>
      </c>
      <c r="AA697">
        <v>0</v>
      </c>
      <c r="AB697">
        <v>0</v>
      </c>
      <c r="AC697" t="s">
        <v>63</v>
      </c>
      <c r="AD697" t="s">
        <v>332</v>
      </c>
      <c r="AE697" t="s">
        <v>33</v>
      </c>
      <c r="AF697">
        <v>0</v>
      </c>
    </row>
    <row r="698" spans="1:32" hidden="1" x14ac:dyDescent="0.25">
      <c r="A698" t="s">
        <v>1269</v>
      </c>
      <c r="B698">
        <v>4516.2199999999993</v>
      </c>
      <c r="C698">
        <v>-3264.49</v>
      </c>
      <c r="D698" s="17">
        <f>VLOOKUP(A698,Sheet7!$A$2:$B$602,2,FALSE)</f>
        <v>80</v>
      </c>
      <c r="E698">
        <v>26133</v>
      </c>
      <c r="F698">
        <v>0</v>
      </c>
      <c r="H698">
        <v>820</v>
      </c>
      <c r="I698" t="s">
        <v>27</v>
      </c>
      <c r="J698" t="s">
        <v>1093</v>
      </c>
      <c r="K698" t="s">
        <v>1270</v>
      </c>
      <c r="L698" t="s">
        <v>288</v>
      </c>
      <c r="M698" t="s">
        <v>32</v>
      </c>
      <c r="N698">
        <v>762</v>
      </c>
      <c r="O698">
        <v>0</v>
      </c>
      <c r="P698">
        <v>762</v>
      </c>
      <c r="Q698">
        <v>762</v>
      </c>
      <c r="R698">
        <v>762</v>
      </c>
      <c r="S698">
        <v>762</v>
      </c>
      <c r="T698">
        <v>0</v>
      </c>
      <c r="U698" t="s">
        <v>1266</v>
      </c>
      <c r="V698">
        <v>0</v>
      </c>
      <c r="W698">
        <v>0</v>
      </c>
      <c r="X698">
        <v>9</v>
      </c>
      <c r="Y698">
        <v>0</v>
      </c>
      <c r="Z698">
        <v>0</v>
      </c>
      <c r="AA698">
        <v>0</v>
      </c>
      <c r="AB698">
        <v>0</v>
      </c>
      <c r="AC698" t="s">
        <v>33</v>
      </c>
      <c r="AD698">
        <v>0</v>
      </c>
      <c r="AE698">
        <v>0</v>
      </c>
      <c r="AF698">
        <v>0</v>
      </c>
    </row>
    <row r="699" spans="1:32" hidden="1" x14ac:dyDescent="0.25">
      <c r="A699" t="s">
        <v>1269</v>
      </c>
      <c r="B699">
        <v>4516.2199999999993</v>
      </c>
      <c r="C699">
        <v>-3264.49</v>
      </c>
      <c r="D699" s="17">
        <f>VLOOKUP(A699,Sheet7!$A$2:$B$602,2,FALSE)</f>
        <v>80</v>
      </c>
      <c r="E699">
        <v>26134</v>
      </c>
      <c r="F699">
        <v>0</v>
      </c>
      <c r="H699">
        <v>820</v>
      </c>
      <c r="I699" t="s">
        <v>27</v>
      </c>
      <c r="J699" t="s">
        <v>1093</v>
      </c>
      <c r="K699" t="s">
        <v>1271</v>
      </c>
      <c r="L699" t="s">
        <v>45</v>
      </c>
      <c r="M699" t="s">
        <v>32</v>
      </c>
      <c r="N699">
        <v>4350</v>
      </c>
      <c r="O699">
        <v>1653</v>
      </c>
      <c r="P699">
        <v>2697</v>
      </c>
      <c r="Q699">
        <v>4350</v>
      </c>
      <c r="R699">
        <v>2697</v>
      </c>
      <c r="S699">
        <v>4350</v>
      </c>
      <c r="T699">
        <v>0</v>
      </c>
      <c r="U699" t="s">
        <v>1266</v>
      </c>
      <c r="V699">
        <v>0</v>
      </c>
      <c r="W699">
        <v>0</v>
      </c>
      <c r="X699">
        <v>9</v>
      </c>
      <c r="Y699">
        <v>0</v>
      </c>
      <c r="Z699">
        <v>0</v>
      </c>
      <c r="AA699">
        <v>0</v>
      </c>
      <c r="AB699">
        <v>0</v>
      </c>
      <c r="AC699" t="s">
        <v>33</v>
      </c>
      <c r="AD699">
        <v>0</v>
      </c>
      <c r="AE699">
        <v>0</v>
      </c>
      <c r="AF699">
        <v>0</v>
      </c>
    </row>
    <row r="700" spans="1:32" hidden="1" x14ac:dyDescent="0.25">
      <c r="A700" t="s">
        <v>1269</v>
      </c>
      <c r="B700">
        <v>4516.2199999999993</v>
      </c>
      <c r="C700">
        <v>-3264.49</v>
      </c>
      <c r="D700" s="17">
        <f>VLOOKUP(A700,Sheet7!$A$2:$B$602,2,FALSE)</f>
        <v>80</v>
      </c>
      <c r="E700">
        <v>26137</v>
      </c>
      <c r="F700">
        <v>0</v>
      </c>
      <c r="H700">
        <v>820</v>
      </c>
      <c r="I700" t="s">
        <v>27</v>
      </c>
      <c r="J700" t="s">
        <v>1093</v>
      </c>
      <c r="K700" t="s">
        <v>1272</v>
      </c>
      <c r="L700" t="s">
        <v>45</v>
      </c>
      <c r="M700" t="s">
        <v>51</v>
      </c>
      <c r="N700">
        <v>2523</v>
      </c>
      <c r="O700">
        <v>406</v>
      </c>
      <c r="P700">
        <v>2117</v>
      </c>
      <c r="Q700">
        <v>2523</v>
      </c>
      <c r="R700">
        <v>2117</v>
      </c>
      <c r="S700">
        <v>2523</v>
      </c>
      <c r="T700">
        <v>0</v>
      </c>
      <c r="U700" t="s">
        <v>1266</v>
      </c>
      <c r="V700">
        <v>0</v>
      </c>
      <c r="W700">
        <v>0</v>
      </c>
      <c r="X700">
        <v>9</v>
      </c>
      <c r="Y700">
        <v>0</v>
      </c>
      <c r="Z700">
        <v>0</v>
      </c>
      <c r="AA700">
        <v>0</v>
      </c>
      <c r="AB700">
        <v>0</v>
      </c>
      <c r="AC700" t="s">
        <v>33</v>
      </c>
      <c r="AD700">
        <v>0</v>
      </c>
      <c r="AE700">
        <v>0</v>
      </c>
      <c r="AF700">
        <v>0</v>
      </c>
    </row>
    <row r="701" spans="1:32" hidden="1" x14ac:dyDescent="0.25">
      <c r="A701" t="s">
        <v>1269</v>
      </c>
      <c r="B701">
        <v>4516.2199999999993</v>
      </c>
      <c r="C701">
        <v>-3264.49</v>
      </c>
      <c r="D701" s="17">
        <f>VLOOKUP(A701,Sheet7!$A$2:$B$602,2,FALSE)</f>
        <v>80</v>
      </c>
      <c r="E701">
        <v>26146</v>
      </c>
      <c r="F701">
        <v>0</v>
      </c>
      <c r="H701">
        <v>820</v>
      </c>
      <c r="I701" t="s">
        <v>27</v>
      </c>
      <c r="J701" t="s">
        <v>1093</v>
      </c>
      <c r="K701" t="s">
        <v>1273</v>
      </c>
      <c r="L701" t="s">
        <v>45</v>
      </c>
      <c r="M701" t="s">
        <v>77</v>
      </c>
      <c r="N701">
        <v>5280</v>
      </c>
      <c r="O701">
        <v>2112</v>
      </c>
      <c r="P701">
        <v>3168</v>
      </c>
      <c r="Q701">
        <v>5280</v>
      </c>
      <c r="R701">
        <v>3168</v>
      </c>
      <c r="S701">
        <v>5280</v>
      </c>
      <c r="T701">
        <v>0</v>
      </c>
      <c r="U701" t="s">
        <v>1266</v>
      </c>
      <c r="V701">
        <v>0</v>
      </c>
      <c r="W701">
        <v>0</v>
      </c>
      <c r="X701">
        <v>9</v>
      </c>
      <c r="Y701">
        <v>0</v>
      </c>
      <c r="Z701">
        <v>0</v>
      </c>
      <c r="AA701">
        <v>0</v>
      </c>
      <c r="AB701">
        <v>0</v>
      </c>
      <c r="AC701" t="s">
        <v>33</v>
      </c>
      <c r="AD701">
        <v>0</v>
      </c>
      <c r="AE701">
        <v>0</v>
      </c>
      <c r="AF701">
        <v>0</v>
      </c>
    </row>
    <row r="702" spans="1:32" hidden="1" x14ac:dyDescent="0.25">
      <c r="A702" t="s">
        <v>1269</v>
      </c>
      <c r="B702">
        <v>4516.2199999999993</v>
      </c>
      <c r="C702">
        <v>-3264.49</v>
      </c>
      <c r="D702" s="17">
        <f>VLOOKUP(A702,Sheet7!$A$2:$B$602,2,FALSE)</f>
        <v>80</v>
      </c>
      <c r="E702">
        <v>26147</v>
      </c>
      <c r="F702">
        <v>0</v>
      </c>
      <c r="H702">
        <v>820</v>
      </c>
      <c r="I702" t="s">
        <v>27</v>
      </c>
      <c r="J702" t="s">
        <v>1093</v>
      </c>
      <c r="K702" t="s">
        <v>1274</v>
      </c>
      <c r="L702" t="s">
        <v>37</v>
      </c>
      <c r="M702" t="s">
        <v>32</v>
      </c>
      <c r="N702">
        <v>5005</v>
      </c>
      <c r="O702">
        <v>1001</v>
      </c>
      <c r="P702">
        <v>4004</v>
      </c>
      <c r="Q702">
        <v>5005</v>
      </c>
      <c r="R702">
        <v>4004</v>
      </c>
      <c r="S702">
        <v>5005</v>
      </c>
      <c r="T702">
        <v>0</v>
      </c>
      <c r="U702" t="s">
        <v>1266</v>
      </c>
      <c r="V702">
        <v>0</v>
      </c>
      <c r="W702">
        <v>0</v>
      </c>
      <c r="X702">
        <v>9</v>
      </c>
      <c r="Y702">
        <v>0</v>
      </c>
      <c r="Z702">
        <v>0</v>
      </c>
      <c r="AA702">
        <v>0</v>
      </c>
      <c r="AB702">
        <v>0</v>
      </c>
      <c r="AC702" t="s">
        <v>33</v>
      </c>
      <c r="AD702">
        <v>0</v>
      </c>
      <c r="AE702">
        <v>0</v>
      </c>
      <c r="AF702">
        <v>0</v>
      </c>
    </row>
    <row r="703" spans="1:32" hidden="1" x14ac:dyDescent="0.25">
      <c r="A703" t="s">
        <v>1269</v>
      </c>
      <c r="B703">
        <v>4516.2199999999993</v>
      </c>
      <c r="C703">
        <v>-3264.49</v>
      </c>
      <c r="D703" s="17">
        <f>VLOOKUP(A703,Sheet7!$A$2:$B$602,2,FALSE)</f>
        <v>80</v>
      </c>
      <c r="E703">
        <v>26148</v>
      </c>
      <c r="F703">
        <v>0</v>
      </c>
      <c r="H703">
        <v>820</v>
      </c>
      <c r="I703" t="s">
        <v>27</v>
      </c>
      <c r="J703" t="s">
        <v>1093</v>
      </c>
      <c r="K703" t="s">
        <v>1275</v>
      </c>
      <c r="L703" t="s">
        <v>350</v>
      </c>
      <c r="M703" t="s">
        <v>32</v>
      </c>
      <c r="N703">
        <v>1740</v>
      </c>
      <c r="O703">
        <v>0</v>
      </c>
      <c r="P703">
        <v>1740</v>
      </c>
      <c r="Q703">
        <v>1740</v>
      </c>
      <c r="R703">
        <v>1740</v>
      </c>
      <c r="S703">
        <v>1740</v>
      </c>
      <c r="T703">
        <v>0</v>
      </c>
      <c r="U703" t="s">
        <v>1266</v>
      </c>
      <c r="V703">
        <v>0</v>
      </c>
      <c r="W703">
        <v>0</v>
      </c>
      <c r="X703">
        <v>9</v>
      </c>
      <c r="Y703">
        <v>0</v>
      </c>
      <c r="Z703">
        <v>0</v>
      </c>
      <c r="AA703">
        <v>0</v>
      </c>
      <c r="AB703">
        <v>0</v>
      </c>
      <c r="AC703" t="s">
        <v>33</v>
      </c>
      <c r="AD703">
        <v>0</v>
      </c>
      <c r="AE703">
        <v>0</v>
      </c>
      <c r="AF703">
        <v>0</v>
      </c>
    </row>
    <row r="704" spans="1:32" hidden="1" x14ac:dyDescent="0.25">
      <c r="A704" t="s">
        <v>1269</v>
      </c>
      <c r="B704">
        <v>4516.2199999999993</v>
      </c>
      <c r="C704">
        <v>-3264.49</v>
      </c>
      <c r="D704" s="17">
        <f>VLOOKUP(A704,Sheet7!$A$2:$B$602,2,FALSE)</f>
        <v>80</v>
      </c>
      <c r="E704">
        <v>26149</v>
      </c>
      <c r="F704">
        <v>0</v>
      </c>
      <c r="H704">
        <v>820</v>
      </c>
      <c r="I704" t="s">
        <v>27</v>
      </c>
      <c r="J704" t="s">
        <v>1093</v>
      </c>
      <c r="K704" t="s">
        <v>1276</v>
      </c>
      <c r="L704" t="s">
        <v>350</v>
      </c>
      <c r="M704" t="s">
        <v>51</v>
      </c>
      <c r="N704">
        <v>300</v>
      </c>
      <c r="O704">
        <v>0</v>
      </c>
      <c r="P704">
        <v>300</v>
      </c>
      <c r="Q704">
        <v>300</v>
      </c>
      <c r="R704">
        <v>300</v>
      </c>
      <c r="S704">
        <v>300</v>
      </c>
      <c r="T704">
        <v>0</v>
      </c>
      <c r="U704" t="s">
        <v>1266</v>
      </c>
      <c r="V704">
        <v>0</v>
      </c>
      <c r="W704">
        <v>0</v>
      </c>
      <c r="X704">
        <v>9</v>
      </c>
      <c r="Y704">
        <v>0</v>
      </c>
      <c r="Z704">
        <v>0</v>
      </c>
      <c r="AA704">
        <v>0</v>
      </c>
      <c r="AB704">
        <v>0</v>
      </c>
      <c r="AC704" t="s">
        <v>33</v>
      </c>
      <c r="AD704">
        <v>0</v>
      </c>
      <c r="AE704">
        <v>0</v>
      </c>
      <c r="AF704">
        <v>0</v>
      </c>
    </row>
    <row r="705" spans="1:32" hidden="1" x14ac:dyDescent="0.25">
      <c r="A705" t="s">
        <v>1269</v>
      </c>
      <c r="B705">
        <v>4516.2199999999993</v>
      </c>
      <c r="C705">
        <v>-3264.49</v>
      </c>
      <c r="D705" s="17">
        <f>VLOOKUP(A705,Sheet7!$A$2:$B$602,2,FALSE)</f>
        <v>80</v>
      </c>
      <c r="E705">
        <v>26150</v>
      </c>
      <c r="F705">
        <v>0</v>
      </c>
      <c r="H705">
        <v>820</v>
      </c>
      <c r="I705" t="s">
        <v>27</v>
      </c>
      <c r="J705" t="s">
        <v>1093</v>
      </c>
      <c r="K705" t="s">
        <v>1277</v>
      </c>
      <c r="L705" t="s">
        <v>50</v>
      </c>
      <c r="M705" t="s">
        <v>77</v>
      </c>
      <c r="N705">
        <v>750</v>
      </c>
      <c r="O705">
        <v>0</v>
      </c>
      <c r="P705">
        <v>750</v>
      </c>
      <c r="Q705">
        <v>750</v>
      </c>
      <c r="R705">
        <v>750</v>
      </c>
      <c r="S705">
        <v>750</v>
      </c>
      <c r="T705">
        <v>0</v>
      </c>
      <c r="U705" t="s">
        <v>1266</v>
      </c>
      <c r="V705">
        <v>0</v>
      </c>
      <c r="W705">
        <v>0</v>
      </c>
      <c r="X705">
        <v>9</v>
      </c>
      <c r="Y705">
        <v>0</v>
      </c>
      <c r="Z705">
        <v>0</v>
      </c>
      <c r="AA705">
        <v>0</v>
      </c>
      <c r="AB705">
        <v>0</v>
      </c>
      <c r="AC705" t="s">
        <v>33</v>
      </c>
      <c r="AD705">
        <v>0</v>
      </c>
      <c r="AE705">
        <v>0</v>
      </c>
      <c r="AF705">
        <v>0</v>
      </c>
    </row>
    <row r="706" spans="1:32" hidden="1" x14ac:dyDescent="0.25">
      <c r="A706" t="s">
        <v>1269</v>
      </c>
      <c r="B706">
        <v>4516.2199999999993</v>
      </c>
      <c r="C706">
        <v>-3264.49</v>
      </c>
      <c r="D706" s="17">
        <f>VLOOKUP(A706,Sheet7!$A$2:$B$602,2,FALSE)</f>
        <v>80</v>
      </c>
      <c r="E706">
        <v>26151</v>
      </c>
      <c r="F706">
        <v>0</v>
      </c>
      <c r="H706">
        <v>820</v>
      </c>
      <c r="I706" t="s">
        <v>27</v>
      </c>
      <c r="J706" t="s">
        <v>1093</v>
      </c>
      <c r="K706" t="s">
        <v>1278</v>
      </c>
      <c r="L706" t="s">
        <v>50</v>
      </c>
      <c r="M706" t="s">
        <v>32</v>
      </c>
      <c r="N706">
        <v>4050</v>
      </c>
      <c r="O706">
        <v>500</v>
      </c>
      <c r="P706">
        <v>3550</v>
      </c>
      <c r="Q706">
        <v>4050</v>
      </c>
      <c r="R706">
        <v>3550</v>
      </c>
      <c r="S706">
        <v>4050</v>
      </c>
      <c r="T706">
        <v>0</v>
      </c>
      <c r="U706" t="s">
        <v>1266</v>
      </c>
      <c r="V706">
        <v>0</v>
      </c>
      <c r="W706">
        <v>0</v>
      </c>
      <c r="X706">
        <v>9</v>
      </c>
      <c r="Y706">
        <v>0</v>
      </c>
      <c r="Z706">
        <v>0</v>
      </c>
      <c r="AA706">
        <v>0</v>
      </c>
      <c r="AB706">
        <v>0</v>
      </c>
      <c r="AC706" t="s">
        <v>33</v>
      </c>
      <c r="AD706">
        <v>0</v>
      </c>
      <c r="AE706">
        <v>0</v>
      </c>
      <c r="AF706">
        <v>0</v>
      </c>
    </row>
    <row r="707" spans="1:32" hidden="1" x14ac:dyDescent="0.25">
      <c r="A707" t="s">
        <v>1269</v>
      </c>
      <c r="B707">
        <v>4516.2199999999993</v>
      </c>
      <c r="C707">
        <v>-3264.49</v>
      </c>
      <c r="D707" s="17">
        <f>VLOOKUP(A707,Sheet7!$A$2:$B$602,2,FALSE)</f>
        <v>80</v>
      </c>
      <c r="E707">
        <v>26174</v>
      </c>
      <c r="F707">
        <v>0</v>
      </c>
      <c r="H707">
        <v>820</v>
      </c>
      <c r="I707" t="s">
        <v>27</v>
      </c>
      <c r="J707" t="s">
        <v>1093</v>
      </c>
      <c r="K707" t="s">
        <v>1279</v>
      </c>
      <c r="L707" t="s">
        <v>50</v>
      </c>
      <c r="M707" t="s">
        <v>51</v>
      </c>
      <c r="N707">
        <v>3000</v>
      </c>
      <c r="O707">
        <v>3000</v>
      </c>
      <c r="P707">
        <v>0</v>
      </c>
      <c r="Q707">
        <v>3000</v>
      </c>
      <c r="R707">
        <v>0</v>
      </c>
      <c r="S707">
        <v>3000</v>
      </c>
      <c r="T707">
        <v>0</v>
      </c>
      <c r="U707" t="s">
        <v>1266</v>
      </c>
      <c r="V707">
        <v>0</v>
      </c>
      <c r="W707">
        <v>0</v>
      </c>
      <c r="X707">
        <v>9</v>
      </c>
      <c r="Y707">
        <v>0</v>
      </c>
      <c r="Z707">
        <v>0</v>
      </c>
      <c r="AA707">
        <v>0</v>
      </c>
      <c r="AB707">
        <v>0</v>
      </c>
      <c r="AC707" t="s">
        <v>33</v>
      </c>
      <c r="AD707">
        <v>0</v>
      </c>
      <c r="AE707">
        <v>0</v>
      </c>
      <c r="AF707">
        <v>0</v>
      </c>
    </row>
    <row r="708" spans="1:32" hidden="1" x14ac:dyDescent="0.25">
      <c r="A708" t="s">
        <v>1269</v>
      </c>
      <c r="B708">
        <v>4516.2199999999993</v>
      </c>
      <c r="C708">
        <v>-3264.49</v>
      </c>
      <c r="D708" s="17">
        <f>VLOOKUP(A708,Sheet7!$A$2:$B$602,2,FALSE)</f>
        <v>80</v>
      </c>
      <c r="E708">
        <v>26176</v>
      </c>
      <c r="F708">
        <v>0</v>
      </c>
      <c r="H708">
        <v>820</v>
      </c>
      <c r="I708" t="s">
        <v>27</v>
      </c>
      <c r="J708" t="s">
        <v>1093</v>
      </c>
      <c r="K708" t="s">
        <v>1280</v>
      </c>
      <c r="L708" t="s">
        <v>60</v>
      </c>
      <c r="M708" t="s">
        <v>51</v>
      </c>
      <c r="N708">
        <v>1056</v>
      </c>
      <c r="O708">
        <v>0</v>
      </c>
      <c r="P708">
        <v>1056</v>
      </c>
      <c r="Q708">
        <v>1056</v>
      </c>
      <c r="R708">
        <v>1056</v>
      </c>
      <c r="S708">
        <v>1056</v>
      </c>
      <c r="T708">
        <v>0</v>
      </c>
      <c r="U708" t="s">
        <v>1266</v>
      </c>
      <c r="V708">
        <v>0</v>
      </c>
      <c r="W708">
        <v>0</v>
      </c>
      <c r="X708">
        <v>9</v>
      </c>
      <c r="Y708">
        <v>0</v>
      </c>
      <c r="Z708">
        <v>0</v>
      </c>
      <c r="AA708">
        <v>0</v>
      </c>
      <c r="AB708">
        <v>0</v>
      </c>
      <c r="AC708" t="s">
        <v>33</v>
      </c>
      <c r="AD708">
        <v>0</v>
      </c>
      <c r="AE708">
        <v>0</v>
      </c>
      <c r="AF708">
        <v>0</v>
      </c>
    </row>
    <row r="709" spans="1:32" hidden="1" x14ac:dyDescent="0.25">
      <c r="A709" t="s">
        <v>1269</v>
      </c>
      <c r="B709">
        <v>4516.2199999999993</v>
      </c>
      <c r="C709">
        <v>-3264.49</v>
      </c>
      <c r="D709" s="17">
        <f>VLOOKUP(A709,Sheet7!$A$2:$B$602,2,FALSE)</f>
        <v>80</v>
      </c>
      <c r="E709">
        <v>26182</v>
      </c>
      <c r="F709">
        <v>0</v>
      </c>
      <c r="H709">
        <v>820</v>
      </c>
      <c r="I709" t="s">
        <v>27</v>
      </c>
      <c r="J709" t="s">
        <v>1093</v>
      </c>
      <c r="K709" t="s">
        <v>1281</v>
      </c>
      <c r="L709" t="s">
        <v>42</v>
      </c>
      <c r="M709" t="s">
        <v>32</v>
      </c>
      <c r="N709">
        <v>1469</v>
      </c>
      <c r="O709">
        <v>800</v>
      </c>
      <c r="P709">
        <v>669</v>
      </c>
      <c r="Q709">
        <v>1469</v>
      </c>
      <c r="R709">
        <v>699</v>
      </c>
      <c r="S709">
        <v>1469</v>
      </c>
      <c r="T709">
        <v>0</v>
      </c>
      <c r="U709" t="s">
        <v>1266</v>
      </c>
      <c r="V709">
        <v>0</v>
      </c>
      <c r="W709">
        <v>0</v>
      </c>
      <c r="X709">
        <v>9</v>
      </c>
      <c r="Y709">
        <v>0</v>
      </c>
      <c r="Z709">
        <v>0</v>
      </c>
      <c r="AA709">
        <v>0</v>
      </c>
      <c r="AB709">
        <v>0</v>
      </c>
      <c r="AC709" t="s">
        <v>33</v>
      </c>
      <c r="AD709">
        <v>0</v>
      </c>
      <c r="AE709">
        <v>0</v>
      </c>
      <c r="AF709">
        <v>0</v>
      </c>
    </row>
    <row r="710" spans="1:32" hidden="1" x14ac:dyDescent="0.25">
      <c r="A710" t="s">
        <v>1269</v>
      </c>
      <c r="B710">
        <v>4516.2199999999993</v>
      </c>
      <c r="C710">
        <v>-3264.49</v>
      </c>
      <c r="D710" s="17">
        <f>VLOOKUP(A710,Sheet7!$A$2:$B$602,2,FALSE)</f>
        <v>80</v>
      </c>
      <c r="E710">
        <v>26185</v>
      </c>
      <c r="F710">
        <v>0</v>
      </c>
      <c r="H710">
        <v>820</v>
      </c>
      <c r="I710" t="s">
        <v>27</v>
      </c>
      <c r="J710" t="s">
        <v>1093</v>
      </c>
      <c r="K710" t="s">
        <v>1282</v>
      </c>
      <c r="L710" t="s">
        <v>42</v>
      </c>
      <c r="M710" t="s">
        <v>77</v>
      </c>
      <c r="N710">
        <v>815</v>
      </c>
      <c r="O710">
        <v>320</v>
      </c>
      <c r="P710">
        <v>495</v>
      </c>
      <c r="Q710">
        <v>815</v>
      </c>
      <c r="R710">
        <v>320</v>
      </c>
      <c r="S710">
        <v>815</v>
      </c>
      <c r="T710">
        <v>0</v>
      </c>
      <c r="U710" t="s">
        <v>1266</v>
      </c>
      <c r="V710">
        <v>0</v>
      </c>
      <c r="W710">
        <v>0</v>
      </c>
      <c r="X710">
        <v>9</v>
      </c>
      <c r="Y710">
        <v>0</v>
      </c>
      <c r="Z710">
        <v>0</v>
      </c>
      <c r="AA710">
        <v>0</v>
      </c>
      <c r="AB710">
        <v>0</v>
      </c>
      <c r="AC710" t="s">
        <v>33</v>
      </c>
      <c r="AD710">
        <v>0</v>
      </c>
      <c r="AE710">
        <v>0</v>
      </c>
      <c r="AF710">
        <v>0</v>
      </c>
    </row>
    <row r="711" spans="1:32" hidden="1" x14ac:dyDescent="0.25">
      <c r="A711" t="s">
        <v>1269</v>
      </c>
      <c r="B711">
        <v>4516.2199999999993</v>
      </c>
      <c r="C711">
        <v>-3264.49</v>
      </c>
      <c r="D711" s="17">
        <f>VLOOKUP(A711,Sheet7!$A$2:$B$602,2,FALSE)</f>
        <v>80</v>
      </c>
      <c r="E711">
        <v>26186</v>
      </c>
      <c r="F711">
        <v>0</v>
      </c>
      <c r="H711">
        <v>820</v>
      </c>
      <c r="I711" t="s">
        <v>27</v>
      </c>
      <c r="J711" t="s">
        <v>1093</v>
      </c>
      <c r="K711" t="s">
        <v>1283</v>
      </c>
      <c r="L711" t="s">
        <v>42</v>
      </c>
      <c r="M711" t="s">
        <v>51</v>
      </c>
      <c r="N711">
        <v>440</v>
      </c>
      <c r="O711">
        <v>150</v>
      </c>
      <c r="P711">
        <v>290</v>
      </c>
      <c r="Q711">
        <v>440</v>
      </c>
      <c r="R711">
        <v>290</v>
      </c>
      <c r="S711">
        <v>440</v>
      </c>
      <c r="T711">
        <v>0</v>
      </c>
      <c r="U711" t="s">
        <v>1266</v>
      </c>
      <c r="V711">
        <v>0</v>
      </c>
      <c r="W711">
        <v>0</v>
      </c>
      <c r="X711">
        <v>9</v>
      </c>
      <c r="Y711">
        <v>0</v>
      </c>
      <c r="Z711">
        <v>0</v>
      </c>
      <c r="AA711">
        <v>0</v>
      </c>
      <c r="AB711">
        <v>0</v>
      </c>
      <c r="AC711" t="s">
        <v>33</v>
      </c>
      <c r="AD711">
        <v>0</v>
      </c>
      <c r="AE711">
        <v>0</v>
      </c>
      <c r="AF711">
        <v>0</v>
      </c>
    </row>
    <row r="712" spans="1:32" hidden="1" x14ac:dyDescent="0.25">
      <c r="A712" t="s">
        <v>1300</v>
      </c>
      <c r="B712">
        <v>700</v>
      </c>
      <c r="C712">
        <v>4821.29</v>
      </c>
      <c r="D712" s="17">
        <f>VLOOKUP(A712,Sheet7!$A$2:$B$602,2,FALSE)</f>
        <v>1950</v>
      </c>
      <c r="E712">
        <v>27070</v>
      </c>
      <c r="F712">
        <v>0</v>
      </c>
      <c r="H712">
        <v>820</v>
      </c>
      <c r="I712" t="s">
        <v>27</v>
      </c>
      <c r="J712" t="s">
        <v>1093</v>
      </c>
      <c r="K712" t="s">
        <v>1301</v>
      </c>
      <c r="L712" t="s">
        <v>119</v>
      </c>
      <c r="M712" t="s">
        <v>32</v>
      </c>
      <c r="N712">
        <v>2470</v>
      </c>
      <c r="O712">
        <v>1570</v>
      </c>
      <c r="P712">
        <v>900</v>
      </c>
      <c r="Q712">
        <v>2470</v>
      </c>
      <c r="R712">
        <v>700</v>
      </c>
      <c r="S712">
        <v>2470</v>
      </c>
      <c r="T712">
        <v>0</v>
      </c>
      <c r="U712" t="s">
        <v>1302</v>
      </c>
      <c r="V712">
        <v>0</v>
      </c>
      <c r="W712">
        <v>0</v>
      </c>
      <c r="X712" t="s">
        <v>1303</v>
      </c>
      <c r="Y712">
        <v>7</v>
      </c>
      <c r="Z712">
        <v>5</v>
      </c>
      <c r="AA712">
        <v>0</v>
      </c>
      <c r="AB712">
        <v>0</v>
      </c>
      <c r="AC712" t="s">
        <v>63</v>
      </c>
      <c r="AD712" t="s">
        <v>699</v>
      </c>
      <c r="AE712" t="s">
        <v>33</v>
      </c>
      <c r="AF712">
        <v>0</v>
      </c>
    </row>
    <row r="713" spans="1:32" hidden="1" x14ac:dyDescent="0.25">
      <c r="A713" t="s">
        <v>1300</v>
      </c>
      <c r="B713">
        <v>700</v>
      </c>
      <c r="C713">
        <v>4821.29</v>
      </c>
      <c r="D713" s="17">
        <f>VLOOKUP(A713,Sheet7!$A$2:$B$602,2,FALSE)</f>
        <v>1950</v>
      </c>
      <c r="E713">
        <v>27081</v>
      </c>
      <c r="F713">
        <v>0</v>
      </c>
      <c r="H713">
        <v>820</v>
      </c>
      <c r="I713" t="s">
        <v>27</v>
      </c>
      <c r="J713" t="s">
        <v>1093</v>
      </c>
      <c r="K713" t="s">
        <v>1304</v>
      </c>
      <c r="L713" t="s">
        <v>60</v>
      </c>
      <c r="M713" t="s">
        <v>32</v>
      </c>
      <c r="N713">
        <v>450</v>
      </c>
      <c r="O713">
        <v>0</v>
      </c>
      <c r="P713">
        <v>450</v>
      </c>
      <c r="Q713">
        <v>450</v>
      </c>
      <c r="R713">
        <v>450</v>
      </c>
      <c r="S713">
        <v>450</v>
      </c>
      <c r="T713">
        <v>0</v>
      </c>
      <c r="U713" t="s">
        <v>1266</v>
      </c>
      <c r="V713">
        <v>0</v>
      </c>
      <c r="W713">
        <v>0</v>
      </c>
      <c r="X713" t="s">
        <v>1305</v>
      </c>
      <c r="Y713">
        <v>7</v>
      </c>
      <c r="Z713">
        <v>0</v>
      </c>
      <c r="AA713">
        <v>0</v>
      </c>
      <c r="AB713">
        <v>0</v>
      </c>
      <c r="AC713" t="s">
        <v>33</v>
      </c>
      <c r="AD713">
        <v>0</v>
      </c>
      <c r="AE713">
        <v>0</v>
      </c>
      <c r="AF713">
        <v>0</v>
      </c>
    </row>
    <row r="714" spans="1:32" hidden="1" x14ac:dyDescent="0.25">
      <c r="A714" t="s">
        <v>1300</v>
      </c>
      <c r="B714">
        <v>700</v>
      </c>
      <c r="C714">
        <v>4821.29</v>
      </c>
      <c r="D714" s="17">
        <f>VLOOKUP(A714,Sheet7!$A$2:$B$602,2,FALSE)</f>
        <v>1950</v>
      </c>
      <c r="E714">
        <v>27083</v>
      </c>
      <c r="F714">
        <v>0</v>
      </c>
      <c r="H714">
        <v>820</v>
      </c>
      <c r="I714" t="s">
        <v>27</v>
      </c>
      <c r="J714" t="s">
        <v>1093</v>
      </c>
      <c r="K714" t="s">
        <v>1306</v>
      </c>
      <c r="L714" t="s">
        <v>50</v>
      </c>
      <c r="M714" t="s">
        <v>32</v>
      </c>
      <c r="N714">
        <v>150</v>
      </c>
      <c r="O714">
        <v>0</v>
      </c>
      <c r="P714">
        <v>150</v>
      </c>
      <c r="Q714">
        <v>150</v>
      </c>
      <c r="R714">
        <v>150</v>
      </c>
      <c r="S714">
        <v>150</v>
      </c>
      <c r="T714">
        <v>0</v>
      </c>
      <c r="U714" t="s">
        <v>1307</v>
      </c>
      <c r="V714">
        <v>0</v>
      </c>
      <c r="W714">
        <v>0</v>
      </c>
      <c r="X714">
        <v>9</v>
      </c>
      <c r="Y714">
        <v>0</v>
      </c>
      <c r="Z714">
        <v>0</v>
      </c>
      <c r="AA714">
        <v>0</v>
      </c>
      <c r="AB714">
        <v>0</v>
      </c>
      <c r="AC714" t="s">
        <v>33</v>
      </c>
      <c r="AD714">
        <v>0</v>
      </c>
      <c r="AE714">
        <v>0</v>
      </c>
      <c r="AF714">
        <v>0</v>
      </c>
    </row>
    <row r="715" spans="1:32" hidden="1" x14ac:dyDescent="0.25">
      <c r="A715" t="s">
        <v>1300</v>
      </c>
      <c r="B715">
        <v>700</v>
      </c>
      <c r="C715">
        <v>4821.29</v>
      </c>
      <c r="D715" s="17">
        <f>VLOOKUP(A715,Sheet7!$A$2:$B$602,2,FALSE)</f>
        <v>1950</v>
      </c>
      <c r="E715">
        <v>27086</v>
      </c>
      <c r="F715">
        <v>0</v>
      </c>
      <c r="H715">
        <v>820</v>
      </c>
      <c r="I715" t="s">
        <v>27</v>
      </c>
      <c r="J715" t="s">
        <v>1093</v>
      </c>
      <c r="K715" t="s">
        <v>1308</v>
      </c>
      <c r="L715" t="s">
        <v>50</v>
      </c>
      <c r="M715" t="s">
        <v>77</v>
      </c>
      <c r="N715">
        <v>643</v>
      </c>
      <c r="O715">
        <v>235</v>
      </c>
      <c r="P715">
        <v>408</v>
      </c>
      <c r="Q715">
        <v>643</v>
      </c>
      <c r="R715">
        <v>408</v>
      </c>
      <c r="S715">
        <v>643</v>
      </c>
      <c r="T715">
        <v>0</v>
      </c>
      <c r="U715" t="s">
        <v>1266</v>
      </c>
      <c r="V715">
        <v>0</v>
      </c>
      <c r="W715">
        <v>0</v>
      </c>
      <c r="X715" t="s">
        <v>1309</v>
      </c>
      <c r="Y715">
        <v>7</v>
      </c>
      <c r="Z715">
        <v>5</v>
      </c>
      <c r="AA715">
        <v>0</v>
      </c>
      <c r="AB715">
        <v>0</v>
      </c>
      <c r="AC715" t="s">
        <v>63</v>
      </c>
      <c r="AD715" t="s">
        <v>1310</v>
      </c>
      <c r="AE715" t="s">
        <v>33</v>
      </c>
      <c r="AF715">
        <v>0</v>
      </c>
    </row>
    <row r="716" spans="1:32" hidden="1" x14ac:dyDescent="0.25">
      <c r="A716" t="s">
        <v>1300</v>
      </c>
      <c r="B716">
        <v>700</v>
      </c>
      <c r="C716">
        <v>4821.29</v>
      </c>
      <c r="D716" s="17">
        <f>VLOOKUP(A716,Sheet7!$A$2:$B$602,2,FALSE)</f>
        <v>1950</v>
      </c>
      <c r="E716">
        <v>27090</v>
      </c>
      <c r="F716">
        <v>0</v>
      </c>
      <c r="H716">
        <v>820</v>
      </c>
      <c r="I716" t="s">
        <v>27</v>
      </c>
      <c r="J716" t="s">
        <v>1093</v>
      </c>
      <c r="K716" t="s">
        <v>1311</v>
      </c>
      <c r="L716" t="s">
        <v>35</v>
      </c>
      <c r="M716" t="s">
        <v>32</v>
      </c>
      <c r="N716">
        <v>110</v>
      </c>
      <c r="O716">
        <v>0</v>
      </c>
      <c r="P716">
        <v>110</v>
      </c>
      <c r="Q716">
        <v>110</v>
      </c>
      <c r="R716">
        <v>110</v>
      </c>
      <c r="S716">
        <v>110</v>
      </c>
      <c r="T716">
        <v>0</v>
      </c>
      <c r="U716" t="s">
        <v>1312</v>
      </c>
      <c r="V716">
        <v>0</v>
      </c>
      <c r="W716">
        <v>0</v>
      </c>
      <c r="X716">
        <v>9</v>
      </c>
      <c r="Y716">
        <v>0</v>
      </c>
      <c r="Z716">
        <v>0</v>
      </c>
      <c r="AA716">
        <v>0</v>
      </c>
      <c r="AB716">
        <v>0</v>
      </c>
      <c r="AC716" t="s">
        <v>33</v>
      </c>
      <c r="AD716">
        <v>0</v>
      </c>
      <c r="AE716">
        <v>0</v>
      </c>
      <c r="AF716">
        <v>0</v>
      </c>
    </row>
    <row r="717" spans="1:32" hidden="1" x14ac:dyDescent="0.25">
      <c r="A717" t="s">
        <v>1313</v>
      </c>
      <c r="B717">
        <v>144</v>
      </c>
      <c r="C717">
        <v>4882.05</v>
      </c>
      <c r="D717" s="17">
        <f>VLOOKUP(A717,Sheet7!$A$2:$B$602,2,FALSE)</f>
        <v>40</v>
      </c>
      <c r="E717">
        <v>26208</v>
      </c>
      <c r="F717">
        <v>0</v>
      </c>
      <c r="H717">
        <v>820</v>
      </c>
      <c r="I717" t="s">
        <v>27</v>
      </c>
      <c r="J717" t="s">
        <v>1093</v>
      </c>
      <c r="K717" t="s">
        <v>1314</v>
      </c>
      <c r="L717" t="s">
        <v>288</v>
      </c>
      <c r="M717" t="s">
        <v>32</v>
      </c>
      <c r="N717">
        <v>250</v>
      </c>
      <c r="O717">
        <v>0</v>
      </c>
      <c r="P717">
        <v>100</v>
      </c>
      <c r="Q717">
        <v>250</v>
      </c>
      <c r="R717">
        <v>0</v>
      </c>
      <c r="S717">
        <v>0</v>
      </c>
      <c r="T717">
        <v>0</v>
      </c>
      <c r="U717" t="s">
        <v>1315</v>
      </c>
      <c r="V717">
        <v>0</v>
      </c>
      <c r="W717">
        <v>0</v>
      </c>
      <c r="X717">
        <v>7</v>
      </c>
      <c r="Y717">
        <v>0</v>
      </c>
      <c r="Z717">
        <v>0</v>
      </c>
      <c r="AA717">
        <v>0</v>
      </c>
      <c r="AB717">
        <v>0</v>
      </c>
      <c r="AC717" t="s">
        <v>33</v>
      </c>
      <c r="AD717">
        <v>0</v>
      </c>
      <c r="AE717">
        <v>0</v>
      </c>
      <c r="AF717">
        <v>0</v>
      </c>
    </row>
    <row r="718" spans="1:32" hidden="1" x14ac:dyDescent="0.25">
      <c r="A718" t="s">
        <v>1313</v>
      </c>
      <c r="B718">
        <v>144</v>
      </c>
      <c r="C718">
        <v>4882.05</v>
      </c>
      <c r="D718" s="17">
        <f>VLOOKUP(A718,Sheet7!$A$2:$B$602,2,FALSE)</f>
        <v>40</v>
      </c>
      <c r="E718">
        <v>26217</v>
      </c>
      <c r="F718">
        <v>0</v>
      </c>
      <c r="H718">
        <v>820</v>
      </c>
      <c r="I718" t="s">
        <v>27</v>
      </c>
      <c r="J718" t="s">
        <v>1093</v>
      </c>
      <c r="K718" t="s">
        <v>1316</v>
      </c>
      <c r="L718" t="s">
        <v>272</v>
      </c>
      <c r="M718" t="s">
        <v>32</v>
      </c>
      <c r="N718">
        <v>50</v>
      </c>
      <c r="O718">
        <v>500</v>
      </c>
      <c r="P718">
        <v>50</v>
      </c>
      <c r="Q718">
        <v>50</v>
      </c>
      <c r="R718">
        <v>0</v>
      </c>
      <c r="S718">
        <v>0</v>
      </c>
      <c r="T718">
        <v>0</v>
      </c>
      <c r="U718" t="s">
        <v>1317</v>
      </c>
      <c r="V718">
        <v>1</v>
      </c>
      <c r="W718">
        <v>3</v>
      </c>
      <c r="X718" t="s">
        <v>1318</v>
      </c>
      <c r="Y718">
        <v>1</v>
      </c>
      <c r="Z718">
        <v>3</v>
      </c>
      <c r="AA718">
        <v>0</v>
      </c>
      <c r="AB718">
        <v>0</v>
      </c>
      <c r="AC718" t="s">
        <v>33</v>
      </c>
      <c r="AD718">
        <v>0</v>
      </c>
      <c r="AE718">
        <v>0</v>
      </c>
      <c r="AF718">
        <v>0</v>
      </c>
    </row>
    <row r="719" spans="1:32" hidden="1" x14ac:dyDescent="0.25">
      <c r="A719" t="s">
        <v>1313</v>
      </c>
      <c r="B719">
        <v>144</v>
      </c>
      <c r="C719">
        <v>4882.05</v>
      </c>
      <c r="D719" s="17">
        <f>VLOOKUP(A719,Sheet7!$A$2:$B$602,2,FALSE)</f>
        <v>40</v>
      </c>
      <c r="E719">
        <v>26220</v>
      </c>
      <c r="F719">
        <v>0</v>
      </c>
      <c r="H719">
        <v>820</v>
      </c>
      <c r="I719" t="s">
        <v>27</v>
      </c>
      <c r="J719" t="s">
        <v>1093</v>
      </c>
      <c r="K719" t="s">
        <v>1319</v>
      </c>
      <c r="L719" t="s">
        <v>272</v>
      </c>
      <c r="M719" t="s">
        <v>374</v>
      </c>
      <c r="N719">
        <v>100</v>
      </c>
      <c r="O719">
        <v>0</v>
      </c>
      <c r="P719">
        <v>0</v>
      </c>
      <c r="Q719">
        <v>100</v>
      </c>
      <c r="R719">
        <v>0</v>
      </c>
      <c r="S719">
        <v>0</v>
      </c>
      <c r="T719">
        <v>0</v>
      </c>
      <c r="U719" t="s">
        <v>1266</v>
      </c>
      <c r="V719">
        <v>0</v>
      </c>
      <c r="W719">
        <v>0</v>
      </c>
      <c r="X719" t="s">
        <v>1320</v>
      </c>
      <c r="Y719">
        <v>1</v>
      </c>
      <c r="Z719">
        <v>3</v>
      </c>
      <c r="AA719">
        <v>0</v>
      </c>
      <c r="AB719">
        <v>0</v>
      </c>
      <c r="AC719" t="s">
        <v>33</v>
      </c>
      <c r="AD719">
        <v>0</v>
      </c>
      <c r="AE719">
        <v>0</v>
      </c>
      <c r="AF719">
        <v>0</v>
      </c>
    </row>
    <row r="720" spans="1:32" hidden="1" x14ac:dyDescent="0.25">
      <c r="A720" t="s">
        <v>1313</v>
      </c>
      <c r="B720">
        <v>144</v>
      </c>
      <c r="C720">
        <v>4882.05</v>
      </c>
      <c r="D720" s="17">
        <f>VLOOKUP(A720,Sheet7!$A$2:$B$602,2,FALSE)</f>
        <v>40</v>
      </c>
      <c r="E720">
        <v>26222</v>
      </c>
      <c r="F720">
        <v>0</v>
      </c>
      <c r="H720">
        <v>820</v>
      </c>
      <c r="I720" t="s">
        <v>27</v>
      </c>
      <c r="J720" t="s">
        <v>1093</v>
      </c>
      <c r="K720" t="s">
        <v>1321</v>
      </c>
      <c r="L720" t="s">
        <v>272</v>
      </c>
      <c r="M720" t="s">
        <v>77</v>
      </c>
      <c r="N720">
        <v>50</v>
      </c>
      <c r="O720">
        <v>100</v>
      </c>
      <c r="P720">
        <v>50</v>
      </c>
      <c r="Q720">
        <v>50</v>
      </c>
      <c r="R720">
        <v>0</v>
      </c>
      <c r="S720">
        <v>0</v>
      </c>
      <c r="T720">
        <v>0</v>
      </c>
      <c r="U720" t="s">
        <v>1317</v>
      </c>
      <c r="V720">
        <v>1</v>
      </c>
      <c r="W720">
        <v>3</v>
      </c>
      <c r="X720" t="s">
        <v>1318</v>
      </c>
      <c r="Y720">
        <v>1</v>
      </c>
      <c r="Z720">
        <v>3</v>
      </c>
      <c r="AA720">
        <v>0</v>
      </c>
      <c r="AB720">
        <v>0</v>
      </c>
      <c r="AC720" t="s">
        <v>33</v>
      </c>
      <c r="AD720">
        <v>0</v>
      </c>
      <c r="AE720">
        <v>0</v>
      </c>
      <c r="AF720">
        <v>0</v>
      </c>
    </row>
    <row r="721" spans="1:32" hidden="1" x14ac:dyDescent="0.25">
      <c r="A721" t="s">
        <v>1322</v>
      </c>
      <c r="B721" t="e">
        <v>#N/A</v>
      </c>
      <c r="C721">
        <v>-30.58</v>
      </c>
      <c r="D721" s="17">
        <f>VLOOKUP(A721,Sheet7!$A$2:$B$602,2,FALSE)</f>
        <v>80</v>
      </c>
      <c r="E721">
        <v>26712</v>
      </c>
      <c r="F721">
        <v>0</v>
      </c>
      <c r="H721">
        <v>820</v>
      </c>
      <c r="I721" t="s">
        <v>27</v>
      </c>
      <c r="J721" t="s">
        <v>1093</v>
      </c>
      <c r="K721" t="s">
        <v>1323</v>
      </c>
      <c r="L721" t="s">
        <v>42</v>
      </c>
      <c r="M721" t="s">
        <v>32</v>
      </c>
      <c r="N721">
        <v>250</v>
      </c>
      <c r="O721">
        <v>120</v>
      </c>
      <c r="P721">
        <v>130</v>
      </c>
      <c r="Q721">
        <v>200</v>
      </c>
      <c r="R721">
        <v>0</v>
      </c>
      <c r="S721">
        <v>0</v>
      </c>
      <c r="T721">
        <v>0</v>
      </c>
      <c r="U721" t="s">
        <v>1324</v>
      </c>
      <c r="V721">
        <v>1</v>
      </c>
      <c r="W721">
        <v>3</v>
      </c>
      <c r="X721" t="s">
        <v>1325</v>
      </c>
      <c r="Y721">
        <v>1</v>
      </c>
      <c r="Z721">
        <v>3</v>
      </c>
      <c r="AA721">
        <v>0</v>
      </c>
      <c r="AB721">
        <v>0</v>
      </c>
      <c r="AC721" t="s">
        <v>33</v>
      </c>
      <c r="AD721">
        <v>0</v>
      </c>
      <c r="AE721">
        <v>0</v>
      </c>
      <c r="AF721">
        <v>0</v>
      </c>
    </row>
    <row r="722" spans="1:32" hidden="1" x14ac:dyDescent="0.25">
      <c r="A722" t="s">
        <v>1322</v>
      </c>
      <c r="B722" t="e">
        <v>#N/A</v>
      </c>
      <c r="C722">
        <v>-30.58</v>
      </c>
      <c r="D722" s="17">
        <f>VLOOKUP(A722,Sheet7!$A$2:$B$602,2,FALSE)</f>
        <v>80</v>
      </c>
      <c r="E722">
        <v>26724</v>
      </c>
      <c r="F722">
        <v>0</v>
      </c>
      <c r="H722">
        <v>820</v>
      </c>
      <c r="I722" t="s">
        <v>27</v>
      </c>
      <c r="J722" t="s">
        <v>1093</v>
      </c>
      <c r="K722" t="s">
        <v>1326</v>
      </c>
      <c r="L722" t="s">
        <v>408</v>
      </c>
      <c r="M722" t="s">
        <v>32</v>
      </c>
      <c r="N722">
        <v>400</v>
      </c>
      <c r="O722">
        <v>115</v>
      </c>
      <c r="P722">
        <v>285</v>
      </c>
      <c r="Q722">
        <v>400</v>
      </c>
      <c r="R722">
        <v>0</v>
      </c>
      <c r="S722">
        <v>0</v>
      </c>
      <c r="T722">
        <v>0</v>
      </c>
      <c r="U722" t="s">
        <v>1327</v>
      </c>
      <c r="V722">
        <v>1</v>
      </c>
      <c r="W722">
        <v>3</v>
      </c>
      <c r="X722" t="s">
        <v>1320</v>
      </c>
      <c r="Y722">
        <v>1</v>
      </c>
      <c r="Z722">
        <v>3</v>
      </c>
      <c r="AA722">
        <v>0</v>
      </c>
      <c r="AB722">
        <v>0</v>
      </c>
      <c r="AC722" t="s">
        <v>33</v>
      </c>
      <c r="AD722">
        <v>0</v>
      </c>
      <c r="AE722">
        <v>0</v>
      </c>
      <c r="AF722">
        <v>0</v>
      </c>
    </row>
    <row r="723" spans="1:32" hidden="1" x14ac:dyDescent="0.25">
      <c r="A723" t="s">
        <v>1322</v>
      </c>
      <c r="B723" t="e">
        <v>#N/A</v>
      </c>
      <c r="C723">
        <v>-30.58</v>
      </c>
      <c r="D723" s="17">
        <f>VLOOKUP(A723,Sheet7!$A$2:$B$602,2,FALSE)</f>
        <v>80</v>
      </c>
      <c r="E723">
        <v>26730</v>
      </c>
      <c r="F723">
        <v>0</v>
      </c>
      <c r="H723">
        <v>820</v>
      </c>
      <c r="I723" t="s">
        <v>27</v>
      </c>
      <c r="J723" t="s">
        <v>1093</v>
      </c>
      <c r="K723" t="s">
        <v>1328</v>
      </c>
      <c r="L723" t="s">
        <v>98</v>
      </c>
      <c r="M723" t="s">
        <v>32</v>
      </c>
      <c r="N723">
        <v>0</v>
      </c>
      <c r="O723">
        <v>200</v>
      </c>
      <c r="P723">
        <v>0</v>
      </c>
      <c r="Q723">
        <v>0</v>
      </c>
      <c r="R723">
        <v>0</v>
      </c>
      <c r="S723">
        <v>0</v>
      </c>
      <c r="T723">
        <v>0</v>
      </c>
      <c r="U723" t="s">
        <v>1266</v>
      </c>
      <c r="V723">
        <v>0</v>
      </c>
      <c r="W723">
        <v>0</v>
      </c>
      <c r="X723">
        <v>9</v>
      </c>
      <c r="Y723">
        <v>0</v>
      </c>
      <c r="Z723">
        <v>0</v>
      </c>
      <c r="AA723">
        <v>0</v>
      </c>
      <c r="AB723">
        <v>0</v>
      </c>
      <c r="AC723" t="s">
        <v>33</v>
      </c>
      <c r="AD723">
        <v>0</v>
      </c>
      <c r="AE723">
        <v>0</v>
      </c>
      <c r="AF723">
        <v>0</v>
      </c>
    </row>
    <row r="724" spans="1:32" hidden="1" x14ac:dyDescent="0.25">
      <c r="A724" t="s">
        <v>1329</v>
      </c>
      <c r="B724">
        <v>1854.6499999999999</v>
      </c>
      <c r="C724">
        <v>11798.28</v>
      </c>
      <c r="D724" s="17">
        <f>VLOOKUP(A724,Sheet7!$A$2:$B$602,2,FALSE)</f>
        <v>110</v>
      </c>
      <c r="E724">
        <v>26733</v>
      </c>
      <c r="F724">
        <v>0</v>
      </c>
      <c r="H724">
        <v>820</v>
      </c>
      <c r="I724" t="s">
        <v>27</v>
      </c>
      <c r="J724" t="s">
        <v>1093</v>
      </c>
      <c r="K724" t="s">
        <v>1330</v>
      </c>
      <c r="L724" t="s">
        <v>31</v>
      </c>
      <c r="M724" t="s">
        <v>32</v>
      </c>
      <c r="N724">
        <v>800</v>
      </c>
      <c r="O724">
        <v>220</v>
      </c>
      <c r="P724">
        <v>580</v>
      </c>
      <c r="Q724">
        <v>800</v>
      </c>
      <c r="R724">
        <v>580</v>
      </c>
      <c r="S724">
        <v>800</v>
      </c>
      <c r="T724">
        <v>0</v>
      </c>
      <c r="U724" t="s">
        <v>1266</v>
      </c>
      <c r="V724">
        <v>0</v>
      </c>
      <c r="W724">
        <v>0</v>
      </c>
      <c r="X724">
        <v>9</v>
      </c>
      <c r="Y724">
        <v>0</v>
      </c>
      <c r="Z724">
        <v>0</v>
      </c>
      <c r="AA724">
        <v>0</v>
      </c>
      <c r="AB724">
        <v>0</v>
      </c>
      <c r="AC724" t="s">
        <v>33</v>
      </c>
      <c r="AD724">
        <v>0</v>
      </c>
      <c r="AE724">
        <v>0</v>
      </c>
      <c r="AF724">
        <v>0</v>
      </c>
    </row>
    <row r="725" spans="1:32" hidden="1" x14ac:dyDescent="0.25">
      <c r="A725" t="s">
        <v>1329</v>
      </c>
      <c r="B725">
        <v>1854.6499999999999</v>
      </c>
      <c r="C725">
        <v>11798.28</v>
      </c>
      <c r="D725" s="17">
        <f>VLOOKUP(A725,Sheet7!$A$2:$B$602,2,FALSE)</f>
        <v>110</v>
      </c>
      <c r="E725">
        <v>26734</v>
      </c>
      <c r="F725">
        <v>0</v>
      </c>
      <c r="H725">
        <v>820</v>
      </c>
      <c r="I725" t="s">
        <v>27</v>
      </c>
      <c r="J725" t="s">
        <v>1093</v>
      </c>
      <c r="K725" t="s">
        <v>1331</v>
      </c>
      <c r="L725" t="s">
        <v>35</v>
      </c>
      <c r="M725" t="s">
        <v>32</v>
      </c>
      <c r="N725">
        <v>346.5</v>
      </c>
      <c r="O725">
        <v>0</v>
      </c>
      <c r="P725">
        <v>346.5</v>
      </c>
      <c r="Q725">
        <v>346.5</v>
      </c>
      <c r="R725">
        <v>346.5</v>
      </c>
      <c r="S725">
        <v>346.5</v>
      </c>
      <c r="T725">
        <v>0</v>
      </c>
      <c r="U725" t="s">
        <v>1266</v>
      </c>
      <c r="V725">
        <v>0</v>
      </c>
      <c r="W725">
        <v>0</v>
      </c>
      <c r="X725">
        <v>9</v>
      </c>
      <c r="Y725">
        <v>0</v>
      </c>
      <c r="Z725">
        <v>0</v>
      </c>
      <c r="AA725">
        <v>0</v>
      </c>
      <c r="AB725">
        <v>0</v>
      </c>
      <c r="AC725" t="s">
        <v>33</v>
      </c>
      <c r="AD725">
        <v>0</v>
      </c>
      <c r="AE725">
        <v>0</v>
      </c>
      <c r="AF725">
        <v>0</v>
      </c>
    </row>
    <row r="726" spans="1:32" hidden="1" x14ac:dyDescent="0.25">
      <c r="A726" t="s">
        <v>1329</v>
      </c>
      <c r="B726">
        <v>1854.6499999999999</v>
      </c>
      <c r="C726">
        <v>11798.28</v>
      </c>
      <c r="D726" s="17">
        <f>VLOOKUP(A726,Sheet7!$A$2:$B$602,2,FALSE)</f>
        <v>110</v>
      </c>
      <c r="E726">
        <v>26764</v>
      </c>
      <c r="F726">
        <v>0</v>
      </c>
      <c r="H726">
        <v>820</v>
      </c>
      <c r="I726" t="s">
        <v>27</v>
      </c>
      <c r="J726" t="s">
        <v>1093</v>
      </c>
      <c r="K726" t="s">
        <v>1332</v>
      </c>
      <c r="L726" t="s">
        <v>35</v>
      </c>
      <c r="M726" t="s">
        <v>77</v>
      </c>
      <c r="N726">
        <v>216</v>
      </c>
      <c r="O726">
        <v>0</v>
      </c>
      <c r="P726">
        <v>216</v>
      </c>
      <c r="Q726">
        <v>216</v>
      </c>
      <c r="R726">
        <v>216</v>
      </c>
      <c r="S726">
        <v>216</v>
      </c>
      <c r="T726">
        <v>0</v>
      </c>
      <c r="U726" t="s">
        <v>1266</v>
      </c>
      <c r="V726">
        <v>0</v>
      </c>
      <c r="W726">
        <v>0</v>
      </c>
      <c r="X726">
        <v>9</v>
      </c>
      <c r="Y726">
        <v>0</v>
      </c>
      <c r="Z726">
        <v>0</v>
      </c>
      <c r="AA726">
        <v>0</v>
      </c>
      <c r="AB726">
        <v>0</v>
      </c>
      <c r="AC726" t="s">
        <v>33</v>
      </c>
      <c r="AD726">
        <v>0</v>
      </c>
      <c r="AE726">
        <v>0</v>
      </c>
      <c r="AF726">
        <v>0</v>
      </c>
    </row>
    <row r="727" spans="1:32" hidden="1" x14ac:dyDescent="0.25">
      <c r="A727" t="s">
        <v>1329</v>
      </c>
      <c r="B727">
        <v>1854.6499999999999</v>
      </c>
      <c r="C727">
        <v>11798.28</v>
      </c>
      <c r="D727" s="17">
        <f>VLOOKUP(A727,Sheet7!$A$2:$B$602,2,FALSE)</f>
        <v>110</v>
      </c>
      <c r="E727">
        <v>26765</v>
      </c>
      <c r="F727">
        <v>0</v>
      </c>
      <c r="H727">
        <v>820</v>
      </c>
      <c r="I727" t="s">
        <v>27</v>
      </c>
      <c r="J727" t="s">
        <v>1093</v>
      </c>
      <c r="K727" t="s">
        <v>1333</v>
      </c>
      <c r="L727" t="s">
        <v>50</v>
      </c>
      <c r="M727" t="s">
        <v>32</v>
      </c>
      <c r="N727">
        <v>480</v>
      </c>
      <c r="O727">
        <v>143</v>
      </c>
      <c r="P727">
        <v>337</v>
      </c>
      <c r="Q727">
        <v>480</v>
      </c>
      <c r="R727">
        <v>337</v>
      </c>
      <c r="S727">
        <v>480</v>
      </c>
      <c r="T727">
        <v>0</v>
      </c>
      <c r="U727" t="s">
        <v>1266</v>
      </c>
      <c r="V727">
        <v>0</v>
      </c>
      <c r="W727">
        <v>0</v>
      </c>
      <c r="X727">
        <v>9</v>
      </c>
      <c r="Y727">
        <v>0</v>
      </c>
      <c r="Z727">
        <v>0</v>
      </c>
      <c r="AA727">
        <v>0</v>
      </c>
      <c r="AB727">
        <v>0</v>
      </c>
      <c r="AC727" t="s">
        <v>33</v>
      </c>
      <c r="AD727">
        <v>0</v>
      </c>
      <c r="AE727">
        <v>0</v>
      </c>
      <c r="AF727">
        <v>0</v>
      </c>
    </row>
    <row r="728" spans="1:32" hidden="1" x14ac:dyDescent="0.25">
      <c r="A728" t="s">
        <v>1329</v>
      </c>
      <c r="B728">
        <v>1854.6499999999999</v>
      </c>
      <c r="C728">
        <v>11798.28</v>
      </c>
      <c r="D728" s="17">
        <f>VLOOKUP(A728,Sheet7!$A$2:$B$602,2,FALSE)</f>
        <v>110</v>
      </c>
      <c r="E728">
        <v>26767</v>
      </c>
      <c r="F728">
        <v>0</v>
      </c>
      <c r="H728">
        <v>820</v>
      </c>
      <c r="I728" t="s">
        <v>27</v>
      </c>
      <c r="J728" t="s">
        <v>1093</v>
      </c>
      <c r="K728" t="s">
        <v>1334</v>
      </c>
      <c r="L728" t="s">
        <v>50</v>
      </c>
      <c r="M728" t="s">
        <v>77</v>
      </c>
      <c r="N728">
        <v>530</v>
      </c>
      <c r="O728">
        <v>0</v>
      </c>
      <c r="P728">
        <v>106</v>
      </c>
      <c r="Q728">
        <v>530</v>
      </c>
      <c r="R728">
        <v>106</v>
      </c>
      <c r="S728">
        <v>530</v>
      </c>
      <c r="T728">
        <v>0</v>
      </c>
      <c r="U728" t="s">
        <v>1266</v>
      </c>
      <c r="V728">
        <v>0</v>
      </c>
      <c r="W728">
        <v>0</v>
      </c>
      <c r="X728">
        <v>9</v>
      </c>
      <c r="Y728">
        <v>0</v>
      </c>
      <c r="Z728">
        <v>0</v>
      </c>
      <c r="AA728">
        <v>0</v>
      </c>
      <c r="AB728">
        <v>0</v>
      </c>
      <c r="AC728" t="s">
        <v>33</v>
      </c>
      <c r="AD728">
        <v>0</v>
      </c>
      <c r="AE728">
        <v>0</v>
      </c>
      <c r="AF728">
        <v>0</v>
      </c>
    </row>
    <row r="729" spans="1:32" hidden="1" x14ac:dyDescent="0.25">
      <c r="A729" t="s">
        <v>1329</v>
      </c>
      <c r="B729">
        <v>1854.6499999999999</v>
      </c>
      <c r="C729">
        <v>11798.28</v>
      </c>
      <c r="D729" s="17">
        <f>VLOOKUP(A729,Sheet7!$A$2:$B$602,2,FALSE)</f>
        <v>110</v>
      </c>
      <c r="E729">
        <v>26793</v>
      </c>
      <c r="F729">
        <v>0</v>
      </c>
      <c r="H729">
        <v>820</v>
      </c>
      <c r="I729" t="s">
        <v>27</v>
      </c>
      <c r="J729" t="s">
        <v>1093</v>
      </c>
      <c r="K729" t="s">
        <v>1335</v>
      </c>
      <c r="L729" t="s">
        <v>60</v>
      </c>
      <c r="M729" t="s">
        <v>32</v>
      </c>
      <c r="N729">
        <v>1450</v>
      </c>
      <c r="O729">
        <v>412.15</v>
      </c>
      <c r="P729">
        <v>1037.8499999999999</v>
      </c>
      <c r="Q729">
        <v>1450</v>
      </c>
      <c r="R729">
        <v>1037.8499999999999</v>
      </c>
      <c r="S729">
        <v>1450</v>
      </c>
      <c r="T729">
        <v>0</v>
      </c>
      <c r="U729" t="s">
        <v>1266</v>
      </c>
      <c r="V729">
        <v>0</v>
      </c>
      <c r="W729">
        <v>0</v>
      </c>
      <c r="X729">
        <v>9</v>
      </c>
      <c r="Y729">
        <v>0</v>
      </c>
      <c r="Z729">
        <v>0</v>
      </c>
      <c r="AA729">
        <v>0</v>
      </c>
      <c r="AB729">
        <v>0</v>
      </c>
      <c r="AC729" t="s">
        <v>33</v>
      </c>
      <c r="AD729">
        <v>0</v>
      </c>
      <c r="AE729">
        <v>0</v>
      </c>
      <c r="AF729">
        <v>0</v>
      </c>
    </row>
    <row r="730" spans="1:32" hidden="1" x14ac:dyDescent="0.25">
      <c r="A730" t="s">
        <v>1329</v>
      </c>
      <c r="B730">
        <v>1854.6499999999999</v>
      </c>
      <c r="C730">
        <v>11798.28</v>
      </c>
      <c r="D730" s="17">
        <f>VLOOKUP(A730,Sheet7!$A$2:$B$602,2,FALSE)</f>
        <v>110</v>
      </c>
      <c r="E730">
        <v>26795</v>
      </c>
      <c r="F730">
        <v>0</v>
      </c>
      <c r="H730">
        <v>820</v>
      </c>
      <c r="I730" t="s">
        <v>27</v>
      </c>
      <c r="J730" t="s">
        <v>1093</v>
      </c>
      <c r="K730" t="s">
        <v>1336</v>
      </c>
      <c r="L730" t="s">
        <v>60</v>
      </c>
      <c r="M730" t="s">
        <v>77</v>
      </c>
      <c r="N730">
        <v>140</v>
      </c>
      <c r="O730">
        <v>82.5</v>
      </c>
      <c r="P730">
        <v>57.5</v>
      </c>
      <c r="Q730">
        <v>140</v>
      </c>
      <c r="R730">
        <v>57.5</v>
      </c>
      <c r="S730">
        <v>140</v>
      </c>
      <c r="T730">
        <v>0</v>
      </c>
      <c r="U730" t="s">
        <v>1266</v>
      </c>
      <c r="V730">
        <v>0</v>
      </c>
      <c r="W730">
        <v>0</v>
      </c>
      <c r="X730">
        <v>9</v>
      </c>
      <c r="Y730">
        <v>0</v>
      </c>
      <c r="Z730">
        <v>0</v>
      </c>
      <c r="AA730">
        <v>0</v>
      </c>
      <c r="AB730">
        <v>0</v>
      </c>
      <c r="AC730" t="s">
        <v>33</v>
      </c>
      <c r="AD730">
        <v>0</v>
      </c>
      <c r="AE730">
        <v>0</v>
      </c>
      <c r="AF730">
        <v>0</v>
      </c>
    </row>
    <row r="731" spans="1:32" hidden="1" x14ac:dyDescent="0.25">
      <c r="A731" t="s">
        <v>1329</v>
      </c>
      <c r="B731">
        <v>1854.6499999999999</v>
      </c>
      <c r="C731">
        <v>11798.28</v>
      </c>
      <c r="D731" s="17">
        <f>VLOOKUP(A731,Sheet7!$A$2:$B$602,2,FALSE)</f>
        <v>110</v>
      </c>
      <c r="E731">
        <v>26797</v>
      </c>
      <c r="F731">
        <v>0</v>
      </c>
      <c r="H731">
        <v>820</v>
      </c>
      <c r="I731" t="s">
        <v>27</v>
      </c>
      <c r="J731" t="s">
        <v>1093</v>
      </c>
      <c r="K731" t="s">
        <v>1337</v>
      </c>
      <c r="L731" t="s">
        <v>37</v>
      </c>
      <c r="M731" t="s">
        <v>32</v>
      </c>
      <c r="N731">
        <v>315</v>
      </c>
      <c r="O731">
        <v>82.5</v>
      </c>
      <c r="P731">
        <v>232.5</v>
      </c>
      <c r="Q731">
        <v>315</v>
      </c>
      <c r="R731">
        <v>232.5</v>
      </c>
      <c r="S731">
        <v>315</v>
      </c>
      <c r="T731">
        <v>0</v>
      </c>
      <c r="U731" t="s">
        <v>1266</v>
      </c>
      <c r="V731">
        <v>0</v>
      </c>
      <c r="W731">
        <v>0</v>
      </c>
      <c r="X731">
        <v>9</v>
      </c>
      <c r="Y731">
        <v>0</v>
      </c>
      <c r="Z731">
        <v>0</v>
      </c>
      <c r="AA731">
        <v>0</v>
      </c>
      <c r="AB731">
        <v>0</v>
      </c>
      <c r="AC731" t="s">
        <v>33</v>
      </c>
      <c r="AD731">
        <v>0</v>
      </c>
      <c r="AE731">
        <v>0</v>
      </c>
      <c r="AF731">
        <v>0</v>
      </c>
    </row>
    <row r="732" spans="1:32" hidden="1" x14ac:dyDescent="0.25">
      <c r="A732" t="s">
        <v>1329</v>
      </c>
      <c r="B732">
        <v>1854.6499999999999</v>
      </c>
      <c r="C732">
        <v>11798.28</v>
      </c>
      <c r="D732" s="17">
        <f>VLOOKUP(A732,Sheet7!$A$2:$B$602,2,FALSE)</f>
        <v>110</v>
      </c>
      <c r="E732">
        <v>26801</v>
      </c>
      <c r="F732">
        <v>0</v>
      </c>
      <c r="H732">
        <v>820</v>
      </c>
      <c r="I732" t="s">
        <v>27</v>
      </c>
      <c r="J732" t="s">
        <v>1093</v>
      </c>
      <c r="K732" t="s">
        <v>1338</v>
      </c>
      <c r="L732" t="s">
        <v>37</v>
      </c>
      <c r="M732" t="s">
        <v>77</v>
      </c>
      <c r="N732">
        <v>200</v>
      </c>
      <c r="O732">
        <v>110</v>
      </c>
      <c r="P732">
        <v>90</v>
      </c>
      <c r="Q732">
        <v>200</v>
      </c>
      <c r="R732">
        <v>90</v>
      </c>
      <c r="S732">
        <v>200</v>
      </c>
      <c r="T732">
        <v>0</v>
      </c>
      <c r="U732" t="s">
        <v>1266</v>
      </c>
      <c r="V732">
        <v>0</v>
      </c>
      <c r="W732">
        <v>0</v>
      </c>
      <c r="X732">
        <v>9</v>
      </c>
      <c r="Y732">
        <v>0</v>
      </c>
      <c r="Z732">
        <v>0</v>
      </c>
      <c r="AA732">
        <v>0</v>
      </c>
      <c r="AB732">
        <v>0</v>
      </c>
      <c r="AC732" t="s">
        <v>33</v>
      </c>
      <c r="AD732">
        <v>0</v>
      </c>
      <c r="AE732">
        <v>0</v>
      </c>
      <c r="AF732">
        <v>0</v>
      </c>
    </row>
    <row r="733" spans="1:32" hidden="1" x14ac:dyDescent="0.25">
      <c r="A733" t="s">
        <v>1329</v>
      </c>
      <c r="B733">
        <v>1854.6499999999999</v>
      </c>
      <c r="C733">
        <v>11798.28</v>
      </c>
      <c r="D733" s="17">
        <f>VLOOKUP(A733,Sheet7!$A$2:$B$602,2,FALSE)</f>
        <v>110</v>
      </c>
      <c r="E733">
        <v>26803</v>
      </c>
      <c r="F733">
        <v>0</v>
      </c>
      <c r="H733">
        <v>820</v>
      </c>
      <c r="I733" t="s">
        <v>27</v>
      </c>
      <c r="J733" t="s">
        <v>1093</v>
      </c>
      <c r="K733" t="s">
        <v>1339</v>
      </c>
      <c r="L733" t="s">
        <v>45</v>
      </c>
      <c r="M733" t="s">
        <v>32</v>
      </c>
      <c r="N733">
        <v>612</v>
      </c>
      <c r="O733">
        <v>264</v>
      </c>
      <c r="P733">
        <v>348</v>
      </c>
      <c r="Q733">
        <v>612</v>
      </c>
      <c r="R733">
        <v>348</v>
      </c>
      <c r="S733">
        <v>612</v>
      </c>
      <c r="T733">
        <v>0</v>
      </c>
      <c r="U733" t="s">
        <v>1266</v>
      </c>
      <c r="V733">
        <v>0</v>
      </c>
      <c r="W733">
        <v>0</v>
      </c>
      <c r="X733">
        <v>9</v>
      </c>
      <c r="Y733">
        <v>0</v>
      </c>
      <c r="Z733">
        <v>0</v>
      </c>
      <c r="AA733">
        <v>0</v>
      </c>
      <c r="AB733">
        <v>0</v>
      </c>
      <c r="AC733" t="s">
        <v>33</v>
      </c>
      <c r="AD733">
        <v>0</v>
      </c>
      <c r="AE733">
        <v>0</v>
      </c>
      <c r="AF733">
        <v>0</v>
      </c>
    </row>
    <row r="734" spans="1:32" hidden="1" x14ac:dyDescent="0.25">
      <c r="A734" t="s">
        <v>1329</v>
      </c>
      <c r="B734">
        <v>1854.6499999999999</v>
      </c>
      <c r="C734">
        <v>11798.28</v>
      </c>
      <c r="D734" s="17">
        <f>VLOOKUP(A734,Sheet7!$A$2:$B$602,2,FALSE)</f>
        <v>110</v>
      </c>
      <c r="E734">
        <v>26819</v>
      </c>
      <c r="F734">
        <v>0</v>
      </c>
      <c r="H734">
        <v>820</v>
      </c>
      <c r="I734" t="s">
        <v>27</v>
      </c>
      <c r="J734" t="s">
        <v>1093</v>
      </c>
      <c r="K734" t="s">
        <v>1340</v>
      </c>
      <c r="L734" t="s">
        <v>31</v>
      </c>
      <c r="M734" t="s">
        <v>77</v>
      </c>
      <c r="N734">
        <v>100</v>
      </c>
      <c r="O734">
        <v>10</v>
      </c>
      <c r="P734">
        <v>90</v>
      </c>
      <c r="Q734">
        <v>100</v>
      </c>
      <c r="R734">
        <v>90</v>
      </c>
      <c r="S734">
        <v>100</v>
      </c>
      <c r="T734">
        <v>0</v>
      </c>
      <c r="U734" t="s">
        <v>1266</v>
      </c>
      <c r="V734">
        <v>0</v>
      </c>
      <c r="W734">
        <v>0</v>
      </c>
      <c r="X734">
        <v>9</v>
      </c>
      <c r="Y734">
        <v>0</v>
      </c>
      <c r="Z734">
        <v>0</v>
      </c>
      <c r="AA734">
        <v>0</v>
      </c>
      <c r="AB734">
        <v>0</v>
      </c>
      <c r="AC734" t="s">
        <v>33</v>
      </c>
      <c r="AD734">
        <v>0</v>
      </c>
      <c r="AE734">
        <v>0</v>
      </c>
      <c r="AF734">
        <v>0</v>
      </c>
    </row>
    <row r="735" spans="1:32" hidden="1" x14ac:dyDescent="0.25">
      <c r="A735" t="s">
        <v>1341</v>
      </c>
      <c r="B735">
        <v>444.9</v>
      </c>
      <c r="C735">
        <v>3831.61</v>
      </c>
      <c r="D735" s="17">
        <f>VLOOKUP(A735,Sheet7!$A$2:$B$602,2,FALSE)</f>
        <v>50</v>
      </c>
      <c r="E735">
        <v>25658</v>
      </c>
      <c r="F735">
        <v>0</v>
      </c>
      <c r="H735">
        <v>820</v>
      </c>
      <c r="I735" t="s">
        <v>27</v>
      </c>
      <c r="J735" t="s">
        <v>1093</v>
      </c>
      <c r="K735" t="s">
        <v>1342</v>
      </c>
      <c r="L735" t="s">
        <v>35</v>
      </c>
      <c r="M735" t="s">
        <v>51</v>
      </c>
      <c r="N735">
        <v>250</v>
      </c>
      <c r="O735">
        <v>0</v>
      </c>
      <c r="P735">
        <v>250</v>
      </c>
      <c r="Q735">
        <v>250</v>
      </c>
      <c r="R735">
        <v>250</v>
      </c>
      <c r="S735">
        <v>250</v>
      </c>
      <c r="T735">
        <v>0</v>
      </c>
      <c r="U735" t="s">
        <v>1343</v>
      </c>
      <c r="V735">
        <v>0</v>
      </c>
      <c r="W735">
        <v>0</v>
      </c>
      <c r="X735" t="s">
        <v>1344</v>
      </c>
      <c r="Y735">
        <v>7</v>
      </c>
      <c r="Z735" t="s">
        <v>132</v>
      </c>
      <c r="AA735" t="s">
        <v>1345</v>
      </c>
      <c r="AB735">
        <v>0</v>
      </c>
      <c r="AC735">
        <v>0</v>
      </c>
      <c r="AD735" t="s">
        <v>1291</v>
      </c>
      <c r="AE735" t="s">
        <v>1346</v>
      </c>
      <c r="AF735">
        <v>0</v>
      </c>
    </row>
    <row r="736" spans="1:32" hidden="1" x14ac:dyDescent="0.25">
      <c r="A736" t="s">
        <v>1341</v>
      </c>
      <c r="B736">
        <v>444.9</v>
      </c>
      <c r="C736">
        <v>3831.61</v>
      </c>
      <c r="D736" s="17">
        <f>VLOOKUP(A736,Sheet7!$A$2:$B$602,2,FALSE)</f>
        <v>50</v>
      </c>
      <c r="E736">
        <v>25660</v>
      </c>
      <c r="F736">
        <v>0</v>
      </c>
      <c r="H736">
        <v>820</v>
      </c>
      <c r="I736" t="s">
        <v>27</v>
      </c>
      <c r="J736" t="s">
        <v>1093</v>
      </c>
      <c r="K736" t="s">
        <v>1347</v>
      </c>
      <c r="L736" t="s">
        <v>35</v>
      </c>
      <c r="M736" t="s">
        <v>77</v>
      </c>
      <c r="N736">
        <v>60</v>
      </c>
      <c r="O736">
        <v>0</v>
      </c>
      <c r="P736">
        <v>60</v>
      </c>
      <c r="Q736">
        <v>60</v>
      </c>
      <c r="R736">
        <v>60</v>
      </c>
      <c r="S736">
        <v>60</v>
      </c>
      <c r="T736">
        <v>0</v>
      </c>
      <c r="U736" t="s">
        <v>1343</v>
      </c>
      <c r="V736">
        <v>0</v>
      </c>
      <c r="W736">
        <v>0</v>
      </c>
      <c r="X736" t="s">
        <v>1290</v>
      </c>
      <c r="Y736">
        <v>7</v>
      </c>
      <c r="Z736" t="s">
        <v>132</v>
      </c>
      <c r="AA736" t="s">
        <v>1348</v>
      </c>
      <c r="AB736">
        <v>0</v>
      </c>
      <c r="AC736">
        <v>0</v>
      </c>
      <c r="AD736" t="s">
        <v>1291</v>
      </c>
      <c r="AE736" t="s">
        <v>1349</v>
      </c>
      <c r="AF736">
        <v>0</v>
      </c>
    </row>
    <row r="737" spans="1:32" hidden="1" x14ac:dyDescent="0.25">
      <c r="A737" t="s">
        <v>1341</v>
      </c>
      <c r="B737">
        <v>444.9</v>
      </c>
      <c r="C737">
        <v>3831.61</v>
      </c>
      <c r="D737" s="17">
        <f>VLOOKUP(A737,Sheet7!$A$2:$B$602,2,FALSE)</f>
        <v>50</v>
      </c>
      <c r="E737">
        <v>25661</v>
      </c>
      <c r="F737">
        <v>0</v>
      </c>
      <c r="H737">
        <v>820</v>
      </c>
      <c r="I737" t="s">
        <v>27</v>
      </c>
      <c r="J737" t="s">
        <v>1093</v>
      </c>
      <c r="K737" t="s">
        <v>1350</v>
      </c>
      <c r="L737" t="s">
        <v>35</v>
      </c>
      <c r="M737" t="s">
        <v>32</v>
      </c>
      <c r="N737">
        <v>300</v>
      </c>
      <c r="O737">
        <v>0</v>
      </c>
      <c r="P737">
        <v>300</v>
      </c>
      <c r="Q737">
        <v>45</v>
      </c>
      <c r="R737">
        <v>45</v>
      </c>
      <c r="S737">
        <v>45</v>
      </c>
      <c r="T737">
        <v>0</v>
      </c>
      <c r="U737" t="s">
        <v>1351</v>
      </c>
      <c r="V737">
        <v>0</v>
      </c>
      <c r="W737">
        <v>0</v>
      </c>
      <c r="X737" t="s">
        <v>1352</v>
      </c>
      <c r="Y737">
        <v>1</v>
      </c>
      <c r="Z737" t="s">
        <v>132</v>
      </c>
      <c r="AA737">
        <v>0</v>
      </c>
      <c r="AB737">
        <v>0</v>
      </c>
      <c r="AC737">
        <v>0</v>
      </c>
      <c r="AD737" t="s">
        <v>1291</v>
      </c>
      <c r="AE737" t="s">
        <v>1353</v>
      </c>
      <c r="AF737">
        <v>0</v>
      </c>
    </row>
    <row r="738" spans="1:32" hidden="1" x14ac:dyDescent="0.25">
      <c r="A738" t="s">
        <v>1341</v>
      </c>
      <c r="B738">
        <v>444.9</v>
      </c>
      <c r="C738">
        <v>3831.61</v>
      </c>
      <c r="D738" s="17">
        <f>VLOOKUP(A738,Sheet7!$A$2:$B$602,2,FALSE)</f>
        <v>50</v>
      </c>
      <c r="E738">
        <v>25662</v>
      </c>
      <c r="F738">
        <v>0</v>
      </c>
      <c r="H738">
        <v>820</v>
      </c>
      <c r="I738" t="s">
        <v>27</v>
      </c>
      <c r="J738" t="s">
        <v>1093</v>
      </c>
      <c r="K738" t="s">
        <v>1354</v>
      </c>
      <c r="L738" t="s">
        <v>98</v>
      </c>
      <c r="M738" t="s">
        <v>77</v>
      </c>
      <c r="N738">
        <v>1500</v>
      </c>
      <c r="O738">
        <v>1250</v>
      </c>
      <c r="P738">
        <v>300</v>
      </c>
      <c r="Q738">
        <v>1500</v>
      </c>
      <c r="R738">
        <v>300</v>
      </c>
      <c r="S738">
        <v>1500</v>
      </c>
      <c r="T738">
        <v>0</v>
      </c>
      <c r="U738" t="s">
        <v>1266</v>
      </c>
      <c r="V738">
        <v>0</v>
      </c>
      <c r="W738">
        <v>0</v>
      </c>
      <c r="X738" t="s">
        <v>1355</v>
      </c>
      <c r="Y738">
        <v>7</v>
      </c>
      <c r="Z738">
        <v>5</v>
      </c>
      <c r="AA738">
        <v>0</v>
      </c>
      <c r="AB738">
        <v>0</v>
      </c>
      <c r="AC738">
        <v>0</v>
      </c>
      <c r="AD738" t="s">
        <v>1356</v>
      </c>
      <c r="AE738" t="s">
        <v>282</v>
      </c>
      <c r="AF738">
        <v>0</v>
      </c>
    </row>
    <row r="739" spans="1:32" hidden="1" x14ac:dyDescent="0.25">
      <c r="A739" t="s">
        <v>1357</v>
      </c>
      <c r="B739">
        <v>3089.77</v>
      </c>
      <c r="C739">
        <v>5619.829999999999</v>
      </c>
      <c r="D739" s="17">
        <f>VLOOKUP(A739,Sheet7!$A$2:$B$602,2,FALSE)</f>
        <v>80</v>
      </c>
      <c r="E739">
        <v>27097</v>
      </c>
      <c r="F739">
        <v>0</v>
      </c>
      <c r="H739">
        <v>820</v>
      </c>
      <c r="I739" t="s">
        <v>27</v>
      </c>
      <c r="J739" t="s">
        <v>1093</v>
      </c>
      <c r="K739" t="s">
        <v>1358</v>
      </c>
      <c r="L739" t="s">
        <v>288</v>
      </c>
      <c r="M739" t="s">
        <v>32</v>
      </c>
      <c r="N739">
        <v>397.7</v>
      </c>
      <c r="O739">
        <v>0</v>
      </c>
      <c r="P739">
        <v>397.7</v>
      </c>
      <c r="Q739">
        <v>397.7</v>
      </c>
      <c r="R739">
        <v>397.7</v>
      </c>
      <c r="S739">
        <v>397.7</v>
      </c>
      <c r="T739">
        <v>0</v>
      </c>
      <c r="U739" t="s">
        <v>1266</v>
      </c>
      <c r="V739">
        <v>0</v>
      </c>
      <c r="W739">
        <v>0</v>
      </c>
      <c r="X739">
        <v>9</v>
      </c>
      <c r="Y739">
        <v>0</v>
      </c>
      <c r="Z739">
        <v>0</v>
      </c>
      <c r="AA739">
        <v>0</v>
      </c>
      <c r="AB739">
        <v>0</v>
      </c>
      <c r="AC739" t="s">
        <v>33</v>
      </c>
      <c r="AD739">
        <v>0</v>
      </c>
      <c r="AE739">
        <v>0</v>
      </c>
      <c r="AF739">
        <v>0</v>
      </c>
    </row>
    <row r="740" spans="1:32" hidden="1" x14ac:dyDescent="0.25">
      <c r="A740" t="s">
        <v>1357</v>
      </c>
      <c r="B740">
        <v>3089.77</v>
      </c>
      <c r="C740">
        <v>5619.829999999999</v>
      </c>
      <c r="D740" s="17">
        <f>VLOOKUP(A740,Sheet7!$A$2:$B$602,2,FALSE)</f>
        <v>80</v>
      </c>
      <c r="E740">
        <v>27099</v>
      </c>
      <c r="F740">
        <v>0</v>
      </c>
      <c r="H740">
        <v>820</v>
      </c>
      <c r="I740" t="s">
        <v>27</v>
      </c>
      <c r="J740" t="s">
        <v>1093</v>
      </c>
      <c r="K740" t="s">
        <v>1359</v>
      </c>
      <c r="L740" t="s">
        <v>42</v>
      </c>
      <c r="M740" t="s">
        <v>32</v>
      </c>
      <c r="N740">
        <v>787.5</v>
      </c>
      <c r="O740">
        <v>330</v>
      </c>
      <c r="P740">
        <v>457.5</v>
      </c>
      <c r="Q740">
        <v>787.5</v>
      </c>
      <c r="R740">
        <v>457.5</v>
      </c>
      <c r="S740">
        <v>787.5</v>
      </c>
      <c r="T740">
        <v>0</v>
      </c>
      <c r="U740" t="s">
        <v>1266</v>
      </c>
      <c r="V740">
        <v>0</v>
      </c>
      <c r="W740">
        <v>0</v>
      </c>
      <c r="X740">
        <v>9</v>
      </c>
      <c r="Y740">
        <v>0</v>
      </c>
      <c r="Z740">
        <v>0</v>
      </c>
      <c r="AA740">
        <v>0</v>
      </c>
      <c r="AB740">
        <v>0</v>
      </c>
      <c r="AC740" t="s">
        <v>33</v>
      </c>
      <c r="AD740">
        <v>0</v>
      </c>
      <c r="AE740">
        <v>0</v>
      </c>
      <c r="AF740">
        <v>0</v>
      </c>
    </row>
    <row r="741" spans="1:32" hidden="1" x14ac:dyDescent="0.25">
      <c r="A741" t="s">
        <v>1357</v>
      </c>
      <c r="B741">
        <v>3089.77</v>
      </c>
      <c r="C741">
        <v>5619.829999999999</v>
      </c>
      <c r="D741" s="17">
        <f>VLOOKUP(A741,Sheet7!$A$2:$B$602,2,FALSE)</f>
        <v>80</v>
      </c>
      <c r="E741">
        <v>27110</v>
      </c>
      <c r="F741">
        <v>0</v>
      </c>
      <c r="H741">
        <v>820</v>
      </c>
      <c r="I741" t="s">
        <v>27</v>
      </c>
      <c r="J741" t="s">
        <v>1093</v>
      </c>
      <c r="K741" t="s">
        <v>1360</v>
      </c>
      <c r="L741" t="s">
        <v>42</v>
      </c>
      <c r="M741" t="s">
        <v>77</v>
      </c>
      <c r="N741">
        <v>495</v>
      </c>
      <c r="O741">
        <v>200</v>
      </c>
      <c r="P741">
        <v>295</v>
      </c>
      <c r="Q741">
        <v>495</v>
      </c>
      <c r="R741">
        <v>295</v>
      </c>
      <c r="S741">
        <v>495</v>
      </c>
      <c r="T741">
        <v>0</v>
      </c>
      <c r="U741" t="s">
        <v>1361</v>
      </c>
      <c r="V741">
        <v>0</v>
      </c>
      <c r="W741">
        <v>0</v>
      </c>
      <c r="X741">
        <v>9</v>
      </c>
      <c r="Y741">
        <v>0</v>
      </c>
      <c r="Z741">
        <v>0</v>
      </c>
      <c r="AA741">
        <v>0</v>
      </c>
      <c r="AB741">
        <v>0</v>
      </c>
      <c r="AC741" t="s">
        <v>33</v>
      </c>
      <c r="AD741">
        <v>0</v>
      </c>
      <c r="AE741">
        <v>0</v>
      </c>
      <c r="AF741">
        <v>0</v>
      </c>
    </row>
    <row r="742" spans="1:32" hidden="1" x14ac:dyDescent="0.25">
      <c r="A742" t="s">
        <v>1357</v>
      </c>
      <c r="B742">
        <v>3089.77</v>
      </c>
      <c r="C742">
        <v>5619.829999999999</v>
      </c>
      <c r="D742" s="17">
        <f>VLOOKUP(A742,Sheet7!$A$2:$B$602,2,FALSE)</f>
        <v>80</v>
      </c>
      <c r="E742">
        <v>27113</v>
      </c>
      <c r="F742">
        <v>0</v>
      </c>
      <c r="H742">
        <v>820</v>
      </c>
      <c r="I742" t="s">
        <v>27</v>
      </c>
      <c r="J742" t="s">
        <v>1093</v>
      </c>
      <c r="K742" t="s">
        <v>1362</v>
      </c>
      <c r="L742" t="s">
        <v>60</v>
      </c>
      <c r="M742" t="s">
        <v>32</v>
      </c>
      <c r="N742">
        <v>1189</v>
      </c>
      <c r="O742">
        <v>527</v>
      </c>
      <c r="P742">
        <v>662</v>
      </c>
      <c r="Q742">
        <v>1189</v>
      </c>
      <c r="R742">
        <v>662</v>
      </c>
      <c r="S742">
        <v>1189</v>
      </c>
      <c r="T742">
        <v>0</v>
      </c>
      <c r="U742" t="s">
        <v>1266</v>
      </c>
      <c r="V742">
        <v>0</v>
      </c>
      <c r="W742">
        <v>0</v>
      </c>
      <c r="X742">
        <v>9</v>
      </c>
      <c r="Y742">
        <v>0</v>
      </c>
      <c r="Z742">
        <v>0</v>
      </c>
      <c r="AA742">
        <v>0</v>
      </c>
      <c r="AB742">
        <v>0</v>
      </c>
      <c r="AC742" t="s">
        <v>33</v>
      </c>
      <c r="AD742">
        <v>0</v>
      </c>
      <c r="AE742">
        <v>0</v>
      </c>
      <c r="AF742">
        <v>0</v>
      </c>
    </row>
    <row r="743" spans="1:32" hidden="1" x14ac:dyDescent="0.25">
      <c r="A743" t="s">
        <v>1357</v>
      </c>
      <c r="B743">
        <v>3089.77</v>
      </c>
      <c r="C743">
        <v>5619.829999999999</v>
      </c>
      <c r="D743" s="17">
        <f>VLOOKUP(A743,Sheet7!$A$2:$B$602,2,FALSE)</f>
        <v>80</v>
      </c>
      <c r="E743">
        <v>27127</v>
      </c>
      <c r="F743">
        <v>0</v>
      </c>
      <c r="H743">
        <v>820</v>
      </c>
      <c r="I743" t="s">
        <v>27</v>
      </c>
      <c r="J743" t="s">
        <v>1093</v>
      </c>
      <c r="K743" t="s">
        <v>1363</v>
      </c>
      <c r="L743" t="s">
        <v>60</v>
      </c>
      <c r="M743" t="s">
        <v>77</v>
      </c>
      <c r="N743">
        <v>2592</v>
      </c>
      <c r="O743">
        <v>1110</v>
      </c>
      <c r="P743">
        <v>1492</v>
      </c>
      <c r="Q743">
        <v>2592</v>
      </c>
      <c r="R743">
        <v>1492</v>
      </c>
      <c r="S743">
        <v>2592</v>
      </c>
      <c r="T743">
        <v>0</v>
      </c>
      <c r="U743" t="s">
        <v>1266</v>
      </c>
      <c r="V743">
        <v>0</v>
      </c>
      <c r="W743">
        <v>0</v>
      </c>
      <c r="X743">
        <v>9</v>
      </c>
      <c r="Y743">
        <v>0</v>
      </c>
      <c r="Z743">
        <v>0</v>
      </c>
      <c r="AA743">
        <v>0</v>
      </c>
      <c r="AB743">
        <v>0</v>
      </c>
      <c r="AC743" t="s">
        <v>33</v>
      </c>
      <c r="AD743">
        <v>0</v>
      </c>
      <c r="AE743">
        <v>0</v>
      </c>
      <c r="AF743">
        <v>0</v>
      </c>
    </row>
    <row r="744" spans="1:32" hidden="1" x14ac:dyDescent="0.25">
      <c r="A744" t="s">
        <v>1357</v>
      </c>
      <c r="B744">
        <v>3089.77</v>
      </c>
      <c r="C744">
        <v>5619.829999999999</v>
      </c>
      <c r="D744" s="17">
        <f>VLOOKUP(A744,Sheet7!$A$2:$B$602,2,FALSE)</f>
        <v>80</v>
      </c>
      <c r="E744">
        <v>27139</v>
      </c>
      <c r="F744">
        <v>0</v>
      </c>
      <c r="H744">
        <v>820</v>
      </c>
      <c r="I744" t="s">
        <v>27</v>
      </c>
      <c r="J744" t="s">
        <v>1093</v>
      </c>
      <c r="K744" t="s">
        <v>1364</v>
      </c>
      <c r="L744" t="s">
        <v>350</v>
      </c>
      <c r="M744" t="s">
        <v>32</v>
      </c>
      <c r="N744">
        <v>2740</v>
      </c>
      <c r="O744">
        <v>1200</v>
      </c>
      <c r="P744">
        <v>1540</v>
      </c>
      <c r="Q744">
        <v>2740</v>
      </c>
      <c r="R744">
        <v>1540</v>
      </c>
      <c r="S744">
        <v>2740</v>
      </c>
      <c r="T744">
        <v>0</v>
      </c>
      <c r="U744" t="s">
        <v>1266</v>
      </c>
      <c r="V744">
        <v>0</v>
      </c>
      <c r="W744">
        <v>0</v>
      </c>
      <c r="X744">
        <v>9</v>
      </c>
      <c r="Y744">
        <v>0</v>
      </c>
      <c r="Z744">
        <v>0</v>
      </c>
      <c r="AA744">
        <v>0</v>
      </c>
      <c r="AB744">
        <v>0</v>
      </c>
      <c r="AC744" t="s">
        <v>33</v>
      </c>
      <c r="AD744">
        <v>0</v>
      </c>
      <c r="AE744">
        <v>0</v>
      </c>
      <c r="AF744">
        <v>0</v>
      </c>
    </row>
    <row r="745" spans="1:32" hidden="1" x14ac:dyDescent="0.25">
      <c r="A745" t="s">
        <v>1357</v>
      </c>
      <c r="B745">
        <v>3089.77</v>
      </c>
      <c r="C745">
        <v>5619.829999999999</v>
      </c>
      <c r="D745" s="17">
        <f>VLOOKUP(A745,Sheet7!$A$2:$B$602,2,FALSE)</f>
        <v>80</v>
      </c>
      <c r="E745">
        <v>27140</v>
      </c>
      <c r="F745">
        <v>0</v>
      </c>
      <c r="H745">
        <v>820</v>
      </c>
      <c r="I745" t="s">
        <v>27</v>
      </c>
      <c r="J745" t="s">
        <v>1093</v>
      </c>
      <c r="K745" t="s">
        <v>1365</v>
      </c>
      <c r="L745" t="s">
        <v>37</v>
      </c>
      <c r="M745" t="s">
        <v>32</v>
      </c>
      <c r="N745">
        <v>2430</v>
      </c>
      <c r="O745">
        <v>1145</v>
      </c>
      <c r="P745">
        <v>1285</v>
      </c>
      <c r="Q745">
        <v>2430</v>
      </c>
      <c r="R745">
        <v>1285</v>
      </c>
      <c r="S745">
        <v>2430</v>
      </c>
      <c r="T745">
        <v>0</v>
      </c>
      <c r="U745" t="s">
        <v>1266</v>
      </c>
      <c r="V745">
        <v>0</v>
      </c>
      <c r="W745">
        <v>0</v>
      </c>
      <c r="X745">
        <v>9</v>
      </c>
      <c r="Y745">
        <v>0</v>
      </c>
      <c r="Z745">
        <v>0</v>
      </c>
      <c r="AA745">
        <v>0</v>
      </c>
      <c r="AB745">
        <v>0</v>
      </c>
      <c r="AC745" t="s">
        <v>33</v>
      </c>
      <c r="AD745">
        <v>0</v>
      </c>
      <c r="AE745">
        <v>0</v>
      </c>
      <c r="AF745">
        <v>0</v>
      </c>
    </row>
    <row r="746" spans="1:32" hidden="1" x14ac:dyDescent="0.25">
      <c r="A746" t="s">
        <v>1366</v>
      </c>
      <c r="B746">
        <v>0</v>
      </c>
      <c r="C746">
        <v>772.83</v>
      </c>
      <c r="D746" s="17">
        <f>VLOOKUP(A746,Sheet7!$A$2:$B$602,2,FALSE)</f>
        <v>20</v>
      </c>
      <c r="E746">
        <v>23619</v>
      </c>
      <c r="F746">
        <v>0</v>
      </c>
      <c r="H746">
        <v>820</v>
      </c>
      <c r="I746" t="s">
        <v>27</v>
      </c>
      <c r="J746" t="s">
        <v>1093</v>
      </c>
      <c r="K746" t="s">
        <v>1368</v>
      </c>
      <c r="L746" t="s">
        <v>71</v>
      </c>
      <c r="M746" t="s">
        <v>32</v>
      </c>
      <c r="N746">
        <v>50</v>
      </c>
      <c r="O746">
        <v>0</v>
      </c>
      <c r="P746">
        <v>50</v>
      </c>
      <c r="Q746">
        <v>50</v>
      </c>
      <c r="R746">
        <v>50</v>
      </c>
      <c r="S746">
        <v>50</v>
      </c>
      <c r="T746">
        <v>0</v>
      </c>
      <c r="U746" t="s">
        <v>1266</v>
      </c>
      <c r="V746">
        <v>0</v>
      </c>
      <c r="W746">
        <v>0</v>
      </c>
      <c r="X746">
        <v>9</v>
      </c>
      <c r="Y746">
        <v>0</v>
      </c>
      <c r="Z746">
        <v>0</v>
      </c>
      <c r="AA746">
        <v>0</v>
      </c>
      <c r="AB746">
        <v>0</v>
      </c>
      <c r="AC746" t="s">
        <v>33</v>
      </c>
      <c r="AD746">
        <v>0</v>
      </c>
      <c r="AE746">
        <v>0</v>
      </c>
      <c r="AF746">
        <v>0</v>
      </c>
    </row>
    <row r="747" spans="1:32" hidden="1" x14ac:dyDescent="0.25">
      <c r="A747" t="s">
        <v>1366</v>
      </c>
      <c r="B747">
        <v>0</v>
      </c>
      <c r="C747">
        <v>772.83</v>
      </c>
      <c r="D747" s="17">
        <f>VLOOKUP(A747,Sheet7!$A$2:$B$602,2,FALSE)</f>
        <v>20</v>
      </c>
      <c r="E747">
        <v>23622</v>
      </c>
      <c r="F747">
        <v>0</v>
      </c>
      <c r="H747">
        <v>820</v>
      </c>
      <c r="I747" t="s">
        <v>27</v>
      </c>
      <c r="J747" t="s">
        <v>1093</v>
      </c>
      <c r="K747" t="s">
        <v>1370</v>
      </c>
      <c r="L747" t="s">
        <v>71</v>
      </c>
      <c r="M747" t="s">
        <v>77</v>
      </c>
      <c r="N747">
        <v>0</v>
      </c>
      <c r="O747">
        <v>0</v>
      </c>
      <c r="P747">
        <v>0</v>
      </c>
      <c r="Q747">
        <v>0</v>
      </c>
      <c r="R747">
        <v>0</v>
      </c>
      <c r="S747">
        <v>0</v>
      </c>
      <c r="T747">
        <v>0</v>
      </c>
      <c r="U747" t="s">
        <v>1266</v>
      </c>
      <c r="V747">
        <v>0</v>
      </c>
      <c r="W747">
        <v>0</v>
      </c>
      <c r="X747">
        <v>9</v>
      </c>
      <c r="Y747">
        <v>0</v>
      </c>
      <c r="Z747">
        <v>0</v>
      </c>
      <c r="AA747">
        <v>0</v>
      </c>
      <c r="AB747">
        <v>0</v>
      </c>
      <c r="AC747" t="s">
        <v>33</v>
      </c>
      <c r="AD747">
        <v>0</v>
      </c>
      <c r="AE747">
        <v>0</v>
      </c>
      <c r="AF747">
        <v>0</v>
      </c>
    </row>
    <row r="748" spans="1:32" hidden="1" x14ac:dyDescent="0.25">
      <c r="A748" t="s">
        <v>1366</v>
      </c>
      <c r="B748">
        <v>0</v>
      </c>
      <c r="C748">
        <v>772.83</v>
      </c>
      <c r="D748" s="17">
        <f>VLOOKUP(A748,Sheet7!$A$2:$B$602,2,FALSE)</f>
        <v>20</v>
      </c>
      <c r="E748">
        <v>23626</v>
      </c>
      <c r="F748">
        <v>0</v>
      </c>
      <c r="H748">
        <v>820</v>
      </c>
      <c r="I748" t="s">
        <v>27</v>
      </c>
      <c r="J748" t="s">
        <v>1093</v>
      </c>
      <c r="K748" t="s">
        <v>1373</v>
      </c>
      <c r="L748" t="s">
        <v>35</v>
      </c>
      <c r="M748" t="s">
        <v>32</v>
      </c>
      <c r="N748">
        <v>0</v>
      </c>
      <c r="O748">
        <v>0</v>
      </c>
      <c r="P748">
        <v>0</v>
      </c>
      <c r="Q748">
        <v>0</v>
      </c>
      <c r="R748">
        <v>0</v>
      </c>
      <c r="S748">
        <v>0</v>
      </c>
      <c r="T748">
        <v>0</v>
      </c>
      <c r="U748" t="s">
        <v>1343</v>
      </c>
      <c r="V748">
        <v>0</v>
      </c>
      <c r="W748">
        <v>0</v>
      </c>
      <c r="X748">
        <v>9</v>
      </c>
      <c r="Y748">
        <v>0</v>
      </c>
      <c r="Z748">
        <v>0</v>
      </c>
      <c r="AA748">
        <v>0</v>
      </c>
      <c r="AB748">
        <v>0</v>
      </c>
      <c r="AC748" t="s">
        <v>33</v>
      </c>
      <c r="AD748">
        <v>0</v>
      </c>
      <c r="AE748">
        <v>0</v>
      </c>
      <c r="AF748">
        <v>0</v>
      </c>
    </row>
    <row r="749" spans="1:32" hidden="1" x14ac:dyDescent="0.25">
      <c r="A749" t="s">
        <v>1378</v>
      </c>
      <c r="B749">
        <v>0</v>
      </c>
      <c r="C749">
        <v>129.97999999999999</v>
      </c>
      <c r="D749" s="17">
        <f>VLOOKUP(A749,Sheet7!$A$2:$B$602,2,FALSE)</f>
        <v>70</v>
      </c>
      <c r="E749">
        <v>23637</v>
      </c>
      <c r="F749">
        <v>0</v>
      </c>
      <c r="H749">
        <v>820</v>
      </c>
      <c r="I749" t="s">
        <v>27</v>
      </c>
      <c r="J749" t="s">
        <v>1093</v>
      </c>
      <c r="K749" t="s">
        <v>1379</v>
      </c>
      <c r="L749" t="s">
        <v>45</v>
      </c>
      <c r="M749" t="s">
        <v>32</v>
      </c>
      <c r="N749">
        <v>60</v>
      </c>
      <c r="O749">
        <v>30</v>
      </c>
      <c r="P749">
        <v>30</v>
      </c>
      <c r="Q749">
        <v>60</v>
      </c>
      <c r="R749">
        <v>30</v>
      </c>
      <c r="S749">
        <v>60</v>
      </c>
      <c r="T749">
        <v>0</v>
      </c>
      <c r="U749" t="s">
        <v>1266</v>
      </c>
      <c r="V749">
        <v>0</v>
      </c>
      <c r="W749">
        <v>0</v>
      </c>
      <c r="X749" t="s">
        <v>1290</v>
      </c>
      <c r="Y749">
        <v>7</v>
      </c>
      <c r="Z749">
        <v>0</v>
      </c>
      <c r="AA749">
        <v>0</v>
      </c>
      <c r="AB749">
        <v>0</v>
      </c>
      <c r="AC749" t="s">
        <v>63</v>
      </c>
      <c r="AD749" t="s">
        <v>1291</v>
      </c>
      <c r="AE749">
        <v>0</v>
      </c>
      <c r="AF749">
        <v>0</v>
      </c>
    </row>
    <row r="750" spans="1:32" hidden="1" x14ac:dyDescent="0.25">
      <c r="A750" t="s">
        <v>1378</v>
      </c>
      <c r="B750">
        <v>0</v>
      </c>
      <c r="C750">
        <v>129.97999999999999</v>
      </c>
      <c r="D750" s="17">
        <f>VLOOKUP(A750,Sheet7!$A$2:$B$602,2,FALSE)</f>
        <v>70</v>
      </c>
      <c r="E750">
        <v>23638</v>
      </c>
      <c r="F750">
        <v>0</v>
      </c>
      <c r="H750">
        <v>820</v>
      </c>
      <c r="I750" t="s">
        <v>27</v>
      </c>
      <c r="J750" t="s">
        <v>1093</v>
      </c>
      <c r="K750" t="s">
        <v>1380</v>
      </c>
      <c r="L750" t="s">
        <v>408</v>
      </c>
      <c r="M750" t="s">
        <v>32</v>
      </c>
      <c r="N750">
        <v>60</v>
      </c>
      <c r="O750">
        <v>30</v>
      </c>
      <c r="P750">
        <v>30</v>
      </c>
      <c r="Q750">
        <v>60</v>
      </c>
      <c r="R750">
        <v>30</v>
      </c>
      <c r="S750">
        <v>60</v>
      </c>
      <c r="T750">
        <v>0</v>
      </c>
      <c r="U750" t="s">
        <v>1266</v>
      </c>
      <c r="V750">
        <v>0</v>
      </c>
      <c r="W750">
        <v>0</v>
      </c>
      <c r="X750" t="s">
        <v>1290</v>
      </c>
      <c r="Y750">
        <v>0</v>
      </c>
      <c r="Z750">
        <v>0</v>
      </c>
      <c r="AA750">
        <v>0</v>
      </c>
      <c r="AB750">
        <v>0</v>
      </c>
      <c r="AC750" t="s">
        <v>63</v>
      </c>
      <c r="AD750" t="s">
        <v>1291</v>
      </c>
      <c r="AE750">
        <v>0</v>
      </c>
      <c r="AF750">
        <v>0</v>
      </c>
    </row>
    <row r="751" spans="1:32" hidden="1" x14ac:dyDescent="0.25">
      <c r="A751" t="s">
        <v>1384</v>
      </c>
      <c r="B751" t="e">
        <v>#N/A</v>
      </c>
      <c r="C751">
        <v>1137.17</v>
      </c>
      <c r="D751" s="17">
        <f>VLOOKUP(A751,Sheet7!$A$2:$B$602,2,FALSE)</f>
        <v>100</v>
      </c>
      <c r="E751">
        <v>23444</v>
      </c>
      <c r="F751">
        <v>0</v>
      </c>
      <c r="H751">
        <v>820</v>
      </c>
      <c r="I751" t="s">
        <v>27</v>
      </c>
      <c r="J751" t="s">
        <v>1093</v>
      </c>
      <c r="K751" t="s">
        <v>1385</v>
      </c>
      <c r="L751" t="s">
        <v>50</v>
      </c>
      <c r="M751" t="s">
        <v>32</v>
      </c>
      <c r="N751">
        <v>65</v>
      </c>
      <c r="O751">
        <v>25</v>
      </c>
      <c r="P751">
        <v>40</v>
      </c>
      <c r="Q751">
        <v>65</v>
      </c>
      <c r="R751">
        <v>40</v>
      </c>
      <c r="S751">
        <v>65</v>
      </c>
      <c r="T751">
        <v>0</v>
      </c>
      <c r="U751" t="s">
        <v>1266</v>
      </c>
      <c r="V751">
        <v>0</v>
      </c>
      <c r="W751">
        <v>0</v>
      </c>
      <c r="X751">
        <v>9</v>
      </c>
      <c r="Y751">
        <v>0</v>
      </c>
      <c r="Z751">
        <v>0</v>
      </c>
      <c r="AA751">
        <v>0</v>
      </c>
      <c r="AB751">
        <v>0</v>
      </c>
      <c r="AC751" t="s">
        <v>33</v>
      </c>
      <c r="AD751">
        <v>0</v>
      </c>
      <c r="AE751">
        <v>0</v>
      </c>
      <c r="AF751">
        <v>0</v>
      </c>
    </row>
    <row r="752" spans="1:32" hidden="1" x14ac:dyDescent="0.25">
      <c r="A752" t="s">
        <v>1384</v>
      </c>
      <c r="B752" t="e">
        <v>#N/A</v>
      </c>
      <c r="C752">
        <v>1137.17</v>
      </c>
      <c r="D752" s="17">
        <f>VLOOKUP(A752,Sheet7!$A$2:$B$602,2,FALSE)</f>
        <v>100</v>
      </c>
      <c r="E752">
        <v>23445</v>
      </c>
      <c r="F752">
        <v>0</v>
      </c>
      <c r="H752">
        <v>820</v>
      </c>
      <c r="I752" t="s">
        <v>27</v>
      </c>
      <c r="J752" t="s">
        <v>1093</v>
      </c>
      <c r="K752" t="s">
        <v>1386</v>
      </c>
      <c r="L752" t="s">
        <v>50</v>
      </c>
      <c r="M752" t="s">
        <v>77</v>
      </c>
      <c r="N752">
        <v>150</v>
      </c>
      <c r="O752">
        <v>75</v>
      </c>
      <c r="P752">
        <v>75</v>
      </c>
      <c r="Q752">
        <v>150</v>
      </c>
      <c r="R752">
        <v>75</v>
      </c>
      <c r="S752">
        <v>150</v>
      </c>
      <c r="T752">
        <v>0</v>
      </c>
      <c r="U752" t="s">
        <v>1266</v>
      </c>
      <c r="V752">
        <v>0</v>
      </c>
      <c r="W752">
        <v>0</v>
      </c>
      <c r="X752">
        <v>9</v>
      </c>
      <c r="Y752">
        <v>0</v>
      </c>
      <c r="Z752">
        <v>0</v>
      </c>
      <c r="AA752">
        <v>0</v>
      </c>
      <c r="AB752">
        <v>0</v>
      </c>
      <c r="AC752" t="s">
        <v>33</v>
      </c>
      <c r="AD752">
        <v>0</v>
      </c>
      <c r="AE752">
        <v>0</v>
      </c>
      <c r="AF752">
        <v>0</v>
      </c>
    </row>
    <row r="753" spans="1:32" hidden="1" x14ac:dyDescent="0.25">
      <c r="A753" t="s">
        <v>1384</v>
      </c>
      <c r="B753" t="e">
        <v>#N/A</v>
      </c>
      <c r="C753">
        <v>1137.17</v>
      </c>
      <c r="D753" s="17">
        <f>VLOOKUP(A753,Sheet7!$A$2:$B$602,2,FALSE)</f>
        <v>100</v>
      </c>
      <c r="E753">
        <v>23446</v>
      </c>
      <c r="F753">
        <v>0</v>
      </c>
      <c r="H753">
        <v>820</v>
      </c>
      <c r="I753" t="s">
        <v>27</v>
      </c>
      <c r="J753" t="s">
        <v>1093</v>
      </c>
      <c r="K753" t="s">
        <v>1387</v>
      </c>
      <c r="L753" t="s">
        <v>50</v>
      </c>
      <c r="M753" t="s">
        <v>403</v>
      </c>
      <c r="N753">
        <v>80</v>
      </c>
      <c r="O753">
        <v>35</v>
      </c>
      <c r="P753">
        <v>45</v>
      </c>
      <c r="Q753">
        <v>80</v>
      </c>
      <c r="R753">
        <v>45</v>
      </c>
      <c r="S753">
        <v>80</v>
      </c>
      <c r="T753">
        <v>0</v>
      </c>
      <c r="U753" t="s">
        <v>1266</v>
      </c>
      <c r="V753">
        <v>0</v>
      </c>
      <c r="W753">
        <v>0</v>
      </c>
      <c r="X753">
        <v>9</v>
      </c>
      <c r="Y753">
        <v>0</v>
      </c>
      <c r="Z753">
        <v>0</v>
      </c>
      <c r="AA753">
        <v>0</v>
      </c>
      <c r="AB753">
        <v>0</v>
      </c>
      <c r="AC753" t="s">
        <v>33</v>
      </c>
      <c r="AD753">
        <v>0</v>
      </c>
      <c r="AE753">
        <v>0</v>
      </c>
      <c r="AF753">
        <v>0</v>
      </c>
    </row>
    <row r="754" spans="1:32" hidden="1" x14ac:dyDescent="0.25">
      <c r="A754" t="s">
        <v>1384</v>
      </c>
      <c r="B754" t="e">
        <v>#N/A</v>
      </c>
      <c r="C754">
        <v>1137.17</v>
      </c>
      <c r="D754" s="17">
        <f>VLOOKUP(A754,Sheet7!$A$2:$B$602,2,FALSE)</f>
        <v>100</v>
      </c>
      <c r="E754">
        <v>23447</v>
      </c>
      <c r="F754">
        <v>0</v>
      </c>
      <c r="H754">
        <v>820</v>
      </c>
      <c r="I754" t="s">
        <v>27</v>
      </c>
      <c r="J754" t="s">
        <v>1093</v>
      </c>
      <c r="K754" t="s">
        <v>1388</v>
      </c>
      <c r="L754" t="s">
        <v>50</v>
      </c>
      <c r="M754" t="s">
        <v>51</v>
      </c>
      <c r="N754">
        <v>1266</v>
      </c>
      <c r="O754">
        <v>600</v>
      </c>
      <c r="P754">
        <v>666</v>
      </c>
      <c r="Q754">
        <v>1266</v>
      </c>
      <c r="R754">
        <v>666</v>
      </c>
      <c r="S754">
        <v>1266</v>
      </c>
      <c r="T754">
        <v>0</v>
      </c>
      <c r="U754" t="s">
        <v>1389</v>
      </c>
      <c r="V754">
        <v>0</v>
      </c>
      <c r="W754">
        <v>0</v>
      </c>
      <c r="X754">
        <v>9</v>
      </c>
      <c r="Y754">
        <v>0</v>
      </c>
      <c r="Z754">
        <v>0</v>
      </c>
      <c r="AA754">
        <v>0</v>
      </c>
      <c r="AB754">
        <v>0</v>
      </c>
      <c r="AC754" t="s">
        <v>33</v>
      </c>
      <c r="AD754">
        <v>0</v>
      </c>
      <c r="AE754">
        <v>0</v>
      </c>
      <c r="AF754">
        <v>0</v>
      </c>
    </row>
    <row r="755" spans="1:32" hidden="1" x14ac:dyDescent="0.25">
      <c r="A755" t="s">
        <v>1384</v>
      </c>
      <c r="B755" t="e">
        <v>#N/A</v>
      </c>
      <c r="C755">
        <v>1137.17</v>
      </c>
      <c r="D755" s="17">
        <f>VLOOKUP(A755,Sheet7!$A$2:$B$602,2,FALSE)</f>
        <v>100</v>
      </c>
      <c r="E755">
        <v>23450</v>
      </c>
      <c r="F755">
        <v>0</v>
      </c>
      <c r="H755">
        <v>820</v>
      </c>
      <c r="I755" t="s">
        <v>27</v>
      </c>
      <c r="J755" t="s">
        <v>1093</v>
      </c>
      <c r="K755" t="s">
        <v>1390</v>
      </c>
      <c r="L755" t="s">
        <v>272</v>
      </c>
      <c r="M755" t="s">
        <v>32</v>
      </c>
      <c r="N755">
        <v>350</v>
      </c>
      <c r="O755">
        <v>300</v>
      </c>
      <c r="P755">
        <v>50</v>
      </c>
      <c r="Q755">
        <v>350</v>
      </c>
      <c r="R755">
        <v>50</v>
      </c>
      <c r="S755">
        <v>350</v>
      </c>
      <c r="T755">
        <v>0</v>
      </c>
      <c r="U755" t="s">
        <v>1391</v>
      </c>
      <c r="V755">
        <v>0</v>
      </c>
      <c r="W755">
        <v>0</v>
      </c>
      <c r="X755" t="s">
        <v>1392</v>
      </c>
      <c r="Y755">
        <v>0</v>
      </c>
      <c r="Z755">
        <v>5</v>
      </c>
      <c r="AA755">
        <v>0</v>
      </c>
      <c r="AB755">
        <v>0</v>
      </c>
      <c r="AC755" t="s">
        <v>63</v>
      </c>
      <c r="AD755" t="s">
        <v>1393</v>
      </c>
      <c r="AE755" t="s">
        <v>282</v>
      </c>
      <c r="AF755">
        <v>0</v>
      </c>
    </row>
    <row r="756" spans="1:32" hidden="1" x14ac:dyDescent="0.25">
      <c r="A756" t="s">
        <v>1384</v>
      </c>
      <c r="B756" t="e">
        <v>#N/A</v>
      </c>
      <c r="C756">
        <v>1137.17</v>
      </c>
      <c r="D756" s="17">
        <f>VLOOKUP(A756,Sheet7!$A$2:$B$602,2,FALSE)</f>
        <v>100</v>
      </c>
      <c r="E756">
        <v>23451</v>
      </c>
      <c r="F756">
        <v>0</v>
      </c>
      <c r="H756">
        <v>820</v>
      </c>
      <c r="I756" t="s">
        <v>27</v>
      </c>
      <c r="J756" t="s">
        <v>1093</v>
      </c>
      <c r="K756" t="s">
        <v>1394</v>
      </c>
      <c r="L756" t="s">
        <v>272</v>
      </c>
      <c r="M756" t="s">
        <v>77</v>
      </c>
      <c r="N756">
        <v>20</v>
      </c>
      <c r="O756">
        <v>0</v>
      </c>
      <c r="P756">
        <v>20</v>
      </c>
      <c r="Q756">
        <v>20</v>
      </c>
      <c r="R756">
        <v>20</v>
      </c>
      <c r="S756">
        <v>20</v>
      </c>
      <c r="T756">
        <v>0</v>
      </c>
      <c r="U756" t="s">
        <v>1395</v>
      </c>
      <c r="V756">
        <v>0</v>
      </c>
      <c r="W756">
        <v>0</v>
      </c>
      <c r="X756" t="s">
        <v>1396</v>
      </c>
      <c r="Y756">
        <v>7</v>
      </c>
      <c r="Z756">
        <v>5</v>
      </c>
      <c r="AA756">
        <v>0</v>
      </c>
      <c r="AB756">
        <v>0</v>
      </c>
      <c r="AC756" t="s">
        <v>33</v>
      </c>
      <c r="AD756">
        <v>0</v>
      </c>
      <c r="AE756">
        <v>0</v>
      </c>
      <c r="AF756">
        <v>0</v>
      </c>
    </row>
    <row r="757" spans="1:32" hidden="1" x14ac:dyDescent="0.25">
      <c r="A757" t="s">
        <v>1384</v>
      </c>
      <c r="B757" t="e">
        <v>#N/A</v>
      </c>
      <c r="C757">
        <v>1137.17</v>
      </c>
      <c r="D757" s="17">
        <f>VLOOKUP(A757,Sheet7!$A$2:$B$602,2,FALSE)</f>
        <v>100</v>
      </c>
      <c r="E757">
        <v>23452</v>
      </c>
      <c r="F757">
        <v>0</v>
      </c>
      <c r="H757">
        <v>820</v>
      </c>
      <c r="I757" t="s">
        <v>27</v>
      </c>
      <c r="J757" t="s">
        <v>1093</v>
      </c>
      <c r="K757" t="s">
        <v>1397</v>
      </c>
      <c r="L757" t="s">
        <v>35</v>
      </c>
      <c r="M757" t="s">
        <v>32</v>
      </c>
      <c r="N757">
        <v>30</v>
      </c>
      <c r="O757">
        <v>0</v>
      </c>
      <c r="P757">
        <v>30</v>
      </c>
      <c r="Q757">
        <v>21</v>
      </c>
      <c r="R757">
        <v>21</v>
      </c>
      <c r="S757">
        <v>21</v>
      </c>
      <c r="T757">
        <v>0</v>
      </c>
      <c r="U757" t="s">
        <v>1398</v>
      </c>
      <c r="V757">
        <v>0</v>
      </c>
      <c r="W757">
        <v>0</v>
      </c>
      <c r="X757" t="s">
        <v>1268</v>
      </c>
      <c r="Y757">
        <v>1</v>
      </c>
      <c r="Z757">
        <v>3</v>
      </c>
      <c r="AA757">
        <v>0</v>
      </c>
      <c r="AB757">
        <v>0</v>
      </c>
      <c r="AC757" t="s">
        <v>63</v>
      </c>
      <c r="AD757" t="s">
        <v>332</v>
      </c>
      <c r="AE757" t="s">
        <v>1399</v>
      </c>
      <c r="AF757">
        <v>0</v>
      </c>
    </row>
    <row r="758" spans="1:32" hidden="1" x14ac:dyDescent="0.25">
      <c r="A758" t="s">
        <v>1400</v>
      </c>
      <c r="B758" t="e">
        <v>#N/A</v>
      </c>
      <c r="C758" t="e">
        <v>#N/A</v>
      </c>
      <c r="D758" s="17" t="e">
        <f>VLOOKUP(A758,Sheet7!$A$2:$B$602,2,FALSE)</f>
        <v>#N/A</v>
      </c>
      <c r="E758">
        <v>23506</v>
      </c>
      <c r="F758">
        <v>0</v>
      </c>
      <c r="H758">
        <v>820</v>
      </c>
      <c r="I758" t="s">
        <v>27</v>
      </c>
      <c r="J758" t="s">
        <v>1093</v>
      </c>
      <c r="K758" t="s">
        <v>1401</v>
      </c>
      <c r="L758" t="s">
        <v>56</v>
      </c>
      <c r="M758" t="s">
        <v>32</v>
      </c>
      <c r="N758">
        <v>70</v>
      </c>
      <c r="O758">
        <v>0</v>
      </c>
      <c r="P758">
        <v>70</v>
      </c>
      <c r="Q758">
        <v>70</v>
      </c>
      <c r="R758">
        <v>0</v>
      </c>
      <c r="S758">
        <v>0</v>
      </c>
      <c r="T758">
        <v>0</v>
      </c>
      <c r="U758" t="s">
        <v>1402</v>
      </c>
      <c r="V758">
        <v>1</v>
      </c>
      <c r="W758">
        <v>3</v>
      </c>
      <c r="X758" t="s">
        <v>1268</v>
      </c>
      <c r="Y758">
        <v>1</v>
      </c>
      <c r="Z758">
        <v>3</v>
      </c>
      <c r="AA758">
        <v>0</v>
      </c>
      <c r="AB758">
        <v>0</v>
      </c>
      <c r="AC758" t="s">
        <v>63</v>
      </c>
      <c r="AD758" t="s">
        <v>332</v>
      </c>
      <c r="AE758" t="s">
        <v>33</v>
      </c>
      <c r="AF758">
        <v>0</v>
      </c>
    </row>
    <row r="759" spans="1:32" hidden="1" x14ac:dyDescent="0.25">
      <c r="A759" t="s">
        <v>1403</v>
      </c>
      <c r="B759">
        <v>0</v>
      </c>
      <c r="C759">
        <v>219.49</v>
      </c>
      <c r="D759" s="17">
        <f>VLOOKUP(A759,Sheet7!$A$2:$B$602,2,FALSE)</f>
        <v>60</v>
      </c>
      <c r="E759">
        <v>26495</v>
      </c>
      <c r="F759">
        <v>0</v>
      </c>
      <c r="H759">
        <v>820</v>
      </c>
      <c r="I759" t="s">
        <v>27</v>
      </c>
      <c r="J759" t="s">
        <v>1093</v>
      </c>
      <c r="K759" t="s">
        <v>1404</v>
      </c>
      <c r="L759" t="s">
        <v>35</v>
      </c>
      <c r="M759" t="s">
        <v>32</v>
      </c>
      <c r="N759">
        <v>45.9</v>
      </c>
      <c r="O759">
        <v>20</v>
      </c>
      <c r="P759">
        <v>25.9</v>
      </c>
      <c r="Q759">
        <v>45.9</v>
      </c>
      <c r="R759">
        <v>25.9</v>
      </c>
      <c r="S759">
        <v>45.9</v>
      </c>
      <c r="T759">
        <v>0</v>
      </c>
      <c r="U759" t="s">
        <v>1266</v>
      </c>
      <c r="V759">
        <v>0</v>
      </c>
      <c r="W759">
        <v>0</v>
      </c>
      <c r="X759" t="s">
        <v>1405</v>
      </c>
      <c r="Y759">
        <v>7</v>
      </c>
      <c r="Z759">
        <v>5</v>
      </c>
      <c r="AA759">
        <v>0</v>
      </c>
      <c r="AB759">
        <v>0</v>
      </c>
      <c r="AC759" t="s">
        <v>63</v>
      </c>
      <c r="AD759" t="s">
        <v>332</v>
      </c>
      <c r="AE759" t="s">
        <v>1406</v>
      </c>
      <c r="AF759">
        <v>0</v>
      </c>
    </row>
    <row r="760" spans="1:32" hidden="1" x14ac:dyDescent="0.25">
      <c r="A760" t="s">
        <v>1403</v>
      </c>
      <c r="B760">
        <v>0</v>
      </c>
      <c r="C760">
        <v>219.49</v>
      </c>
      <c r="D760" s="17">
        <f>VLOOKUP(A760,Sheet7!$A$2:$B$602,2,FALSE)</f>
        <v>60</v>
      </c>
      <c r="E760">
        <v>26496</v>
      </c>
      <c r="F760">
        <v>0</v>
      </c>
      <c r="H760">
        <v>820</v>
      </c>
      <c r="I760" t="s">
        <v>27</v>
      </c>
      <c r="J760" t="s">
        <v>1093</v>
      </c>
      <c r="K760" t="s">
        <v>1407</v>
      </c>
      <c r="L760" t="s">
        <v>45</v>
      </c>
      <c r="M760" t="s">
        <v>32</v>
      </c>
      <c r="N760">
        <v>140</v>
      </c>
      <c r="O760">
        <v>0</v>
      </c>
      <c r="P760">
        <v>140</v>
      </c>
      <c r="Q760">
        <v>140</v>
      </c>
      <c r="R760">
        <v>140</v>
      </c>
      <c r="S760">
        <v>140</v>
      </c>
      <c r="T760">
        <v>0</v>
      </c>
      <c r="U760" t="s">
        <v>1266</v>
      </c>
      <c r="V760">
        <v>0</v>
      </c>
      <c r="W760">
        <v>0</v>
      </c>
      <c r="X760">
        <v>9</v>
      </c>
      <c r="Y760">
        <v>0</v>
      </c>
      <c r="Z760">
        <v>0</v>
      </c>
      <c r="AA760">
        <v>0</v>
      </c>
      <c r="AB760">
        <v>0</v>
      </c>
      <c r="AC760" t="s">
        <v>33</v>
      </c>
      <c r="AD760">
        <v>0</v>
      </c>
      <c r="AE760">
        <v>0</v>
      </c>
      <c r="AF760">
        <v>0</v>
      </c>
    </row>
    <row r="761" spans="1:32" hidden="1" x14ac:dyDescent="0.25">
      <c r="A761" t="s">
        <v>1403</v>
      </c>
      <c r="B761">
        <v>0</v>
      </c>
      <c r="C761">
        <v>219.49</v>
      </c>
      <c r="D761" s="17">
        <f>VLOOKUP(A761,Sheet7!$A$2:$B$602,2,FALSE)</f>
        <v>60</v>
      </c>
      <c r="E761">
        <v>26498</v>
      </c>
      <c r="F761">
        <v>0</v>
      </c>
      <c r="H761">
        <v>820</v>
      </c>
      <c r="I761" t="s">
        <v>27</v>
      </c>
      <c r="J761" t="s">
        <v>1093</v>
      </c>
      <c r="K761" t="s">
        <v>1408</v>
      </c>
      <c r="L761" t="s">
        <v>50</v>
      </c>
      <c r="M761" t="s">
        <v>32</v>
      </c>
      <c r="N761">
        <v>1000</v>
      </c>
      <c r="O761">
        <v>0</v>
      </c>
      <c r="P761">
        <v>1000</v>
      </c>
      <c r="Q761">
        <v>1000</v>
      </c>
      <c r="R761">
        <v>1000</v>
      </c>
      <c r="S761">
        <v>1000</v>
      </c>
      <c r="T761">
        <v>0</v>
      </c>
      <c r="U761" t="s">
        <v>1409</v>
      </c>
      <c r="V761">
        <v>0</v>
      </c>
      <c r="W761">
        <v>0</v>
      </c>
      <c r="X761" t="s">
        <v>1410</v>
      </c>
      <c r="Y761">
        <v>7</v>
      </c>
      <c r="Z761">
        <v>5</v>
      </c>
      <c r="AA761">
        <v>0</v>
      </c>
      <c r="AB761">
        <v>0</v>
      </c>
      <c r="AC761">
        <v>0</v>
      </c>
      <c r="AD761" t="s">
        <v>311</v>
      </c>
      <c r="AE761" t="s">
        <v>282</v>
      </c>
      <c r="AF761">
        <v>0</v>
      </c>
    </row>
    <row r="762" spans="1:32" hidden="1" x14ac:dyDescent="0.25">
      <c r="A762" t="s">
        <v>1411</v>
      </c>
      <c r="B762">
        <v>150.32000000000002</v>
      </c>
      <c r="C762">
        <v>477.04</v>
      </c>
      <c r="D762" s="17">
        <f>VLOOKUP(A762,Sheet7!$A$2:$B$602,2,FALSE)</f>
        <v>35</v>
      </c>
      <c r="E762">
        <v>27705</v>
      </c>
      <c r="F762">
        <v>0</v>
      </c>
      <c r="H762">
        <v>820</v>
      </c>
      <c r="I762" t="s">
        <v>27</v>
      </c>
      <c r="J762" t="s">
        <v>1093</v>
      </c>
      <c r="K762" t="s">
        <v>1412</v>
      </c>
      <c r="L762" t="s">
        <v>71</v>
      </c>
      <c r="M762" t="s">
        <v>77</v>
      </c>
      <c r="N762">
        <v>120</v>
      </c>
      <c r="O762">
        <v>60</v>
      </c>
      <c r="P762">
        <v>60</v>
      </c>
      <c r="Q762">
        <v>120</v>
      </c>
      <c r="R762">
        <v>60</v>
      </c>
      <c r="S762">
        <v>120</v>
      </c>
      <c r="T762">
        <v>0</v>
      </c>
      <c r="U762" t="s">
        <v>1413</v>
      </c>
      <c r="V762">
        <v>0</v>
      </c>
      <c r="W762">
        <v>0</v>
      </c>
      <c r="X762">
        <v>9</v>
      </c>
      <c r="Y762">
        <v>0</v>
      </c>
      <c r="Z762">
        <v>0</v>
      </c>
      <c r="AA762">
        <v>0</v>
      </c>
      <c r="AB762">
        <v>0</v>
      </c>
      <c r="AC762" t="s">
        <v>33</v>
      </c>
      <c r="AD762">
        <v>0</v>
      </c>
      <c r="AE762">
        <v>0</v>
      </c>
      <c r="AF762">
        <v>0</v>
      </c>
    </row>
    <row r="763" spans="1:32" hidden="1" x14ac:dyDescent="0.25">
      <c r="A763" t="s">
        <v>1411</v>
      </c>
      <c r="B763">
        <v>150.32000000000002</v>
      </c>
      <c r="C763">
        <v>477.04</v>
      </c>
      <c r="D763" s="17">
        <f>VLOOKUP(A763,Sheet7!$A$2:$B$602,2,FALSE)</f>
        <v>35</v>
      </c>
      <c r="E763">
        <v>27710</v>
      </c>
      <c r="F763">
        <v>0</v>
      </c>
      <c r="H763">
        <v>820</v>
      </c>
      <c r="I763" t="s">
        <v>27</v>
      </c>
      <c r="J763" t="s">
        <v>1093</v>
      </c>
      <c r="K763" t="s">
        <v>1414</v>
      </c>
      <c r="L763" t="s">
        <v>71</v>
      </c>
      <c r="M763" t="s">
        <v>32</v>
      </c>
      <c r="N763">
        <v>100</v>
      </c>
      <c r="O763">
        <v>0</v>
      </c>
      <c r="P763">
        <v>100</v>
      </c>
      <c r="Q763">
        <v>100</v>
      </c>
      <c r="R763">
        <v>100</v>
      </c>
      <c r="S763">
        <v>100</v>
      </c>
      <c r="T763">
        <v>0</v>
      </c>
      <c r="U763" t="s">
        <v>1266</v>
      </c>
      <c r="V763">
        <v>0</v>
      </c>
      <c r="W763">
        <v>0</v>
      </c>
      <c r="X763">
        <v>9</v>
      </c>
      <c r="Y763">
        <v>0</v>
      </c>
      <c r="Z763">
        <v>0</v>
      </c>
      <c r="AA763">
        <v>0</v>
      </c>
      <c r="AB763">
        <v>0</v>
      </c>
      <c r="AC763" t="s">
        <v>33</v>
      </c>
      <c r="AD763">
        <v>0</v>
      </c>
      <c r="AE763">
        <v>0</v>
      </c>
      <c r="AF763">
        <v>0</v>
      </c>
    </row>
    <row r="764" spans="1:32" hidden="1" x14ac:dyDescent="0.25">
      <c r="A764" t="s">
        <v>1411</v>
      </c>
      <c r="B764">
        <v>150.32000000000002</v>
      </c>
      <c r="C764">
        <v>477.04</v>
      </c>
      <c r="D764" s="17">
        <f>VLOOKUP(A764,Sheet7!$A$2:$B$602,2,FALSE)</f>
        <v>35</v>
      </c>
      <c r="E764">
        <v>27721</v>
      </c>
      <c r="F764">
        <v>0</v>
      </c>
      <c r="H764">
        <v>820</v>
      </c>
      <c r="I764" t="s">
        <v>27</v>
      </c>
      <c r="J764" t="s">
        <v>1093</v>
      </c>
      <c r="K764" t="s">
        <v>1415</v>
      </c>
      <c r="L764" t="s">
        <v>35</v>
      </c>
      <c r="M764" t="s">
        <v>77</v>
      </c>
      <c r="N764">
        <v>20</v>
      </c>
      <c r="O764">
        <v>0</v>
      </c>
      <c r="P764">
        <v>20</v>
      </c>
      <c r="Q764">
        <v>20</v>
      </c>
      <c r="R764">
        <v>20</v>
      </c>
      <c r="S764">
        <v>20</v>
      </c>
      <c r="T764">
        <v>0</v>
      </c>
      <c r="U764" t="s">
        <v>1416</v>
      </c>
      <c r="V764">
        <v>0</v>
      </c>
      <c r="W764">
        <v>0</v>
      </c>
      <c r="X764" t="s">
        <v>1375</v>
      </c>
      <c r="Y764">
        <v>2</v>
      </c>
      <c r="Z764">
        <v>1</v>
      </c>
      <c r="AA764">
        <v>0</v>
      </c>
      <c r="AB764">
        <v>0</v>
      </c>
      <c r="AC764">
        <v>0</v>
      </c>
      <c r="AD764" t="s">
        <v>332</v>
      </c>
      <c r="AE764" t="s">
        <v>1417</v>
      </c>
      <c r="AF764">
        <v>0</v>
      </c>
    </row>
    <row r="765" spans="1:32" hidden="1" x14ac:dyDescent="0.25">
      <c r="A765" t="s">
        <v>1418</v>
      </c>
      <c r="B765">
        <v>0</v>
      </c>
      <c r="C765">
        <v>5505.08</v>
      </c>
      <c r="D765" s="17">
        <f>VLOOKUP(A765,Sheet7!$A$2:$B$602,2,FALSE)</f>
        <v>20</v>
      </c>
      <c r="E765">
        <v>23453</v>
      </c>
      <c r="F765">
        <v>0</v>
      </c>
      <c r="H765">
        <v>820</v>
      </c>
      <c r="I765" t="s">
        <v>27</v>
      </c>
      <c r="J765" t="s">
        <v>1093</v>
      </c>
      <c r="K765" t="s">
        <v>1419</v>
      </c>
      <c r="L765" t="s">
        <v>119</v>
      </c>
      <c r="M765" t="s">
        <v>32</v>
      </c>
      <c r="N765">
        <v>150</v>
      </c>
      <c r="O765">
        <v>75</v>
      </c>
      <c r="P765">
        <v>75</v>
      </c>
      <c r="Q765">
        <v>75</v>
      </c>
      <c r="R765">
        <v>75</v>
      </c>
      <c r="S765">
        <v>75</v>
      </c>
      <c r="T765">
        <v>0</v>
      </c>
      <c r="U765" t="s">
        <v>1420</v>
      </c>
      <c r="V765">
        <v>0</v>
      </c>
      <c r="W765">
        <v>0</v>
      </c>
      <c r="X765" t="s">
        <v>1392</v>
      </c>
      <c r="Y765">
        <v>7</v>
      </c>
      <c r="Z765">
        <v>5</v>
      </c>
      <c r="AA765">
        <v>0</v>
      </c>
      <c r="AB765">
        <v>0</v>
      </c>
      <c r="AC765">
        <v>0</v>
      </c>
      <c r="AD765" t="s">
        <v>311</v>
      </c>
      <c r="AE765" t="s">
        <v>33</v>
      </c>
      <c r="AF765">
        <v>0</v>
      </c>
    </row>
    <row r="766" spans="1:32" hidden="1" x14ac:dyDescent="0.25">
      <c r="A766" t="s">
        <v>1418</v>
      </c>
      <c r="B766">
        <v>0</v>
      </c>
      <c r="C766">
        <v>5505.08</v>
      </c>
      <c r="D766" s="17">
        <f>VLOOKUP(A766,Sheet7!$A$2:$B$602,2,FALSE)</f>
        <v>20</v>
      </c>
      <c r="E766">
        <v>24777</v>
      </c>
      <c r="F766">
        <v>0</v>
      </c>
      <c r="H766">
        <v>820</v>
      </c>
      <c r="I766" t="s">
        <v>27</v>
      </c>
      <c r="J766" t="s">
        <v>1093</v>
      </c>
      <c r="K766" t="s">
        <v>1421</v>
      </c>
      <c r="L766" t="s">
        <v>60</v>
      </c>
      <c r="M766" t="s">
        <v>32</v>
      </c>
      <c r="N766">
        <v>1000</v>
      </c>
      <c r="O766">
        <v>500</v>
      </c>
      <c r="P766">
        <v>500</v>
      </c>
      <c r="Q766">
        <v>1000</v>
      </c>
      <c r="R766">
        <v>0</v>
      </c>
      <c r="S766">
        <v>0</v>
      </c>
      <c r="T766">
        <v>0</v>
      </c>
      <c r="U766" t="s">
        <v>1075</v>
      </c>
      <c r="V766">
        <v>0</v>
      </c>
      <c r="W766">
        <v>0</v>
      </c>
      <c r="X766" t="s">
        <v>1422</v>
      </c>
      <c r="Y766">
        <v>1</v>
      </c>
      <c r="Z766">
        <v>3</v>
      </c>
      <c r="AA766">
        <v>0</v>
      </c>
      <c r="AB766">
        <v>0</v>
      </c>
      <c r="AC766">
        <v>0</v>
      </c>
      <c r="AD766" t="s">
        <v>311</v>
      </c>
      <c r="AE766" t="s">
        <v>33</v>
      </c>
      <c r="AF766">
        <v>0</v>
      </c>
    </row>
    <row r="767" spans="1:32" hidden="1" x14ac:dyDescent="0.25">
      <c r="A767" t="s">
        <v>1418</v>
      </c>
      <c r="B767">
        <v>0</v>
      </c>
      <c r="C767">
        <v>5505.08</v>
      </c>
      <c r="D767" s="17">
        <f>VLOOKUP(A767,Sheet7!$A$2:$B$602,2,FALSE)</f>
        <v>20</v>
      </c>
      <c r="E767">
        <v>24778</v>
      </c>
      <c r="F767">
        <v>0</v>
      </c>
      <c r="H767">
        <v>820</v>
      </c>
      <c r="I767" t="s">
        <v>27</v>
      </c>
      <c r="J767" t="s">
        <v>1093</v>
      </c>
      <c r="K767" t="s">
        <v>1423</v>
      </c>
      <c r="L767" t="s">
        <v>35</v>
      </c>
      <c r="M767" t="s">
        <v>32</v>
      </c>
      <c r="N767">
        <v>2700</v>
      </c>
      <c r="O767">
        <v>2200</v>
      </c>
      <c r="P767">
        <v>500</v>
      </c>
      <c r="Q767">
        <v>2700</v>
      </c>
      <c r="R767">
        <v>500</v>
      </c>
      <c r="S767">
        <v>2700</v>
      </c>
      <c r="T767">
        <v>0</v>
      </c>
      <c r="U767" t="s">
        <v>1420</v>
      </c>
      <c r="V767">
        <v>0</v>
      </c>
      <c r="W767">
        <v>0</v>
      </c>
      <c r="X767" t="s">
        <v>1290</v>
      </c>
      <c r="Y767">
        <v>7</v>
      </c>
      <c r="Z767">
        <v>5</v>
      </c>
      <c r="AA767">
        <v>0</v>
      </c>
      <c r="AB767">
        <v>0</v>
      </c>
      <c r="AC767">
        <v>0</v>
      </c>
      <c r="AD767" t="s">
        <v>311</v>
      </c>
      <c r="AE767" t="s">
        <v>33</v>
      </c>
      <c r="AF767">
        <v>0</v>
      </c>
    </row>
    <row r="768" spans="1:32" hidden="1" x14ac:dyDescent="0.25">
      <c r="A768" t="s">
        <v>1424</v>
      </c>
      <c r="B768">
        <v>8433.2200000000012</v>
      </c>
      <c r="C768">
        <v>10571.65</v>
      </c>
      <c r="D768" s="17">
        <f>VLOOKUP(A768,Sheet7!$A$2:$B$602,2,FALSE)</f>
        <v>65</v>
      </c>
      <c r="E768">
        <v>27214</v>
      </c>
      <c r="F768">
        <v>0</v>
      </c>
      <c r="H768">
        <v>820</v>
      </c>
      <c r="I768" t="s">
        <v>27</v>
      </c>
      <c r="J768" t="s">
        <v>1093</v>
      </c>
      <c r="K768" t="s">
        <v>1425</v>
      </c>
      <c r="L768" t="s">
        <v>37</v>
      </c>
      <c r="M768" t="s">
        <v>32</v>
      </c>
      <c r="N768">
        <v>7290</v>
      </c>
      <c r="O768">
        <v>1940.4</v>
      </c>
      <c r="P768">
        <v>5349.6</v>
      </c>
      <c r="Q768">
        <v>7290</v>
      </c>
      <c r="R768">
        <v>5349.6</v>
      </c>
      <c r="S768">
        <v>7290</v>
      </c>
      <c r="T768">
        <v>0</v>
      </c>
      <c r="U768" t="s">
        <v>1426</v>
      </c>
      <c r="V768">
        <v>0</v>
      </c>
      <c r="W768">
        <v>0</v>
      </c>
      <c r="X768">
        <v>9</v>
      </c>
      <c r="Y768">
        <v>0</v>
      </c>
      <c r="Z768">
        <v>0</v>
      </c>
      <c r="AA768">
        <v>0</v>
      </c>
      <c r="AB768">
        <v>0</v>
      </c>
      <c r="AC768" t="s">
        <v>33</v>
      </c>
      <c r="AD768">
        <v>0</v>
      </c>
      <c r="AE768">
        <v>0</v>
      </c>
      <c r="AF768">
        <v>0</v>
      </c>
    </row>
    <row r="769" spans="1:32" hidden="1" x14ac:dyDescent="0.25">
      <c r="A769" t="s">
        <v>1424</v>
      </c>
      <c r="B769">
        <v>8433.2200000000012</v>
      </c>
      <c r="C769">
        <v>10571.65</v>
      </c>
      <c r="D769" s="17">
        <f>VLOOKUP(A769,Sheet7!$A$2:$B$602,2,FALSE)</f>
        <v>65</v>
      </c>
      <c r="E769">
        <v>27216</v>
      </c>
      <c r="F769">
        <v>0</v>
      </c>
      <c r="H769">
        <v>820</v>
      </c>
      <c r="I769" t="s">
        <v>27</v>
      </c>
      <c r="J769" t="s">
        <v>1093</v>
      </c>
      <c r="K769" t="s">
        <v>1427</v>
      </c>
      <c r="L769" t="s">
        <v>45</v>
      </c>
      <c r="M769" t="s">
        <v>32</v>
      </c>
      <c r="N769">
        <v>9107.84</v>
      </c>
      <c r="O769">
        <v>2424.2600000000002</v>
      </c>
      <c r="P769">
        <v>5814.91</v>
      </c>
      <c r="Q769">
        <v>9107.84</v>
      </c>
      <c r="R769">
        <v>5814.91</v>
      </c>
      <c r="S769">
        <v>9107.84</v>
      </c>
      <c r="T769">
        <v>0</v>
      </c>
      <c r="U769" t="s">
        <v>1266</v>
      </c>
      <c r="V769">
        <v>0</v>
      </c>
      <c r="W769">
        <v>0</v>
      </c>
      <c r="X769">
        <v>9</v>
      </c>
      <c r="Y769">
        <v>0</v>
      </c>
      <c r="Z769">
        <v>0</v>
      </c>
      <c r="AA769">
        <v>0</v>
      </c>
      <c r="AB769">
        <v>0</v>
      </c>
      <c r="AC769" t="s">
        <v>33</v>
      </c>
      <c r="AD769">
        <v>0</v>
      </c>
      <c r="AE769">
        <v>0</v>
      </c>
      <c r="AF769">
        <v>0</v>
      </c>
    </row>
    <row r="770" spans="1:32" hidden="1" x14ac:dyDescent="0.25">
      <c r="A770" t="s">
        <v>1424</v>
      </c>
      <c r="B770">
        <v>8433.2200000000012</v>
      </c>
      <c r="C770">
        <v>10571.65</v>
      </c>
      <c r="D770" s="17">
        <f>VLOOKUP(A770,Sheet7!$A$2:$B$602,2,FALSE)</f>
        <v>65</v>
      </c>
      <c r="E770">
        <v>27221</v>
      </c>
      <c r="F770">
        <v>0</v>
      </c>
      <c r="H770">
        <v>820</v>
      </c>
      <c r="I770" t="s">
        <v>27</v>
      </c>
      <c r="J770" t="s">
        <v>1093</v>
      </c>
      <c r="K770" t="s">
        <v>1428</v>
      </c>
      <c r="L770" t="s">
        <v>350</v>
      </c>
      <c r="M770" t="s">
        <v>32</v>
      </c>
      <c r="N770">
        <v>840</v>
      </c>
      <c r="O770">
        <v>223.58</v>
      </c>
      <c r="P770">
        <v>616.41999999999996</v>
      </c>
      <c r="Q770">
        <v>840</v>
      </c>
      <c r="R770">
        <v>616.41999999999996</v>
      </c>
      <c r="S770">
        <v>840</v>
      </c>
      <c r="T770">
        <v>0</v>
      </c>
      <c r="U770" t="s">
        <v>1266</v>
      </c>
      <c r="V770">
        <v>0</v>
      </c>
      <c r="W770">
        <v>0</v>
      </c>
      <c r="X770">
        <v>9</v>
      </c>
      <c r="Y770">
        <v>0</v>
      </c>
      <c r="Z770">
        <v>0</v>
      </c>
      <c r="AA770">
        <v>0</v>
      </c>
      <c r="AB770">
        <v>0</v>
      </c>
      <c r="AC770" t="s">
        <v>33</v>
      </c>
      <c r="AD770">
        <v>0</v>
      </c>
      <c r="AE770">
        <v>0</v>
      </c>
      <c r="AF770">
        <v>0</v>
      </c>
    </row>
    <row r="771" spans="1:32" hidden="1" x14ac:dyDescent="0.25">
      <c r="A771" t="s">
        <v>1424</v>
      </c>
      <c r="B771">
        <v>8433.2200000000012</v>
      </c>
      <c r="C771">
        <v>10571.65</v>
      </c>
      <c r="D771" s="17">
        <f>VLOOKUP(A771,Sheet7!$A$2:$B$602,2,FALSE)</f>
        <v>65</v>
      </c>
      <c r="E771">
        <v>27222</v>
      </c>
      <c r="F771">
        <v>0</v>
      </c>
      <c r="H771">
        <v>820</v>
      </c>
      <c r="I771" t="s">
        <v>27</v>
      </c>
      <c r="J771" t="s">
        <v>1093</v>
      </c>
      <c r="K771" t="s">
        <v>1429</v>
      </c>
      <c r="L771" t="s">
        <v>288</v>
      </c>
      <c r="M771" t="s">
        <v>32</v>
      </c>
      <c r="N771">
        <v>536.62</v>
      </c>
      <c r="O771">
        <v>142.83000000000001</v>
      </c>
      <c r="P771">
        <v>393.79</v>
      </c>
      <c r="Q771">
        <v>536.62</v>
      </c>
      <c r="R771">
        <v>393.79</v>
      </c>
      <c r="S771">
        <v>536.62</v>
      </c>
      <c r="T771">
        <v>0</v>
      </c>
      <c r="U771" t="s">
        <v>1266</v>
      </c>
      <c r="V771">
        <v>0</v>
      </c>
      <c r="W771">
        <v>0</v>
      </c>
      <c r="X771">
        <v>9</v>
      </c>
      <c r="Y771">
        <v>0</v>
      </c>
      <c r="Z771">
        <v>0</v>
      </c>
      <c r="AA771">
        <v>0</v>
      </c>
      <c r="AB771">
        <v>0</v>
      </c>
      <c r="AC771" t="s">
        <v>33</v>
      </c>
      <c r="AD771">
        <v>0</v>
      </c>
      <c r="AE771">
        <v>0</v>
      </c>
      <c r="AF771">
        <v>0</v>
      </c>
    </row>
    <row r="772" spans="1:32" hidden="1" x14ac:dyDescent="0.25">
      <c r="A772" t="s">
        <v>1424</v>
      </c>
      <c r="B772">
        <v>8433.2200000000012</v>
      </c>
      <c r="C772">
        <v>10571.65</v>
      </c>
      <c r="D772" s="17">
        <f>VLOOKUP(A772,Sheet7!$A$2:$B$602,2,FALSE)</f>
        <v>65</v>
      </c>
      <c r="E772">
        <v>27225</v>
      </c>
      <c r="F772">
        <v>0</v>
      </c>
      <c r="H772">
        <v>820</v>
      </c>
      <c r="I772" t="s">
        <v>27</v>
      </c>
      <c r="J772" t="s">
        <v>1093</v>
      </c>
      <c r="K772" t="s">
        <v>1430</v>
      </c>
      <c r="L772" t="s">
        <v>42</v>
      </c>
      <c r="M772" t="s">
        <v>32</v>
      </c>
      <c r="N772">
        <v>546</v>
      </c>
      <c r="O772">
        <v>145.33000000000001</v>
      </c>
      <c r="P772">
        <v>400.67</v>
      </c>
      <c r="Q772">
        <v>546</v>
      </c>
      <c r="R772">
        <v>400.67</v>
      </c>
      <c r="S772">
        <v>546</v>
      </c>
      <c r="T772">
        <v>0</v>
      </c>
      <c r="U772" t="s">
        <v>1266</v>
      </c>
      <c r="V772">
        <v>0</v>
      </c>
      <c r="W772">
        <v>0</v>
      </c>
      <c r="X772">
        <v>9</v>
      </c>
      <c r="Y772">
        <v>0</v>
      </c>
      <c r="Z772">
        <v>0</v>
      </c>
      <c r="AA772">
        <v>0</v>
      </c>
      <c r="AB772">
        <v>0</v>
      </c>
      <c r="AC772" t="s">
        <v>33</v>
      </c>
      <c r="AD772">
        <v>0</v>
      </c>
      <c r="AE772">
        <v>0</v>
      </c>
      <c r="AF772">
        <v>0</v>
      </c>
    </row>
    <row r="773" spans="1:32" hidden="1" x14ac:dyDescent="0.25">
      <c r="A773" t="s">
        <v>1424</v>
      </c>
      <c r="B773">
        <v>8433.2200000000012</v>
      </c>
      <c r="C773">
        <v>10571.65</v>
      </c>
      <c r="D773" s="17">
        <f>VLOOKUP(A773,Sheet7!$A$2:$B$602,2,FALSE)</f>
        <v>65</v>
      </c>
      <c r="E773">
        <v>27232</v>
      </c>
      <c r="F773">
        <v>0</v>
      </c>
      <c r="H773">
        <v>820</v>
      </c>
      <c r="I773" t="s">
        <v>27</v>
      </c>
      <c r="J773" t="s">
        <v>1093</v>
      </c>
      <c r="K773" t="s">
        <v>1431</v>
      </c>
      <c r="L773" t="s">
        <v>50</v>
      </c>
      <c r="M773" t="s">
        <v>32</v>
      </c>
      <c r="N773">
        <v>1398.9</v>
      </c>
      <c r="O773">
        <v>372.35</v>
      </c>
      <c r="P773">
        <v>826.55</v>
      </c>
      <c r="Q773">
        <v>1398.9</v>
      </c>
      <c r="R773">
        <v>826.55</v>
      </c>
      <c r="S773">
        <v>1398.9</v>
      </c>
      <c r="T773">
        <v>0</v>
      </c>
      <c r="U773" t="s">
        <v>1266</v>
      </c>
      <c r="V773">
        <v>0</v>
      </c>
      <c r="W773">
        <v>0</v>
      </c>
      <c r="X773">
        <v>9</v>
      </c>
      <c r="Y773">
        <v>0</v>
      </c>
      <c r="Z773">
        <v>0</v>
      </c>
      <c r="AA773">
        <v>0</v>
      </c>
      <c r="AB773">
        <v>0</v>
      </c>
      <c r="AC773" t="s">
        <v>33</v>
      </c>
      <c r="AD773">
        <v>0</v>
      </c>
      <c r="AE773">
        <v>0</v>
      </c>
      <c r="AF773">
        <v>0</v>
      </c>
    </row>
    <row r="774" spans="1:32" hidden="1" x14ac:dyDescent="0.25">
      <c r="A774" t="s">
        <v>1432</v>
      </c>
      <c r="B774" t="e">
        <v>#N/A</v>
      </c>
      <c r="C774">
        <v>170.6</v>
      </c>
      <c r="D774" s="17">
        <f>VLOOKUP(A774,Sheet7!$A$2:$B$602,2,FALSE)</f>
        <v>20</v>
      </c>
      <c r="E774">
        <v>23572</v>
      </c>
      <c r="F774">
        <v>0</v>
      </c>
      <c r="H774">
        <v>820</v>
      </c>
      <c r="I774" t="s">
        <v>27</v>
      </c>
      <c r="J774" t="s">
        <v>1093</v>
      </c>
      <c r="K774" t="s">
        <v>1433</v>
      </c>
      <c r="L774" t="s">
        <v>35</v>
      </c>
      <c r="M774" t="s">
        <v>32</v>
      </c>
      <c r="N774">
        <v>36</v>
      </c>
      <c r="O774">
        <v>0</v>
      </c>
      <c r="P774">
        <v>36</v>
      </c>
      <c r="Q774">
        <v>36</v>
      </c>
      <c r="R774">
        <v>36</v>
      </c>
      <c r="S774">
        <v>36</v>
      </c>
      <c r="T774">
        <v>0</v>
      </c>
      <c r="U774" t="s">
        <v>1266</v>
      </c>
      <c r="V774">
        <v>0</v>
      </c>
      <c r="W774">
        <v>0</v>
      </c>
      <c r="X774">
        <v>9</v>
      </c>
      <c r="Y774">
        <v>0</v>
      </c>
      <c r="Z774">
        <v>0</v>
      </c>
      <c r="AA774">
        <v>0</v>
      </c>
      <c r="AB774">
        <v>0</v>
      </c>
      <c r="AC774" t="s">
        <v>33</v>
      </c>
      <c r="AD774">
        <v>0</v>
      </c>
      <c r="AE774">
        <v>0</v>
      </c>
      <c r="AF774">
        <v>0</v>
      </c>
    </row>
    <row r="775" spans="1:32" hidden="1" x14ac:dyDescent="0.25">
      <c r="A775" t="s">
        <v>1432</v>
      </c>
      <c r="B775" t="e">
        <v>#N/A</v>
      </c>
      <c r="C775">
        <v>170.6</v>
      </c>
      <c r="D775" s="17">
        <f>VLOOKUP(A775,Sheet7!$A$2:$B$602,2,FALSE)</f>
        <v>20</v>
      </c>
      <c r="E775">
        <v>23573</v>
      </c>
      <c r="F775">
        <v>0</v>
      </c>
      <c r="H775">
        <v>820</v>
      </c>
      <c r="I775" t="s">
        <v>27</v>
      </c>
      <c r="J775" t="s">
        <v>1093</v>
      </c>
      <c r="K775" t="s">
        <v>1434</v>
      </c>
      <c r="L775" t="s">
        <v>71</v>
      </c>
      <c r="M775" t="s">
        <v>32</v>
      </c>
      <c r="N775">
        <v>60</v>
      </c>
      <c r="O775">
        <v>20</v>
      </c>
      <c r="P775">
        <v>40</v>
      </c>
      <c r="Q775">
        <v>60</v>
      </c>
      <c r="R775">
        <v>40</v>
      </c>
      <c r="S775">
        <v>60</v>
      </c>
      <c r="T775">
        <v>0</v>
      </c>
      <c r="U775" t="s">
        <v>1266</v>
      </c>
      <c r="V775">
        <v>0</v>
      </c>
      <c r="W775">
        <v>0</v>
      </c>
      <c r="X775">
        <v>9</v>
      </c>
      <c r="Y775">
        <v>0</v>
      </c>
      <c r="Z775">
        <v>0</v>
      </c>
      <c r="AA775">
        <v>0</v>
      </c>
      <c r="AB775">
        <v>0</v>
      </c>
      <c r="AC775" t="s">
        <v>33</v>
      </c>
      <c r="AD775">
        <v>0</v>
      </c>
      <c r="AE775">
        <v>0</v>
      </c>
      <c r="AF775">
        <v>0</v>
      </c>
    </row>
    <row r="776" spans="1:32" hidden="1" x14ac:dyDescent="0.25">
      <c r="A776" t="s">
        <v>1435</v>
      </c>
      <c r="B776">
        <v>62.6</v>
      </c>
      <c r="C776">
        <v>4156.93</v>
      </c>
      <c r="D776" s="17">
        <f>VLOOKUP(A776,Sheet7!$A$2:$B$602,2,FALSE)</f>
        <v>85</v>
      </c>
      <c r="E776">
        <v>27776</v>
      </c>
      <c r="F776">
        <v>0</v>
      </c>
      <c r="H776">
        <v>820</v>
      </c>
      <c r="I776" t="s">
        <v>27</v>
      </c>
      <c r="J776" t="s">
        <v>1093</v>
      </c>
      <c r="K776" t="s">
        <v>1439</v>
      </c>
      <c r="L776" t="s">
        <v>119</v>
      </c>
      <c r="M776" t="s">
        <v>32</v>
      </c>
      <c r="N776">
        <v>135</v>
      </c>
      <c r="O776">
        <v>0</v>
      </c>
      <c r="P776">
        <v>135</v>
      </c>
      <c r="Q776">
        <v>135</v>
      </c>
      <c r="R776">
        <v>135</v>
      </c>
      <c r="S776">
        <v>135</v>
      </c>
      <c r="T776">
        <v>0</v>
      </c>
      <c r="U776" t="s">
        <v>1440</v>
      </c>
      <c r="V776">
        <v>0</v>
      </c>
      <c r="W776">
        <v>0</v>
      </c>
      <c r="X776">
        <v>9</v>
      </c>
      <c r="Y776">
        <v>0</v>
      </c>
      <c r="Z776">
        <v>0</v>
      </c>
      <c r="AA776">
        <v>0</v>
      </c>
      <c r="AB776">
        <v>0</v>
      </c>
      <c r="AC776">
        <v>0</v>
      </c>
      <c r="AD776">
        <v>0</v>
      </c>
      <c r="AE776">
        <v>0</v>
      </c>
      <c r="AF776">
        <v>0</v>
      </c>
    </row>
    <row r="777" spans="1:32" hidden="1" x14ac:dyDescent="0.25">
      <c r="A777" t="s">
        <v>1435</v>
      </c>
      <c r="B777">
        <v>62.6</v>
      </c>
      <c r="C777">
        <v>4156.93</v>
      </c>
      <c r="D777" s="17">
        <f>VLOOKUP(A777,Sheet7!$A$2:$B$602,2,FALSE)</f>
        <v>85</v>
      </c>
      <c r="E777">
        <v>27781</v>
      </c>
      <c r="F777">
        <v>0</v>
      </c>
      <c r="H777">
        <v>820</v>
      </c>
      <c r="I777" t="s">
        <v>27</v>
      </c>
      <c r="J777" t="s">
        <v>1093</v>
      </c>
      <c r="K777" t="s">
        <v>1441</v>
      </c>
      <c r="L777" t="s">
        <v>408</v>
      </c>
      <c r="M777" t="s">
        <v>51</v>
      </c>
      <c r="N777">
        <v>50</v>
      </c>
      <c r="O777">
        <v>0</v>
      </c>
      <c r="P777">
        <v>50</v>
      </c>
      <c r="Q777">
        <v>50</v>
      </c>
      <c r="R777">
        <v>0</v>
      </c>
      <c r="S777">
        <v>0</v>
      </c>
      <c r="T777">
        <v>0</v>
      </c>
      <c r="U777" t="s">
        <v>1442</v>
      </c>
      <c r="V777">
        <v>1</v>
      </c>
      <c r="W777">
        <v>3</v>
      </c>
      <c r="X777" t="s">
        <v>1320</v>
      </c>
      <c r="Y777">
        <v>1</v>
      </c>
      <c r="Z777">
        <v>3</v>
      </c>
      <c r="AA777">
        <v>0</v>
      </c>
      <c r="AB777">
        <v>0</v>
      </c>
      <c r="AC777" t="s">
        <v>33</v>
      </c>
      <c r="AD777">
        <v>0</v>
      </c>
      <c r="AE777">
        <v>0</v>
      </c>
      <c r="AF777">
        <v>0</v>
      </c>
    </row>
    <row r="778" spans="1:32" hidden="1" x14ac:dyDescent="0.25">
      <c r="A778" t="s">
        <v>1443</v>
      </c>
      <c r="B778">
        <v>220.73999999999998</v>
      </c>
      <c r="C778">
        <v>375.42</v>
      </c>
      <c r="D778" s="17">
        <f>VLOOKUP(A778,Sheet7!$A$2:$B$602,2,FALSE)</f>
        <v>32</v>
      </c>
      <c r="E778">
        <v>24707</v>
      </c>
      <c r="F778">
        <v>0</v>
      </c>
      <c r="H778">
        <v>820</v>
      </c>
      <c r="I778" t="s">
        <v>27</v>
      </c>
      <c r="J778" t="s">
        <v>1093</v>
      </c>
      <c r="K778" t="s">
        <v>1444</v>
      </c>
      <c r="L778" t="s">
        <v>60</v>
      </c>
      <c r="M778" t="s">
        <v>32</v>
      </c>
      <c r="N778">
        <v>60</v>
      </c>
      <c r="O778">
        <v>0</v>
      </c>
      <c r="P778">
        <v>60</v>
      </c>
      <c r="Q778">
        <v>60</v>
      </c>
      <c r="R778">
        <v>60</v>
      </c>
      <c r="S778">
        <v>60</v>
      </c>
      <c r="T778">
        <v>0</v>
      </c>
      <c r="U778" t="s">
        <v>1266</v>
      </c>
      <c r="V778">
        <v>0</v>
      </c>
      <c r="W778">
        <v>0</v>
      </c>
      <c r="X778">
        <v>9</v>
      </c>
      <c r="Y778">
        <v>0</v>
      </c>
      <c r="Z778">
        <v>0</v>
      </c>
      <c r="AA778">
        <v>0</v>
      </c>
      <c r="AB778">
        <v>0</v>
      </c>
      <c r="AC778" t="s">
        <v>33</v>
      </c>
      <c r="AD778">
        <v>0</v>
      </c>
      <c r="AE778">
        <v>0</v>
      </c>
      <c r="AF778">
        <v>0</v>
      </c>
    </row>
    <row r="779" spans="1:32" hidden="1" x14ac:dyDescent="0.25">
      <c r="A779" t="s">
        <v>1443</v>
      </c>
      <c r="B779">
        <v>220.73999999999998</v>
      </c>
      <c r="C779">
        <v>375.42</v>
      </c>
      <c r="D779" s="17">
        <f>VLOOKUP(A779,Sheet7!$A$2:$B$602,2,FALSE)</f>
        <v>32</v>
      </c>
      <c r="E779">
        <v>24708</v>
      </c>
      <c r="F779">
        <v>0</v>
      </c>
      <c r="H779">
        <v>820</v>
      </c>
      <c r="I779" t="s">
        <v>27</v>
      </c>
      <c r="J779" t="s">
        <v>1093</v>
      </c>
      <c r="K779" t="s">
        <v>1445</v>
      </c>
      <c r="L779" t="s">
        <v>50</v>
      </c>
      <c r="M779" t="s">
        <v>32</v>
      </c>
      <c r="N779">
        <v>356.99</v>
      </c>
      <c r="O779">
        <v>156.99</v>
      </c>
      <c r="P779">
        <v>200</v>
      </c>
      <c r="Q779">
        <v>356.99</v>
      </c>
      <c r="R779">
        <v>200</v>
      </c>
      <c r="S779">
        <v>356.99</v>
      </c>
      <c r="T779">
        <v>0</v>
      </c>
      <c r="U779" t="s">
        <v>1266</v>
      </c>
      <c r="V779">
        <v>0</v>
      </c>
      <c r="W779">
        <v>0</v>
      </c>
      <c r="X779">
        <v>9</v>
      </c>
      <c r="Y779">
        <v>0</v>
      </c>
      <c r="Z779">
        <v>0</v>
      </c>
      <c r="AA779">
        <v>0</v>
      </c>
      <c r="AB779">
        <v>0</v>
      </c>
      <c r="AC779" t="s">
        <v>33</v>
      </c>
      <c r="AD779">
        <v>0</v>
      </c>
      <c r="AE779">
        <v>0</v>
      </c>
      <c r="AF779">
        <v>0</v>
      </c>
    </row>
    <row r="780" spans="1:32" hidden="1" x14ac:dyDescent="0.25">
      <c r="A780" t="s">
        <v>1443</v>
      </c>
      <c r="B780">
        <v>220.73999999999998</v>
      </c>
      <c r="C780">
        <v>375.42</v>
      </c>
      <c r="D780" s="17">
        <f>VLOOKUP(A780,Sheet7!$A$2:$B$602,2,FALSE)</f>
        <v>32</v>
      </c>
      <c r="E780">
        <v>24710</v>
      </c>
      <c r="F780">
        <v>0</v>
      </c>
      <c r="H780">
        <v>820</v>
      </c>
      <c r="I780" t="s">
        <v>27</v>
      </c>
      <c r="J780" t="s">
        <v>1093</v>
      </c>
      <c r="K780" t="s">
        <v>1446</v>
      </c>
      <c r="L780" t="s">
        <v>45</v>
      </c>
      <c r="M780" t="s">
        <v>32</v>
      </c>
      <c r="N780">
        <v>246.4</v>
      </c>
      <c r="O780">
        <v>123.2</v>
      </c>
      <c r="P780">
        <v>123.2</v>
      </c>
      <c r="Q780">
        <v>246.4</v>
      </c>
      <c r="R780">
        <v>123.2</v>
      </c>
      <c r="S780">
        <v>246.4</v>
      </c>
      <c r="T780">
        <v>0</v>
      </c>
      <c r="U780" t="s">
        <v>1266</v>
      </c>
      <c r="V780">
        <v>0</v>
      </c>
      <c r="W780">
        <v>0</v>
      </c>
      <c r="X780">
        <v>9</v>
      </c>
      <c r="Y780">
        <v>0</v>
      </c>
      <c r="Z780">
        <v>0</v>
      </c>
      <c r="AA780">
        <v>0</v>
      </c>
      <c r="AB780">
        <v>0</v>
      </c>
      <c r="AC780" t="s">
        <v>33</v>
      </c>
      <c r="AD780">
        <v>0</v>
      </c>
      <c r="AE780">
        <v>0</v>
      </c>
      <c r="AF780">
        <v>0</v>
      </c>
    </row>
    <row r="781" spans="1:32" hidden="1" x14ac:dyDescent="0.25">
      <c r="A781" t="s">
        <v>1447</v>
      </c>
      <c r="B781" t="e">
        <v>#N/A</v>
      </c>
      <c r="C781" t="e">
        <v>#N/A</v>
      </c>
      <c r="D781" s="17" t="e">
        <f>VLOOKUP(A781,Sheet7!$A$2:$B$602,2,FALSE)</f>
        <v>#N/A</v>
      </c>
      <c r="E781">
        <v>26961</v>
      </c>
      <c r="F781">
        <v>0</v>
      </c>
      <c r="H781">
        <v>820</v>
      </c>
      <c r="I781" t="s">
        <v>27</v>
      </c>
      <c r="J781" t="s">
        <v>1093</v>
      </c>
      <c r="K781" t="s">
        <v>1448</v>
      </c>
      <c r="L781" t="s">
        <v>408</v>
      </c>
      <c r="M781" t="s">
        <v>32</v>
      </c>
      <c r="N781">
        <v>7500</v>
      </c>
      <c r="O781">
        <v>7500</v>
      </c>
      <c r="P781">
        <v>0</v>
      </c>
      <c r="Q781">
        <v>7500</v>
      </c>
      <c r="R781">
        <v>0</v>
      </c>
      <c r="S781">
        <v>0</v>
      </c>
      <c r="T781">
        <v>0</v>
      </c>
      <c r="U781" t="s">
        <v>1266</v>
      </c>
      <c r="V781">
        <v>0</v>
      </c>
      <c r="W781">
        <v>0</v>
      </c>
      <c r="X781" t="s">
        <v>1449</v>
      </c>
      <c r="Y781">
        <v>0</v>
      </c>
      <c r="Z781">
        <v>0</v>
      </c>
      <c r="AA781">
        <v>0</v>
      </c>
      <c r="AB781">
        <v>0</v>
      </c>
      <c r="AC781" t="s">
        <v>33</v>
      </c>
      <c r="AD781">
        <v>0</v>
      </c>
      <c r="AE781">
        <v>0</v>
      </c>
      <c r="AF781">
        <v>0</v>
      </c>
    </row>
    <row r="782" spans="1:32" hidden="1" x14ac:dyDescent="0.25">
      <c r="A782" t="s">
        <v>1447</v>
      </c>
      <c r="B782" t="e">
        <v>#N/A</v>
      </c>
      <c r="C782" t="e">
        <v>#N/A</v>
      </c>
      <c r="D782" s="17" t="e">
        <f>VLOOKUP(A782,Sheet7!$A$2:$B$602,2,FALSE)</f>
        <v>#N/A</v>
      </c>
      <c r="E782">
        <v>26970</v>
      </c>
      <c r="F782">
        <v>0</v>
      </c>
      <c r="H782">
        <v>820</v>
      </c>
      <c r="I782" t="s">
        <v>27</v>
      </c>
      <c r="J782" t="s">
        <v>1093</v>
      </c>
      <c r="K782" t="s">
        <v>1450</v>
      </c>
      <c r="L782" t="s">
        <v>50</v>
      </c>
      <c r="M782" t="s">
        <v>77</v>
      </c>
      <c r="N782">
        <v>1500</v>
      </c>
      <c r="O782">
        <v>1500</v>
      </c>
      <c r="P782">
        <v>0</v>
      </c>
      <c r="Q782">
        <v>1500</v>
      </c>
      <c r="R782">
        <v>0</v>
      </c>
      <c r="S782">
        <v>0</v>
      </c>
      <c r="T782">
        <v>0</v>
      </c>
      <c r="U782" t="s">
        <v>1266</v>
      </c>
      <c r="V782">
        <v>0</v>
      </c>
      <c r="W782">
        <v>0</v>
      </c>
      <c r="X782">
        <v>9</v>
      </c>
      <c r="Y782">
        <v>0</v>
      </c>
      <c r="Z782">
        <v>0</v>
      </c>
      <c r="AA782">
        <v>0</v>
      </c>
      <c r="AB782">
        <v>0</v>
      </c>
      <c r="AC782" t="s">
        <v>33</v>
      </c>
      <c r="AD782">
        <v>0</v>
      </c>
      <c r="AE782">
        <v>0</v>
      </c>
      <c r="AF782">
        <v>0</v>
      </c>
    </row>
    <row r="783" spans="1:32" hidden="1" x14ac:dyDescent="0.25">
      <c r="A783" t="s">
        <v>1447</v>
      </c>
      <c r="B783" t="e">
        <v>#N/A</v>
      </c>
      <c r="C783" t="e">
        <v>#N/A</v>
      </c>
      <c r="D783" s="17" t="e">
        <f>VLOOKUP(A783,Sheet7!$A$2:$B$602,2,FALSE)</f>
        <v>#N/A</v>
      </c>
      <c r="E783">
        <v>26971</v>
      </c>
      <c r="F783">
        <v>0</v>
      </c>
      <c r="H783">
        <v>820</v>
      </c>
      <c r="I783" t="s">
        <v>27</v>
      </c>
      <c r="J783" t="s">
        <v>1093</v>
      </c>
      <c r="K783" t="s">
        <v>1451</v>
      </c>
      <c r="L783" t="s">
        <v>119</v>
      </c>
      <c r="M783" t="s">
        <v>77</v>
      </c>
      <c r="N783">
        <v>3000</v>
      </c>
      <c r="O783">
        <v>3000</v>
      </c>
      <c r="P783">
        <v>0</v>
      </c>
      <c r="Q783">
        <v>3000</v>
      </c>
      <c r="R783">
        <v>0</v>
      </c>
      <c r="S783">
        <v>0</v>
      </c>
      <c r="T783">
        <v>0</v>
      </c>
      <c r="U783" t="s">
        <v>1266</v>
      </c>
      <c r="V783">
        <v>0</v>
      </c>
      <c r="W783">
        <v>0</v>
      </c>
      <c r="X783">
        <v>9</v>
      </c>
      <c r="Y783">
        <v>0</v>
      </c>
      <c r="Z783">
        <v>0</v>
      </c>
      <c r="AA783">
        <v>0</v>
      </c>
      <c r="AB783">
        <v>0</v>
      </c>
      <c r="AC783" t="s">
        <v>33</v>
      </c>
      <c r="AD783">
        <v>0</v>
      </c>
      <c r="AE783">
        <v>0</v>
      </c>
      <c r="AF783">
        <v>0</v>
      </c>
    </row>
    <row r="784" spans="1:32" hidden="1" x14ac:dyDescent="0.25">
      <c r="A784" t="s">
        <v>1447</v>
      </c>
      <c r="B784" t="e">
        <v>#N/A</v>
      </c>
      <c r="C784" t="e">
        <v>#N/A</v>
      </c>
      <c r="D784" s="17" t="e">
        <f>VLOOKUP(A784,Sheet7!$A$2:$B$602,2,FALSE)</f>
        <v>#N/A</v>
      </c>
      <c r="E784">
        <v>26972</v>
      </c>
      <c r="F784">
        <v>0</v>
      </c>
      <c r="H784">
        <v>820</v>
      </c>
      <c r="I784" t="s">
        <v>27</v>
      </c>
      <c r="J784" t="s">
        <v>1093</v>
      </c>
      <c r="K784" t="s">
        <v>1452</v>
      </c>
      <c r="L784" t="s">
        <v>60</v>
      </c>
      <c r="M784" t="s">
        <v>32</v>
      </c>
      <c r="N784">
        <v>350</v>
      </c>
      <c r="O784">
        <v>350</v>
      </c>
      <c r="P784">
        <v>0</v>
      </c>
      <c r="Q784">
        <v>350</v>
      </c>
      <c r="R784">
        <v>0</v>
      </c>
      <c r="S784">
        <v>0</v>
      </c>
      <c r="T784">
        <v>0</v>
      </c>
      <c r="U784" t="s">
        <v>1266</v>
      </c>
      <c r="V784">
        <v>0</v>
      </c>
      <c r="W784">
        <v>0</v>
      </c>
      <c r="X784">
        <v>9</v>
      </c>
      <c r="Y784">
        <v>0</v>
      </c>
      <c r="Z784">
        <v>0</v>
      </c>
      <c r="AA784">
        <v>0</v>
      </c>
      <c r="AB784">
        <v>0</v>
      </c>
      <c r="AC784" t="s">
        <v>33</v>
      </c>
      <c r="AD784">
        <v>0</v>
      </c>
      <c r="AE784">
        <v>0</v>
      </c>
      <c r="AF784">
        <v>0</v>
      </c>
    </row>
    <row r="785" spans="1:32" hidden="1" x14ac:dyDescent="0.25">
      <c r="A785" t="s">
        <v>1447</v>
      </c>
      <c r="B785" t="e">
        <v>#N/A</v>
      </c>
      <c r="C785" t="e">
        <v>#N/A</v>
      </c>
      <c r="D785" s="17" t="e">
        <f>VLOOKUP(A785,Sheet7!$A$2:$B$602,2,FALSE)</f>
        <v>#N/A</v>
      </c>
      <c r="E785">
        <v>26973</v>
      </c>
      <c r="F785">
        <v>0</v>
      </c>
      <c r="H785">
        <v>820</v>
      </c>
      <c r="I785" t="s">
        <v>27</v>
      </c>
      <c r="J785" t="s">
        <v>1093</v>
      </c>
      <c r="K785" t="s">
        <v>1453</v>
      </c>
      <c r="L785" t="s">
        <v>35</v>
      </c>
      <c r="M785" t="s">
        <v>77</v>
      </c>
      <c r="N785">
        <v>2300</v>
      </c>
      <c r="O785">
        <v>2300</v>
      </c>
      <c r="P785">
        <v>0</v>
      </c>
      <c r="Q785">
        <v>2300</v>
      </c>
      <c r="R785">
        <v>0</v>
      </c>
      <c r="S785">
        <v>0</v>
      </c>
      <c r="T785">
        <v>0</v>
      </c>
      <c r="U785" t="s">
        <v>1266</v>
      </c>
      <c r="V785">
        <v>0</v>
      </c>
      <c r="W785">
        <v>0</v>
      </c>
      <c r="X785">
        <v>9</v>
      </c>
      <c r="Y785">
        <v>0</v>
      </c>
      <c r="Z785">
        <v>0</v>
      </c>
      <c r="AA785">
        <v>0</v>
      </c>
      <c r="AB785">
        <v>0</v>
      </c>
      <c r="AC785" t="s">
        <v>33</v>
      </c>
      <c r="AD785">
        <v>0</v>
      </c>
      <c r="AE785">
        <v>0</v>
      </c>
      <c r="AF785">
        <v>0</v>
      </c>
    </row>
    <row r="786" spans="1:32" hidden="1" x14ac:dyDescent="0.25">
      <c r="A786" t="s">
        <v>1447</v>
      </c>
      <c r="B786" t="e">
        <v>#N/A</v>
      </c>
      <c r="C786" t="e">
        <v>#N/A</v>
      </c>
      <c r="D786" s="17" t="e">
        <f>VLOOKUP(A786,Sheet7!$A$2:$B$602,2,FALSE)</f>
        <v>#N/A</v>
      </c>
      <c r="E786">
        <v>26974</v>
      </c>
      <c r="F786">
        <v>0</v>
      </c>
      <c r="H786">
        <v>820</v>
      </c>
      <c r="I786" t="s">
        <v>27</v>
      </c>
      <c r="J786" t="s">
        <v>1093</v>
      </c>
      <c r="K786" t="s">
        <v>1454</v>
      </c>
      <c r="L786" t="s">
        <v>45</v>
      </c>
      <c r="M786" t="s">
        <v>51</v>
      </c>
      <c r="N786">
        <v>300</v>
      </c>
      <c r="O786">
        <v>300</v>
      </c>
      <c r="P786">
        <v>0</v>
      </c>
      <c r="Q786">
        <v>300</v>
      </c>
      <c r="R786">
        <v>0</v>
      </c>
      <c r="S786">
        <v>0</v>
      </c>
      <c r="T786">
        <v>0</v>
      </c>
      <c r="U786" t="s">
        <v>1266</v>
      </c>
      <c r="V786">
        <v>0</v>
      </c>
      <c r="W786">
        <v>0</v>
      </c>
      <c r="X786">
        <v>9</v>
      </c>
      <c r="Y786">
        <v>0</v>
      </c>
      <c r="Z786">
        <v>0</v>
      </c>
      <c r="AA786">
        <v>0</v>
      </c>
      <c r="AB786">
        <v>0</v>
      </c>
      <c r="AC786" t="s">
        <v>33</v>
      </c>
      <c r="AD786">
        <v>0</v>
      </c>
      <c r="AE786">
        <v>0</v>
      </c>
      <c r="AF786">
        <v>0</v>
      </c>
    </row>
    <row r="787" spans="1:32" hidden="1" x14ac:dyDescent="0.25">
      <c r="A787" t="s">
        <v>1455</v>
      </c>
      <c r="B787">
        <v>166.02</v>
      </c>
      <c r="C787">
        <v>544.84</v>
      </c>
      <c r="D787" s="17">
        <f>VLOOKUP(A787,Sheet7!$A$2:$B$602,2,FALSE)</f>
        <v>45</v>
      </c>
      <c r="E787">
        <v>25392</v>
      </c>
      <c r="F787">
        <v>0</v>
      </c>
      <c r="H787">
        <v>820</v>
      </c>
      <c r="I787" t="s">
        <v>27</v>
      </c>
      <c r="J787" t="s">
        <v>1093</v>
      </c>
      <c r="K787" t="s">
        <v>1456</v>
      </c>
      <c r="L787" t="s">
        <v>45</v>
      </c>
      <c r="M787" t="s">
        <v>32</v>
      </c>
      <c r="N787">
        <v>220</v>
      </c>
      <c r="O787">
        <v>0</v>
      </c>
      <c r="P787">
        <v>220</v>
      </c>
      <c r="Q787">
        <v>220</v>
      </c>
      <c r="R787">
        <v>220</v>
      </c>
      <c r="S787">
        <v>220</v>
      </c>
      <c r="T787">
        <v>0</v>
      </c>
      <c r="U787">
        <v>9</v>
      </c>
      <c r="V787">
        <v>0</v>
      </c>
      <c r="W787">
        <v>0</v>
      </c>
      <c r="X787">
        <v>9</v>
      </c>
      <c r="Y787">
        <v>0</v>
      </c>
      <c r="Z787">
        <v>0</v>
      </c>
      <c r="AA787">
        <v>0</v>
      </c>
      <c r="AB787">
        <v>0</v>
      </c>
      <c r="AC787" t="s">
        <v>33</v>
      </c>
      <c r="AD787">
        <v>0</v>
      </c>
      <c r="AE787">
        <v>0</v>
      </c>
      <c r="AF787">
        <v>0</v>
      </c>
    </row>
    <row r="788" spans="1:32" hidden="1" x14ac:dyDescent="0.25">
      <c r="A788" t="s">
        <v>1455</v>
      </c>
      <c r="B788">
        <v>166.02</v>
      </c>
      <c r="C788">
        <v>544.84</v>
      </c>
      <c r="D788" s="17">
        <f>VLOOKUP(A788,Sheet7!$A$2:$B$602,2,FALSE)</f>
        <v>45</v>
      </c>
      <c r="E788">
        <v>25396</v>
      </c>
      <c r="F788">
        <v>0</v>
      </c>
      <c r="H788">
        <v>820</v>
      </c>
      <c r="I788" t="s">
        <v>27</v>
      </c>
      <c r="J788" t="s">
        <v>1093</v>
      </c>
      <c r="K788" t="s">
        <v>1457</v>
      </c>
      <c r="L788" t="s">
        <v>119</v>
      </c>
      <c r="M788" t="s">
        <v>32</v>
      </c>
      <c r="N788">
        <v>20</v>
      </c>
      <c r="O788">
        <v>0</v>
      </c>
      <c r="P788">
        <v>20</v>
      </c>
      <c r="Q788">
        <v>0</v>
      </c>
      <c r="R788">
        <v>0</v>
      </c>
      <c r="S788">
        <v>0</v>
      </c>
      <c r="T788">
        <v>0</v>
      </c>
      <c r="U788" t="s">
        <v>1458</v>
      </c>
      <c r="V788">
        <v>1</v>
      </c>
      <c r="W788">
        <v>1</v>
      </c>
      <c r="X788">
        <v>9</v>
      </c>
      <c r="Y788">
        <v>0</v>
      </c>
      <c r="Z788">
        <v>1</v>
      </c>
      <c r="AA788">
        <v>0</v>
      </c>
      <c r="AB788" t="s">
        <v>33</v>
      </c>
      <c r="AC788" t="s">
        <v>33</v>
      </c>
      <c r="AD788">
        <v>0</v>
      </c>
      <c r="AE788">
        <v>0</v>
      </c>
      <c r="AF788">
        <v>0</v>
      </c>
    </row>
    <row r="789" spans="1:32" hidden="1" x14ac:dyDescent="0.25">
      <c r="A789" t="s">
        <v>1455</v>
      </c>
      <c r="B789">
        <v>166.02</v>
      </c>
      <c r="C789">
        <v>544.84</v>
      </c>
      <c r="D789" s="17">
        <f>VLOOKUP(A789,Sheet7!$A$2:$B$602,2,FALSE)</f>
        <v>45</v>
      </c>
      <c r="E789">
        <v>25399</v>
      </c>
      <c r="F789">
        <v>0</v>
      </c>
      <c r="H789">
        <v>820</v>
      </c>
      <c r="I789" t="s">
        <v>27</v>
      </c>
      <c r="J789" t="s">
        <v>1093</v>
      </c>
      <c r="K789" t="s">
        <v>1459</v>
      </c>
      <c r="L789" t="s">
        <v>50</v>
      </c>
      <c r="M789" t="s">
        <v>32</v>
      </c>
      <c r="N789">
        <v>50</v>
      </c>
      <c r="O789">
        <v>0</v>
      </c>
      <c r="P789">
        <v>50</v>
      </c>
      <c r="Q789">
        <v>50</v>
      </c>
      <c r="R789">
        <v>50</v>
      </c>
      <c r="S789">
        <v>50</v>
      </c>
      <c r="T789">
        <v>0</v>
      </c>
      <c r="U789">
        <v>9</v>
      </c>
      <c r="V789">
        <v>0</v>
      </c>
      <c r="W789">
        <v>0</v>
      </c>
      <c r="X789">
        <v>9</v>
      </c>
      <c r="Y789">
        <v>0</v>
      </c>
      <c r="Z789">
        <v>0</v>
      </c>
      <c r="AA789">
        <v>0</v>
      </c>
      <c r="AB789">
        <v>0</v>
      </c>
      <c r="AC789" t="s">
        <v>33</v>
      </c>
      <c r="AD789">
        <v>0</v>
      </c>
      <c r="AE789">
        <v>0</v>
      </c>
      <c r="AF789">
        <v>0</v>
      </c>
    </row>
    <row r="790" spans="1:32" hidden="1" x14ac:dyDescent="0.25">
      <c r="A790" t="s">
        <v>1455</v>
      </c>
      <c r="B790">
        <v>166.02</v>
      </c>
      <c r="C790">
        <v>544.84</v>
      </c>
      <c r="D790" s="17">
        <f>VLOOKUP(A790,Sheet7!$A$2:$B$602,2,FALSE)</f>
        <v>45</v>
      </c>
      <c r="E790">
        <v>25401</v>
      </c>
      <c r="F790">
        <v>0</v>
      </c>
      <c r="H790">
        <v>820</v>
      </c>
      <c r="I790" t="s">
        <v>27</v>
      </c>
      <c r="J790" t="s">
        <v>1093</v>
      </c>
      <c r="K790" t="s">
        <v>1460</v>
      </c>
      <c r="L790" t="s">
        <v>35</v>
      </c>
      <c r="M790" t="s">
        <v>32</v>
      </c>
      <c r="N790">
        <v>36.5</v>
      </c>
      <c r="O790">
        <v>0</v>
      </c>
      <c r="P790">
        <v>36.5</v>
      </c>
      <c r="Q790">
        <v>0</v>
      </c>
      <c r="R790">
        <v>0</v>
      </c>
      <c r="S790">
        <v>0</v>
      </c>
      <c r="T790">
        <v>0</v>
      </c>
      <c r="U790" t="s">
        <v>1461</v>
      </c>
      <c r="V790">
        <v>1</v>
      </c>
      <c r="W790">
        <v>3</v>
      </c>
      <c r="X790">
        <v>8</v>
      </c>
      <c r="Y790">
        <v>3</v>
      </c>
      <c r="Z790">
        <v>0</v>
      </c>
      <c r="AA790">
        <v>0</v>
      </c>
      <c r="AB790">
        <v>0</v>
      </c>
      <c r="AC790" t="s">
        <v>33</v>
      </c>
      <c r="AD790">
        <v>0</v>
      </c>
      <c r="AE790">
        <v>0</v>
      </c>
      <c r="AF790">
        <v>0</v>
      </c>
    </row>
    <row r="791" spans="1:32" hidden="1" x14ac:dyDescent="0.25">
      <c r="A791" t="s">
        <v>1455</v>
      </c>
      <c r="B791">
        <v>166.02</v>
      </c>
      <c r="C791">
        <v>544.84</v>
      </c>
      <c r="D791" s="17">
        <f>VLOOKUP(A791,Sheet7!$A$2:$B$602,2,FALSE)</f>
        <v>45</v>
      </c>
      <c r="E791">
        <v>25407</v>
      </c>
      <c r="F791">
        <v>0</v>
      </c>
      <c r="H791">
        <v>820</v>
      </c>
      <c r="I791" t="s">
        <v>27</v>
      </c>
      <c r="J791" t="s">
        <v>1093</v>
      </c>
      <c r="K791" t="s">
        <v>1462</v>
      </c>
      <c r="L791" t="s">
        <v>50</v>
      </c>
      <c r="M791" t="s">
        <v>77</v>
      </c>
      <c r="N791">
        <v>134.4</v>
      </c>
      <c r="O791">
        <v>67.2</v>
      </c>
      <c r="P791">
        <v>67.2</v>
      </c>
      <c r="Q791">
        <v>134.4</v>
      </c>
      <c r="R791">
        <v>67.2</v>
      </c>
      <c r="S791">
        <v>134.4</v>
      </c>
      <c r="T791">
        <v>0</v>
      </c>
      <c r="U791" t="s">
        <v>1463</v>
      </c>
      <c r="V791">
        <v>0</v>
      </c>
      <c r="W791">
        <v>0</v>
      </c>
      <c r="X791" t="s">
        <v>1464</v>
      </c>
      <c r="Y791" t="s">
        <v>891</v>
      </c>
      <c r="Z791" t="s">
        <v>1383</v>
      </c>
      <c r="AA791" t="s">
        <v>1465</v>
      </c>
      <c r="AB791">
        <v>0</v>
      </c>
      <c r="AC791" t="s">
        <v>63</v>
      </c>
      <c r="AD791" t="s">
        <v>831</v>
      </c>
      <c r="AE791" t="s">
        <v>33</v>
      </c>
      <c r="AF791">
        <v>0</v>
      </c>
    </row>
    <row r="792" spans="1:32" hidden="1" x14ac:dyDescent="0.25">
      <c r="A792" t="s">
        <v>1466</v>
      </c>
      <c r="B792">
        <v>477.58000000000004</v>
      </c>
      <c r="C792">
        <v>2071.34</v>
      </c>
      <c r="D792" s="17">
        <f>VLOOKUP(A792,Sheet7!$A$2:$B$602,2,FALSE)</f>
        <v>40</v>
      </c>
      <c r="E792">
        <v>26824</v>
      </c>
      <c r="F792">
        <v>0</v>
      </c>
      <c r="H792">
        <v>820</v>
      </c>
      <c r="I792" t="s">
        <v>27</v>
      </c>
      <c r="J792" t="s">
        <v>1093</v>
      </c>
      <c r="K792" t="s">
        <v>1467</v>
      </c>
      <c r="L792" t="s">
        <v>60</v>
      </c>
      <c r="M792" t="s">
        <v>32</v>
      </c>
      <c r="N792">
        <v>900</v>
      </c>
      <c r="O792">
        <v>600</v>
      </c>
      <c r="P792">
        <v>300</v>
      </c>
      <c r="Q792">
        <v>900</v>
      </c>
      <c r="R792">
        <v>300</v>
      </c>
      <c r="S792">
        <v>900</v>
      </c>
      <c r="T792">
        <v>0</v>
      </c>
      <c r="U792">
        <v>9</v>
      </c>
      <c r="V792">
        <v>0</v>
      </c>
      <c r="W792">
        <v>0</v>
      </c>
      <c r="X792">
        <v>9</v>
      </c>
      <c r="Y792">
        <v>0</v>
      </c>
      <c r="Z792">
        <v>0</v>
      </c>
      <c r="AA792">
        <v>0</v>
      </c>
      <c r="AB792">
        <v>0</v>
      </c>
      <c r="AC792" t="s">
        <v>33</v>
      </c>
      <c r="AD792">
        <v>0</v>
      </c>
      <c r="AE792">
        <v>0</v>
      </c>
      <c r="AF792">
        <v>0</v>
      </c>
    </row>
    <row r="793" spans="1:32" hidden="1" x14ac:dyDescent="0.25">
      <c r="A793" t="s">
        <v>1466</v>
      </c>
      <c r="B793">
        <v>477.58000000000004</v>
      </c>
      <c r="C793">
        <v>2071.34</v>
      </c>
      <c r="D793" s="17">
        <f>VLOOKUP(A793,Sheet7!$A$2:$B$602,2,FALSE)</f>
        <v>40</v>
      </c>
      <c r="E793">
        <v>26826</v>
      </c>
      <c r="F793">
        <v>0</v>
      </c>
      <c r="H793">
        <v>820</v>
      </c>
      <c r="I793" t="s">
        <v>27</v>
      </c>
      <c r="J793" t="s">
        <v>1093</v>
      </c>
      <c r="K793" t="s">
        <v>1468</v>
      </c>
      <c r="L793" t="s">
        <v>60</v>
      </c>
      <c r="M793" t="s">
        <v>77</v>
      </c>
      <c r="N793">
        <v>300</v>
      </c>
      <c r="O793">
        <v>200</v>
      </c>
      <c r="P793">
        <v>100</v>
      </c>
      <c r="Q793">
        <v>300</v>
      </c>
      <c r="R793">
        <v>100</v>
      </c>
      <c r="S793">
        <v>300</v>
      </c>
      <c r="T793">
        <v>0</v>
      </c>
      <c r="U793">
        <v>9</v>
      </c>
      <c r="V793">
        <v>0</v>
      </c>
      <c r="W793">
        <v>0</v>
      </c>
      <c r="X793">
        <v>9</v>
      </c>
      <c r="Y793">
        <v>0</v>
      </c>
      <c r="Z793">
        <v>0</v>
      </c>
      <c r="AA793">
        <v>0</v>
      </c>
      <c r="AB793">
        <v>0</v>
      </c>
      <c r="AC793" t="s">
        <v>33</v>
      </c>
      <c r="AD793">
        <v>0</v>
      </c>
      <c r="AE793">
        <v>0</v>
      </c>
      <c r="AF793">
        <v>0</v>
      </c>
    </row>
    <row r="794" spans="1:32" hidden="1" x14ac:dyDescent="0.25">
      <c r="A794" t="s">
        <v>1466</v>
      </c>
      <c r="B794">
        <v>477.58000000000004</v>
      </c>
      <c r="C794">
        <v>2071.34</v>
      </c>
      <c r="D794" s="17">
        <f>VLOOKUP(A794,Sheet7!$A$2:$B$602,2,FALSE)</f>
        <v>40</v>
      </c>
      <c r="E794">
        <v>26831</v>
      </c>
      <c r="F794">
        <v>0</v>
      </c>
      <c r="H794">
        <v>820</v>
      </c>
      <c r="I794" t="s">
        <v>27</v>
      </c>
      <c r="J794" t="s">
        <v>1093</v>
      </c>
      <c r="K794" t="s">
        <v>1469</v>
      </c>
      <c r="L794" t="s">
        <v>50</v>
      </c>
      <c r="M794" t="s">
        <v>32</v>
      </c>
      <c r="N794">
        <v>252</v>
      </c>
      <c r="O794">
        <v>100</v>
      </c>
      <c r="P794">
        <v>152</v>
      </c>
      <c r="Q794">
        <v>252</v>
      </c>
      <c r="R794">
        <v>152</v>
      </c>
      <c r="S794">
        <v>252</v>
      </c>
      <c r="T794">
        <v>0</v>
      </c>
      <c r="U794">
        <v>9</v>
      </c>
      <c r="V794">
        <v>0</v>
      </c>
      <c r="W794">
        <v>0</v>
      </c>
      <c r="X794">
        <v>9</v>
      </c>
      <c r="Y794">
        <v>0</v>
      </c>
      <c r="Z794">
        <v>0</v>
      </c>
      <c r="AA794">
        <v>0</v>
      </c>
      <c r="AB794">
        <v>0</v>
      </c>
      <c r="AC794" t="s">
        <v>33</v>
      </c>
      <c r="AD794">
        <v>0</v>
      </c>
      <c r="AE794">
        <v>0</v>
      </c>
      <c r="AF794">
        <v>0</v>
      </c>
    </row>
    <row r="795" spans="1:32" hidden="1" x14ac:dyDescent="0.25">
      <c r="A795" t="s">
        <v>1466</v>
      </c>
      <c r="B795">
        <v>477.58000000000004</v>
      </c>
      <c r="C795">
        <v>2071.34</v>
      </c>
      <c r="D795" s="17">
        <f>VLOOKUP(A795,Sheet7!$A$2:$B$602,2,FALSE)</f>
        <v>40</v>
      </c>
      <c r="E795">
        <v>26867</v>
      </c>
      <c r="F795">
        <v>0</v>
      </c>
      <c r="H795">
        <v>820</v>
      </c>
      <c r="I795" t="s">
        <v>27</v>
      </c>
      <c r="J795" t="s">
        <v>1093</v>
      </c>
      <c r="K795" t="s">
        <v>1470</v>
      </c>
      <c r="L795" t="s">
        <v>288</v>
      </c>
      <c r="M795" t="s">
        <v>32</v>
      </c>
      <c r="N795">
        <v>150</v>
      </c>
      <c r="O795">
        <v>0</v>
      </c>
      <c r="P795">
        <v>150</v>
      </c>
      <c r="Q795">
        <v>150</v>
      </c>
      <c r="R795">
        <v>150</v>
      </c>
      <c r="S795">
        <v>150</v>
      </c>
      <c r="T795">
        <v>0</v>
      </c>
      <c r="U795">
        <v>9</v>
      </c>
      <c r="V795">
        <v>0</v>
      </c>
      <c r="W795">
        <v>0</v>
      </c>
      <c r="X795">
        <v>9</v>
      </c>
      <c r="Y795">
        <v>0</v>
      </c>
      <c r="Z795">
        <v>0</v>
      </c>
      <c r="AA795">
        <v>0</v>
      </c>
      <c r="AB795">
        <v>0</v>
      </c>
      <c r="AC795" t="s">
        <v>33</v>
      </c>
      <c r="AD795">
        <v>0</v>
      </c>
      <c r="AE795">
        <v>0</v>
      </c>
      <c r="AF795">
        <v>0</v>
      </c>
    </row>
    <row r="796" spans="1:32" hidden="1" x14ac:dyDescent="0.25">
      <c r="A796" t="s">
        <v>1471</v>
      </c>
      <c r="B796">
        <v>0</v>
      </c>
      <c r="C796">
        <v>14365</v>
      </c>
      <c r="D796" s="17">
        <f>VLOOKUP(A796,Sheet7!$A$2:$B$602,2,FALSE)</f>
        <v>100</v>
      </c>
      <c r="E796">
        <v>23665</v>
      </c>
      <c r="F796">
        <v>0</v>
      </c>
      <c r="H796">
        <v>820</v>
      </c>
      <c r="I796" t="s">
        <v>27</v>
      </c>
      <c r="J796" t="s">
        <v>1093</v>
      </c>
      <c r="K796" t="s">
        <v>1472</v>
      </c>
      <c r="L796" t="s">
        <v>98</v>
      </c>
      <c r="M796" t="s">
        <v>32</v>
      </c>
      <c r="N796">
        <v>1925</v>
      </c>
      <c r="O796">
        <v>1925</v>
      </c>
      <c r="P796">
        <v>0</v>
      </c>
      <c r="Q796">
        <v>1925</v>
      </c>
      <c r="R796">
        <v>0</v>
      </c>
      <c r="S796">
        <v>0</v>
      </c>
      <c r="T796">
        <v>0</v>
      </c>
      <c r="U796">
        <v>8</v>
      </c>
      <c r="V796">
        <v>0</v>
      </c>
      <c r="W796">
        <v>0</v>
      </c>
      <c r="X796">
        <v>8</v>
      </c>
      <c r="Y796">
        <v>0</v>
      </c>
      <c r="Z796">
        <v>0</v>
      </c>
      <c r="AA796">
        <v>0</v>
      </c>
      <c r="AB796">
        <v>0</v>
      </c>
      <c r="AC796" t="s">
        <v>33</v>
      </c>
      <c r="AD796">
        <v>0</v>
      </c>
      <c r="AE796">
        <v>0</v>
      </c>
      <c r="AF796">
        <v>0</v>
      </c>
    </row>
    <row r="797" spans="1:32" hidden="1" x14ac:dyDescent="0.25">
      <c r="A797" t="s">
        <v>1471</v>
      </c>
      <c r="B797">
        <v>0</v>
      </c>
      <c r="C797">
        <v>14365</v>
      </c>
      <c r="D797" s="17">
        <f>VLOOKUP(A797,Sheet7!$A$2:$B$602,2,FALSE)</f>
        <v>100</v>
      </c>
      <c r="E797">
        <v>23667</v>
      </c>
      <c r="F797">
        <v>0</v>
      </c>
      <c r="H797">
        <v>820</v>
      </c>
      <c r="I797" t="s">
        <v>27</v>
      </c>
      <c r="J797" t="s">
        <v>1093</v>
      </c>
      <c r="K797" t="s">
        <v>1473</v>
      </c>
      <c r="L797" t="s">
        <v>98</v>
      </c>
      <c r="M797" t="s">
        <v>51</v>
      </c>
      <c r="N797">
        <v>700</v>
      </c>
      <c r="O797">
        <v>700</v>
      </c>
      <c r="P797">
        <v>0</v>
      </c>
      <c r="Q797">
        <v>700</v>
      </c>
      <c r="R797">
        <v>0</v>
      </c>
      <c r="S797">
        <v>0</v>
      </c>
      <c r="T797">
        <v>0</v>
      </c>
      <c r="U797">
        <v>9</v>
      </c>
      <c r="V797">
        <v>0</v>
      </c>
      <c r="W797">
        <v>0</v>
      </c>
      <c r="X797">
        <v>8</v>
      </c>
      <c r="Y797">
        <v>0</v>
      </c>
      <c r="Z797">
        <v>0</v>
      </c>
      <c r="AA797">
        <v>0</v>
      </c>
      <c r="AB797">
        <v>0</v>
      </c>
      <c r="AC797" t="s">
        <v>33</v>
      </c>
      <c r="AD797">
        <v>0</v>
      </c>
      <c r="AE797">
        <v>0</v>
      </c>
      <c r="AF797">
        <v>0</v>
      </c>
    </row>
    <row r="798" spans="1:32" hidden="1" x14ac:dyDescent="0.25">
      <c r="A798" t="s">
        <v>1471</v>
      </c>
      <c r="B798">
        <v>0</v>
      </c>
      <c r="C798">
        <v>14365</v>
      </c>
      <c r="D798" s="17">
        <f>VLOOKUP(A798,Sheet7!$A$2:$B$602,2,FALSE)</f>
        <v>100</v>
      </c>
      <c r="E798">
        <v>23671</v>
      </c>
      <c r="F798">
        <v>0</v>
      </c>
      <c r="H798">
        <v>820</v>
      </c>
      <c r="I798" t="s">
        <v>27</v>
      </c>
      <c r="J798" t="s">
        <v>1093</v>
      </c>
      <c r="K798" t="s">
        <v>1474</v>
      </c>
      <c r="L798" t="s">
        <v>50</v>
      </c>
      <c r="M798" t="s">
        <v>77</v>
      </c>
      <c r="N798">
        <v>261.49</v>
      </c>
      <c r="O798">
        <v>261.49</v>
      </c>
      <c r="P798">
        <v>0</v>
      </c>
      <c r="Q798">
        <v>261.49</v>
      </c>
      <c r="R798">
        <v>0</v>
      </c>
      <c r="S798">
        <v>0</v>
      </c>
      <c r="T798">
        <v>0</v>
      </c>
      <c r="U798">
        <v>9</v>
      </c>
      <c r="V798">
        <v>0</v>
      </c>
      <c r="W798">
        <v>0</v>
      </c>
      <c r="X798">
        <v>8</v>
      </c>
      <c r="Y798">
        <v>0</v>
      </c>
      <c r="Z798">
        <v>0</v>
      </c>
      <c r="AA798">
        <v>0</v>
      </c>
      <c r="AB798">
        <v>0</v>
      </c>
      <c r="AC798" t="s">
        <v>33</v>
      </c>
      <c r="AD798">
        <v>0</v>
      </c>
      <c r="AE798">
        <v>0</v>
      </c>
      <c r="AF798">
        <v>0</v>
      </c>
    </row>
    <row r="799" spans="1:32" hidden="1" x14ac:dyDescent="0.25">
      <c r="A799" t="s">
        <v>1471</v>
      </c>
      <c r="B799">
        <v>0</v>
      </c>
      <c r="C799">
        <v>14365</v>
      </c>
      <c r="D799" s="17">
        <f>VLOOKUP(A799,Sheet7!$A$2:$B$602,2,FALSE)</f>
        <v>100</v>
      </c>
      <c r="E799">
        <v>23674</v>
      </c>
      <c r="F799">
        <v>0</v>
      </c>
      <c r="H799">
        <v>820</v>
      </c>
      <c r="I799" t="s">
        <v>27</v>
      </c>
      <c r="J799" t="s">
        <v>1093</v>
      </c>
      <c r="K799" t="s">
        <v>1475</v>
      </c>
      <c r="L799" t="s">
        <v>35</v>
      </c>
      <c r="M799" t="s">
        <v>32</v>
      </c>
      <c r="N799">
        <v>150</v>
      </c>
      <c r="O799">
        <v>150</v>
      </c>
      <c r="P799">
        <v>0</v>
      </c>
      <c r="Q799">
        <v>150</v>
      </c>
      <c r="R799">
        <v>0</v>
      </c>
      <c r="S799">
        <v>0</v>
      </c>
      <c r="T799">
        <v>0</v>
      </c>
      <c r="U799">
        <v>9</v>
      </c>
      <c r="V799">
        <v>0</v>
      </c>
      <c r="W799">
        <v>0</v>
      </c>
      <c r="X799">
        <v>8</v>
      </c>
      <c r="Y799">
        <v>0</v>
      </c>
      <c r="Z799">
        <v>0</v>
      </c>
      <c r="AA799">
        <v>0</v>
      </c>
      <c r="AB799">
        <v>0</v>
      </c>
      <c r="AC799" t="s">
        <v>33</v>
      </c>
      <c r="AD799">
        <v>0</v>
      </c>
      <c r="AE799">
        <v>0</v>
      </c>
      <c r="AF799">
        <v>0</v>
      </c>
    </row>
    <row r="800" spans="1:32" hidden="1" x14ac:dyDescent="0.25">
      <c r="A800" t="s">
        <v>1476</v>
      </c>
      <c r="B800">
        <v>1546.1000000000001</v>
      </c>
      <c r="C800" t="e">
        <v>#N/A</v>
      </c>
      <c r="D800" s="17" t="e">
        <f>VLOOKUP(A800,Sheet7!$A$2:$B$602,2,FALSE)</f>
        <v>#N/A</v>
      </c>
      <c r="E800">
        <v>25893</v>
      </c>
      <c r="F800">
        <v>0</v>
      </c>
      <c r="H800">
        <v>820</v>
      </c>
      <c r="I800" t="s">
        <v>27</v>
      </c>
      <c r="J800" t="s">
        <v>1093</v>
      </c>
      <c r="K800" t="s">
        <v>1484</v>
      </c>
      <c r="L800" t="s">
        <v>56</v>
      </c>
      <c r="M800" t="s">
        <v>32</v>
      </c>
      <c r="N800">
        <v>20</v>
      </c>
      <c r="O800">
        <v>0</v>
      </c>
      <c r="P800">
        <v>20</v>
      </c>
      <c r="Q800">
        <v>20</v>
      </c>
      <c r="R800">
        <v>20</v>
      </c>
      <c r="S800">
        <v>0</v>
      </c>
      <c r="T800">
        <v>0</v>
      </c>
      <c r="U800">
        <v>9</v>
      </c>
      <c r="V800">
        <v>0</v>
      </c>
      <c r="W800">
        <v>0</v>
      </c>
      <c r="X800" t="s">
        <v>1268</v>
      </c>
      <c r="Y800">
        <v>0</v>
      </c>
      <c r="Z800">
        <v>0</v>
      </c>
      <c r="AA800">
        <v>0</v>
      </c>
      <c r="AB800" t="s">
        <v>33</v>
      </c>
      <c r="AC800">
        <v>0</v>
      </c>
      <c r="AD800">
        <v>0</v>
      </c>
      <c r="AE800">
        <v>0</v>
      </c>
      <c r="AF800">
        <v>0</v>
      </c>
    </row>
    <row r="801" spans="1:32" hidden="1" x14ac:dyDescent="0.25">
      <c r="A801" t="s">
        <v>1476</v>
      </c>
      <c r="B801">
        <v>1546.1000000000001</v>
      </c>
      <c r="C801" t="e">
        <v>#N/A</v>
      </c>
      <c r="D801" s="17" t="e">
        <f>VLOOKUP(A801,Sheet7!$A$2:$B$602,2,FALSE)</f>
        <v>#N/A</v>
      </c>
      <c r="E801">
        <v>25565</v>
      </c>
      <c r="F801">
        <v>0</v>
      </c>
      <c r="H801">
        <v>820</v>
      </c>
      <c r="I801" t="s">
        <v>27</v>
      </c>
      <c r="J801" t="s">
        <v>1093</v>
      </c>
      <c r="K801" t="s">
        <v>1477</v>
      </c>
      <c r="L801" t="s">
        <v>60</v>
      </c>
      <c r="M801" t="s">
        <v>32</v>
      </c>
      <c r="N801">
        <v>2904</v>
      </c>
      <c r="O801">
        <v>0</v>
      </c>
      <c r="P801">
        <v>2904</v>
      </c>
      <c r="Q801">
        <v>2904</v>
      </c>
      <c r="R801">
        <v>2904</v>
      </c>
      <c r="S801">
        <v>2904</v>
      </c>
      <c r="T801">
        <v>0</v>
      </c>
      <c r="U801">
        <v>9</v>
      </c>
      <c r="V801">
        <v>0</v>
      </c>
      <c r="W801">
        <v>0</v>
      </c>
      <c r="X801">
        <v>9</v>
      </c>
      <c r="Y801">
        <v>0</v>
      </c>
      <c r="Z801">
        <v>0</v>
      </c>
      <c r="AA801">
        <v>0</v>
      </c>
      <c r="AB801">
        <v>0</v>
      </c>
      <c r="AC801" t="s">
        <v>33</v>
      </c>
      <c r="AD801">
        <v>0</v>
      </c>
      <c r="AE801">
        <v>0</v>
      </c>
      <c r="AF801">
        <v>0</v>
      </c>
    </row>
    <row r="802" spans="1:32" hidden="1" x14ac:dyDescent="0.25">
      <c r="A802" t="s">
        <v>1476</v>
      </c>
      <c r="B802">
        <v>1546.1000000000001</v>
      </c>
      <c r="C802" t="e">
        <v>#N/A</v>
      </c>
      <c r="D802" s="17" t="e">
        <f>VLOOKUP(A802,Sheet7!$A$2:$B$602,2,FALSE)</f>
        <v>#N/A</v>
      </c>
      <c r="E802">
        <v>25571</v>
      </c>
      <c r="F802">
        <v>0</v>
      </c>
      <c r="H802">
        <v>820</v>
      </c>
      <c r="I802" t="s">
        <v>27</v>
      </c>
      <c r="J802" t="s">
        <v>1093</v>
      </c>
      <c r="K802" t="s">
        <v>1478</v>
      </c>
      <c r="L802" t="s">
        <v>288</v>
      </c>
      <c r="M802" t="s">
        <v>32</v>
      </c>
      <c r="N802">
        <v>180</v>
      </c>
      <c r="O802">
        <v>0</v>
      </c>
      <c r="P802">
        <v>180</v>
      </c>
      <c r="Q802">
        <v>180</v>
      </c>
      <c r="R802">
        <v>180</v>
      </c>
      <c r="S802">
        <v>180</v>
      </c>
      <c r="T802">
        <v>0</v>
      </c>
      <c r="U802">
        <v>9</v>
      </c>
      <c r="V802">
        <v>0</v>
      </c>
      <c r="W802">
        <v>0</v>
      </c>
      <c r="X802">
        <v>9</v>
      </c>
      <c r="Y802">
        <v>0</v>
      </c>
      <c r="Z802">
        <v>0</v>
      </c>
      <c r="AA802">
        <v>0</v>
      </c>
      <c r="AB802">
        <v>0</v>
      </c>
      <c r="AC802" t="s">
        <v>33</v>
      </c>
      <c r="AD802">
        <v>0</v>
      </c>
      <c r="AE802">
        <v>0</v>
      </c>
      <c r="AF802">
        <v>0</v>
      </c>
    </row>
    <row r="803" spans="1:32" hidden="1" x14ac:dyDescent="0.25">
      <c r="A803" t="s">
        <v>1476</v>
      </c>
      <c r="B803">
        <v>1546.1000000000001</v>
      </c>
      <c r="C803" t="e">
        <v>#N/A</v>
      </c>
      <c r="D803" s="17" t="e">
        <f>VLOOKUP(A803,Sheet7!$A$2:$B$602,2,FALSE)</f>
        <v>#N/A</v>
      </c>
      <c r="E803">
        <v>25575</v>
      </c>
      <c r="F803">
        <v>0</v>
      </c>
      <c r="H803">
        <v>820</v>
      </c>
      <c r="I803" t="s">
        <v>27</v>
      </c>
      <c r="J803" t="s">
        <v>1093</v>
      </c>
      <c r="K803" t="s">
        <v>1479</v>
      </c>
      <c r="L803" t="s">
        <v>37</v>
      </c>
      <c r="M803" t="s">
        <v>32</v>
      </c>
      <c r="N803">
        <v>1320</v>
      </c>
      <c r="O803">
        <v>0</v>
      </c>
      <c r="P803">
        <v>1320</v>
      </c>
      <c r="Q803">
        <v>1320</v>
      </c>
      <c r="R803">
        <v>1320</v>
      </c>
      <c r="S803">
        <v>1320</v>
      </c>
      <c r="T803">
        <v>0</v>
      </c>
      <c r="U803">
        <v>9</v>
      </c>
      <c r="V803">
        <v>0</v>
      </c>
      <c r="W803">
        <v>0</v>
      </c>
      <c r="X803">
        <v>9</v>
      </c>
      <c r="Y803">
        <v>0</v>
      </c>
      <c r="Z803">
        <v>0</v>
      </c>
      <c r="AA803">
        <v>0</v>
      </c>
      <c r="AB803">
        <v>0</v>
      </c>
      <c r="AC803" t="s">
        <v>33</v>
      </c>
      <c r="AD803">
        <v>0</v>
      </c>
      <c r="AE803">
        <v>0</v>
      </c>
      <c r="AF803">
        <v>0</v>
      </c>
    </row>
    <row r="804" spans="1:32" hidden="1" x14ac:dyDescent="0.25">
      <c r="A804" t="s">
        <v>1476</v>
      </c>
      <c r="B804">
        <v>1546.1000000000001</v>
      </c>
      <c r="C804" t="e">
        <v>#N/A</v>
      </c>
      <c r="D804" s="17" t="e">
        <f>VLOOKUP(A804,Sheet7!$A$2:$B$602,2,FALSE)</f>
        <v>#N/A</v>
      </c>
      <c r="E804">
        <v>25579</v>
      </c>
      <c r="F804">
        <v>0</v>
      </c>
      <c r="H804">
        <v>820</v>
      </c>
      <c r="I804" t="s">
        <v>27</v>
      </c>
      <c r="J804" t="s">
        <v>1093</v>
      </c>
      <c r="K804" t="s">
        <v>1480</v>
      </c>
      <c r="L804" t="s">
        <v>60</v>
      </c>
      <c r="M804" t="s">
        <v>77</v>
      </c>
      <c r="N804">
        <v>924</v>
      </c>
      <c r="O804">
        <v>0</v>
      </c>
      <c r="P804">
        <v>924</v>
      </c>
      <c r="Q804">
        <v>924</v>
      </c>
      <c r="R804">
        <v>924</v>
      </c>
      <c r="S804">
        <v>924</v>
      </c>
      <c r="T804">
        <v>0</v>
      </c>
      <c r="U804">
        <v>9</v>
      </c>
      <c r="V804">
        <v>0</v>
      </c>
      <c r="W804">
        <v>0</v>
      </c>
      <c r="X804">
        <v>9</v>
      </c>
      <c r="Y804">
        <v>0</v>
      </c>
      <c r="Z804">
        <v>0</v>
      </c>
      <c r="AA804">
        <v>0</v>
      </c>
      <c r="AB804">
        <v>0</v>
      </c>
      <c r="AC804" t="s">
        <v>33</v>
      </c>
      <c r="AD804">
        <v>0</v>
      </c>
      <c r="AE804">
        <v>0</v>
      </c>
      <c r="AF804">
        <v>0</v>
      </c>
    </row>
    <row r="805" spans="1:32" hidden="1" x14ac:dyDescent="0.25">
      <c r="A805" t="s">
        <v>1476</v>
      </c>
      <c r="B805">
        <v>1546.1000000000001</v>
      </c>
      <c r="C805" t="e">
        <v>#N/A</v>
      </c>
      <c r="D805" s="17" t="e">
        <f>VLOOKUP(A805,Sheet7!$A$2:$B$602,2,FALSE)</f>
        <v>#N/A</v>
      </c>
      <c r="E805">
        <v>25586</v>
      </c>
      <c r="F805">
        <v>0</v>
      </c>
      <c r="H805">
        <v>820</v>
      </c>
      <c r="I805" t="s">
        <v>27</v>
      </c>
      <c r="J805" t="s">
        <v>1093</v>
      </c>
      <c r="K805" t="s">
        <v>1481</v>
      </c>
      <c r="L805" t="s">
        <v>50</v>
      </c>
      <c r="M805" t="s">
        <v>32</v>
      </c>
      <c r="N805">
        <v>300</v>
      </c>
      <c r="O805">
        <v>0</v>
      </c>
      <c r="P805">
        <v>300</v>
      </c>
      <c r="Q805">
        <v>300</v>
      </c>
      <c r="R805">
        <v>300</v>
      </c>
      <c r="S805">
        <v>300</v>
      </c>
      <c r="T805">
        <v>0</v>
      </c>
      <c r="U805">
        <v>9</v>
      </c>
      <c r="V805">
        <v>0</v>
      </c>
      <c r="W805">
        <v>0</v>
      </c>
      <c r="X805">
        <v>9</v>
      </c>
      <c r="Y805">
        <v>0</v>
      </c>
      <c r="Z805">
        <v>0</v>
      </c>
      <c r="AA805">
        <v>0</v>
      </c>
      <c r="AB805">
        <v>0</v>
      </c>
      <c r="AC805" t="s">
        <v>33</v>
      </c>
      <c r="AD805">
        <v>0</v>
      </c>
      <c r="AE805">
        <v>0</v>
      </c>
      <c r="AF805">
        <v>0</v>
      </c>
    </row>
    <row r="806" spans="1:32" hidden="1" x14ac:dyDescent="0.25">
      <c r="A806" t="s">
        <v>1476</v>
      </c>
      <c r="B806">
        <v>1546.1000000000001</v>
      </c>
      <c r="C806" t="e">
        <v>#N/A</v>
      </c>
      <c r="D806" s="17" t="e">
        <f>VLOOKUP(A806,Sheet7!$A$2:$B$602,2,FALSE)</f>
        <v>#N/A</v>
      </c>
      <c r="E806">
        <v>25589</v>
      </c>
      <c r="F806">
        <v>0</v>
      </c>
      <c r="H806">
        <v>820</v>
      </c>
      <c r="I806" t="s">
        <v>27</v>
      </c>
      <c r="J806" t="s">
        <v>1093</v>
      </c>
      <c r="K806" t="s">
        <v>1482</v>
      </c>
      <c r="L806" t="s">
        <v>50</v>
      </c>
      <c r="M806" t="s">
        <v>77</v>
      </c>
      <c r="N806">
        <v>525</v>
      </c>
      <c r="O806">
        <v>300</v>
      </c>
      <c r="P806">
        <v>225</v>
      </c>
      <c r="Q806">
        <v>525</v>
      </c>
      <c r="R806">
        <v>225</v>
      </c>
      <c r="S806">
        <v>525</v>
      </c>
      <c r="T806">
        <v>0</v>
      </c>
      <c r="U806">
        <v>9</v>
      </c>
      <c r="V806">
        <v>0</v>
      </c>
      <c r="W806">
        <v>0</v>
      </c>
      <c r="X806">
        <v>9</v>
      </c>
      <c r="Y806">
        <v>0</v>
      </c>
      <c r="Z806">
        <v>0</v>
      </c>
      <c r="AA806">
        <v>0</v>
      </c>
      <c r="AB806">
        <v>0</v>
      </c>
      <c r="AC806" t="s">
        <v>33</v>
      </c>
      <c r="AD806">
        <v>0</v>
      </c>
      <c r="AE806">
        <v>0</v>
      </c>
      <c r="AF806">
        <v>0</v>
      </c>
    </row>
    <row r="807" spans="1:32" hidden="1" x14ac:dyDescent="0.25">
      <c r="A807" t="s">
        <v>1476</v>
      </c>
      <c r="B807">
        <v>1546.1000000000001</v>
      </c>
      <c r="C807" t="e">
        <v>#N/A</v>
      </c>
      <c r="D807" s="17" t="e">
        <f>VLOOKUP(A807,Sheet7!$A$2:$B$602,2,FALSE)</f>
        <v>#N/A</v>
      </c>
      <c r="E807">
        <v>25590</v>
      </c>
      <c r="F807">
        <v>0</v>
      </c>
      <c r="H807">
        <v>820</v>
      </c>
      <c r="I807" t="s">
        <v>27</v>
      </c>
      <c r="J807" t="s">
        <v>1093</v>
      </c>
      <c r="K807" t="s">
        <v>1483</v>
      </c>
      <c r="L807" t="s">
        <v>350</v>
      </c>
      <c r="M807" t="s">
        <v>32</v>
      </c>
      <c r="N807">
        <v>60</v>
      </c>
      <c r="O807">
        <v>0</v>
      </c>
      <c r="P807">
        <v>60</v>
      </c>
      <c r="Q807">
        <v>60</v>
      </c>
      <c r="R807">
        <v>60</v>
      </c>
      <c r="S807">
        <v>60</v>
      </c>
      <c r="T807">
        <v>0</v>
      </c>
      <c r="U807">
        <v>9</v>
      </c>
      <c r="V807">
        <v>0</v>
      </c>
      <c r="W807">
        <v>0</v>
      </c>
      <c r="X807">
        <v>9</v>
      </c>
      <c r="Y807">
        <v>0</v>
      </c>
      <c r="Z807">
        <v>0</v>
      </c>
      <c r="AA807">
        <v>0</v>
      </c>
      <c r="AB807">
        <v>0</v>
      </c>
      <c r="AC807" t="s">
        <v>33</v>
      </c>
      <c r="AD807">
        <v>0</v>
      </c>
      <c r="AE807">
        <v>0</v>
      </c>
      <c r="AF807">
        <v>0</v>
      </c>
    </row>
    <row r="808" spans="1:32" hidden="1" x14ac:dyDescent="0.25">
      <c r="A808" t="s">
        <v>1476</v>
      </c>
      <c r="B808">
        <v>1546.1000000000001</v>
      </c>
      <c r="C808" t="e">
        <v>#N/A</v>
      </c>
      <c r="D808" s="17" t="e">
        <f>VLOOKUP(A808,Sheet7!$A$2:$B$602,2,FALSE)</f>
        <v>#N/A</v>
      </c>
      <c r="E808">
        <v>25899</v>
      </c>
      <c r="F808">
        <v>0</v>
      </c>
      <c r="H808">
        <v>820</v>
      </c>
      <c r="I808" t="s">
        <v>27</v>
      </c>
      <c r="J808" t="s">
        <v>1093</v>
      </c>
      <c r="K808" t="s">
        <v>1485</v>
      </c>
      <c r="L808" t="s">
        <v>50</v>
      </c>
      <c r="M808" t="s">
        <v>51</v>
      </c>
      <c r="N808">
        <v>100</v>
      </c>
      <c r="O808">
        <v>0</v>
      </c>
      <c r="P808">
        <v>100</v>
      </c>
      <c r="Q808">
        <v>100</v>
      </c>
      <c r="R808">
        <v>100</v>
      </c>
      <c r="S808">
        <v>100</v>
      </c>
      <c r="T808">
        <v>0</v>
      </c>
      <c r="U808">
        <v>9</v>
      </c>
      <c r="V808">
        <v>0</v>
      </c>
      <c r="W808">
        <v>0</v>
      </c>
      <c r="X808">
        <v>9</v>
      </c>
      <c r="Y808">
        <v>0</v>
      </c>
      <c r="Z808">
        <v>0</v>
      </c>
      <c r="AA808">
        <v>0</v>
      </c>
      <c r="AB808">
        <v>0</v>
      </c>
      <c r="AC808" t="s">
        <v>33</v>
      </c>
      <c r="AD808">
        <v>0</v>
      </c>
      <c r="AE808">
        <v>0</v>
      </c>
      <c r="AF808">
        <v>0</v>
      </c>
    </row>
    <row r="809" spans="1:32" hidden="1" x14ac:dyDescent="0.25">
      <c r="A809" t="s">
        <v>1486</v>
      </c>
      <c r="B809">
        <v>868.59000000000015</v>
      </c>
      <c r="C809">
        <v>13501.74</v>
      </c>
      <c r="D809" s="17">
        <f>VLOOKUP(A809,Sheet7!$A$2:$B$602,2,FALSE)</f>
        <v>90</v>
      </c>
      <c r="E809">
        <v>24725</v>
      </c>
      <c r="F809">
        <v>0</v>
      </c>
      <c r="H809">
        <v>820</v>
      </c>
      <c r="I809" t="s">
        <v>27</v>
      </c>
      <c r="J809" t="s">
        <v>1093</v>
      </c>
      <c r="K809" t="s">
        <v>1491</v>
      </c>
      <c r="L809" t="s">
        <v>119</v>
      </c>
      <c r="M809" t="s">
        <v>77</v>
      </c>
      <c r="N809">
        <v>175</v>
      </c>
      <c r="O809">
        <v>100</v>
      </c>
      <c r="P809">
        <v>75</v>
      </c>
      <c r="Q809">
        <v>175</v>
      </c>
      <c r="R809">
        <v>75</v>
      </c>
      <c r="S809">
        <v>175</v>
      </c>
      <c r="T809">
        <v>0</v>
      </c>
      <c r="U809">
        <v>9</v>
      </c>
      <c r="V809">
        <v>0</v>
      </c>
      <c r="W809">
        <v>0</v>
      </c>
      <c r="X809">
        <v>9</v>
      </c>
      <c r="Y809">
        <v>0</v>
      </c>
      <c r="Z809">
        <v>0</v>
      </c>
      <c r="AA809">
        <v>0</v>
      </c>
      <c r="AB809">
        <v>0</v>
      </c>
      <c r="AC809" t="s">
        <v>33</v>
      </c>
      <c r="AD809">
        <v>0</v>
      </c>
      <c r="AE809">
        <v>0</v>
      </c>
      <c r="AF809">
        <v>0</v>
      </c>
    </row>
    <row r="810" spans="1:32" hidden="1" x14ac:dyDescent="0.25">
      <c r="A810" t="s">
        <v>1492</v>
      </c>
      <c r="B810">
        <v>6423.65</v>
      </c>
      <c r="C810">
        <v>2780.34</v>
      </c>
      <c r="D810" s="17">
        <f>VLOOKUP(A810,Sheet7!$A$2:$B$602,2,FALSE)</f>
        <v>45</v>
      </c>
      <c r="E810">
        <v>26096</v>
      </c>
      <c r="F810">
        <v>0</v>
      </c>
      <c r="H810">
        <v>820</v>
      </c>
      <c r="I810" t="s">
        <v>27</v>
      </c>
      <c r="J810" t="s">
        <v>1093</v>
      </c>
      <c r="K810" t="s">
        <v>1493</v>
      </c>
      <c r="L810" t="s">
        <v>37</v>
      </c>
      <c r="M810" t="s">
        <v>32</v>
      </c>
      <c r="N810">
        <v>3000</v>
      </c>
      <c r="O810">
        <v>750</v>
      </c>
      <c r="P810">
        <v>2250</v>
      </c>
      <c r="Q810">
        <v>3000</v>
      </c>
      <c r="R810">
        <v>2250</v>
      </c>
      <c r="S810">
        <v>3000</v>
      </c>
      <c r="T810">
        <v>0</v>
      </c>
      <c r="U810">
        <v>9</v>
      </c>
      <c r="V810">
        <v>0</v>
      </c>
      <c r="W810">
        <v>0</v>
      </c>
      <c r="X810">
        <v>9</v>
      </c>
      <c r="Y810">
        <v>0</v>
      </c>
      <c r="Z810">
        <v>0</v>
      </c>
      <c r="AA810">
        <v>0</v>
      </c>
      <c r="AB810">
        <v>0</v>
      </c>
      <c r="AC810" t="s">
        <v>33</v>
      </c>
      <c r="AD810">
        <v>0</v>
      </c>
      <c r="AE810">
        <v>0</v>
      </c>
      <c r="AF810">
        <v>0</v>
      </c>
    </row>
    <row r="811" spans="1:32" hidden="1" x14ac:dyDescent="0.25">
      <c r="A811" t="s">
        <v>1492</v>
      </c>
      <c r="B811">
        <v>6423.65</v>
      </c>
      <c r="C811">
        <v>2780.34</v>
      </c>
      <c r="D811" s="17">
        <f>VLOOKUP(A811,Sheet7!$A$2:$B$602,2,FALSE)</f>
        <v>45</v>
      </c>
      <c r="E811">
        <v>26102</v>
      </c>
      <c r="F811">
        <v>0</v>
      </c>
      <c r="H811">
        <v>820</v>
      </c>
      <c r="I811" t="s">
        <v>27</v>
      </c>
      <c r="J811" t="s">
        <v>1093</v>
      </c>
      <c r="K811" t="s">
        <v>1494</v>
      </c>
      <c r="L811" t="s">
        <v>42</v>
      </c>
      <c r="M811" t="s">
        <v>32</v>
      </c>
      <c r="N811">
        <v>768</v>
      </c>
      <c r="O811">
        <v>100</v>
      </c>
      <c r="P811">
        <v>668</v>
      </c>
      <c r="Q811">
        <v>768</v>
      </c>
      <c r="R811">
        <v>668</v>
      </c>
      <c r="S811">
        <v>768</v>
      </c>
      <c r="T811">
        <v>0</v>
      </c>
      <c r="U811">
        <v>9</v>
      </c>
      <c r="V811">
        <v>0</v>
      </c>
      <c r="W811">
        <v>0</v>
      </c>
      <c r="X811">
        <v>9</v>
      </c>
      <c r="Y811">
        <v>0</v>
      </c>
      <c r="Z811">
        <v>0</v>
      </c>
      <c r="AA811">
        <v>0</v>
      </c>
      <c r="AB811">
        <v>0</v>
      </c>
      <c r="AC811" t="s">
        <v>33</v>
      </c>
      <c r="AD811">
        <v>0</v>
      </c>
      <c r="AE811">
        <v>0</v>
      </c>
      <c r="AF811">
        <v>0</v>
      </c>
    </row>
    <row r="812" spans="1:32" hidden="1" x14ac:dyDescent="0.25">
      <c r="A812" t="s">
        <v>1492</v>
      </c>
      <c r="B812">
        <v>6423.65</v>
      </c>
      <c r="C812">
        <v>2780.34</v>
      </c>
      <c r="D812" s="17">
        <f>VLOOKUP(A812,Sheet7!$A$2:$B$602,2,FALSE)</f>
        <v>45</v>
      </c>
      <c r="E812">
        <v>26103</v>
      </c>
      <c r="F812">
        <v>0</v>
      </c>
      <c r="H812">
        <v>820</v>
      </c>
      <c r="I812" t="s">
        <v>27</v>
      </c>
      <c r="J812" t="s">
        <v>1093</v>
      </c>
      <c r="K812" t="s">
        <v>1495</v>
      </c>
      <c r="L812" t="s">
        <v>288</v>
      </c>
      <c r="M812" t="s">
        <v>32</v>
      </c>
      <c r="N812">
        <v>397</v>
      </c>
      <c r="O812">
        <v>0</v>
      </c>
      <c r="P812">
        <v>397</v>
      </c>
      <c r="Q812">
        <v>397</v>
      </c>
      <c r="R812">
        <v>397</v>
      </c>
      <c r="S812">
        <v>397</v>
      </c>
      <c r="T812">
        <v>0</v>
      </c>
      <c r="U812">
        <v>9</v>
      </c>
      <c r="V812">
        <v>0</v>
      </c>
      <c r="W812">
        <v>0</v>
      </c>
      <c r="X812">
        <v>9</v>
      </c>
      <c r="Y812">
        <v>0</v>
      </c>
      <c r="Z812">
        <v>0</v>
      </c>
      <c r="AA812">
        <v>0</v>
      </c>
      <c r="AB812">
        <v>0</v>
      </c>
      <c r="AC812" t="s">
        <v>33</v>
      </c>
      <c r="AD812">
        <v>0</v>
      </c>
      <c r="AE812">
        <v>0</v>
      </c>
      <c r="AF812">
        <v>0</v>
      </c>
    </row>
    <row r="813" spans="1:32" hidden="1" x14ac:dyDescent="0.25">
      <c r="A813" t="s">
        <v>1492</v>
      </c>
      <c r="B813">
        <v>6423.65</v>
      </c>
      <c r="C813">
        <v>2780.34</v>
      </c>
      <c r="D813" s="17">
        <f>VLOOKUP(A813,Sheet7!$A$2:$B$602,2,FALSE)</f>
        <v>45</v>
      </c>
      <c r="E813">
        <v>26106</v>
      </c>
      <c r="F813">
        <v>0</v>
      </c>
      <c r="H813">
        <v>820</v>
      </c>
      <c r="I813" t="s">
        <v>27</v>
      </c>
      <c r="J813" t="s">
        <v>1093</v>
      </c>
      <c r="K813" t="s">
        <v>1496</v>
      </c>
      <c r="L813" t="s">
        <v>350</v>
      </c>
      <c r="M813" t="s">
        <v>32</v>
      </c>
      <c r="N813">
        <v>1840</v>
      </c>
      <c r="O813">
        <v>600</v>
      </c>
      <c r="P813">
        <v>1240</v>
      </c>
      <c r="Q813">
        <v>1840</v>
      </c>
      <c r="R813">
        <v>1240</v>
      </c>
      <c r="S813">
        <v>1840</v>
      </c>
      <c r="T813">
        <v>0</v>
      </c>
      <c r="U813">
        <v>9</v>
      </c>
      <c r="V813">
        <v>0</v>
      </c>
      <c r="W813">
        <v>0</v>
      </c>
      <c r="X813">
        <v>9</v>
      </c>
      <c r="Y813">
        <v>0</v>
      </c>
      <c r="Z813">
        <v>0</v>
      </c>
      <c r="AA813">
        <v>0</v>
      </c>
      <c r="AB813">
        <v>0</v>
      </c>
      <c r="AC813" t="s">
        <v>33</v>
      </c>
      <c r="AD813">
        <v>0</v>
      </c>
      <c r="AE813">
        <v>0</v>
      </c>
      <c r="AF813">
        <v>0</v>
      </c>
    </row>
    <row r="814" spans="1:32" hidden="1" x14ac:dyDescent="0.25">
      <c r="A814" t="s">
        <v>1492</v>
      </c>
      <c r="B814">
        <v>6423.65</v>
      </c>
      <c r="C814">
        <v>2780.34</v>
      </c>
      <c r="D814" s="17">
        <f>VLOOKUP(A814,Sheet7!$A$2:$B$602,2,FALSE)</f>
        <v>45</v>
      </c>
      <c r="E814">
        <v>26110</v>
      </c>
      <c r="F814">
        <v>0</v>
      </c>
      <c r="H814">
        <v>820</v>
      </c>
      <c r="I814" t="s">
        <v>27</v>
      </c>
      <c r="J814" t="s">
        <v>1093</v>
      </c>
      <c r="K814" t="s">
        <v>1499</v>
      </c>
      <c r="L814" t="s">
        <v>45</v>
      </c>
      <c r="M814" t="s">
        <v>32</v>
      </c>
      <c r="N814">
        <v>1134</v>
      </c>
      <c r="O814">
        <v>290</v>
      </c>
      <c r="P814">
        <v>844</v>
      </c>
      <c r="Q814">
        <v>0</v>
      </c>
      <c r="R814">
        <v>0</v>
      </c>
      <c r="S814">
        <v>1134</v>
      </c>
      <c r="T814">
        <v>0</v>
      </c>
      <c r="U814">
        <v>0</v>
      </c>
      <c r="V814">
        <v>0</v>
      </c>
      <c r="W814">
        <v>0</v>
      </c>
      <c r="X814">
        <v>9</v>
      </c>
      <c r="Y814">
        <v>0</v>
      </c>
      <c r="Z814">
        <v>0</v>
      </c>
      <c r="AA814">
        <v>0</v>
      </c>
      <c r="AB814">
        <v>0</v>
      </c>
      <c r="AC814" t="s">
        <v>33</v>
      </c>
      <c r="AD814">
        <v>0</v>
      </c>
      <c r="AE814">
        <v>0</v>
      </c>
      <c r="AF814">
        <v>0</v>
      </c>
    </row>
    <row r="815" spans="1:32" hidden="1" x14ac:dyDescent="0.25">
      <c r="A815" t="s">
        <v>1492</v>
      </c>
      <c r="B815">
        <v>6423.65</v>
      </c>
      <c r="C815">
        <v>2780.34</v>
      </c>
      <c r="D815" s="17">
        <f>VLOOKUP(A815,Sheet7!$A$2:$B$602,2,FALSE)</f>
        <v>45</v>
      </c>
      <c r="E815">
        <v>26115</v>
      </c>
      <c r="F815">
        <v>0</v>
      </c>
      <c r="H815">
        <v>820</v>
      </c>
      <c r="I815" t="s">
        <v>27</v>
      </c>
      <c r="J815" t="s">
        <v>1093</v>
      </c>
      <c r="K815" t="s">
        <v>1503</v>
      </c>
      <c r="L815" t="s">
        <v>50</v>
      </c>
      <c r="M815" t="s">
        <v>32</v>
      </c>
      <c r="N815">
        <v>880</v>
      </c>
      <c r="O815">
        <v>100</v>
      </c>
      <c r="P815">
        <v>780</v>
      </c>
      <c r="Q815">
        <v>880</v>
      </c>
      <c r="R815">
        <v>780</v>
      </c>
      <c r="S815">
        <v>880</v>
      </c>
      <c r="T815">
        <v>0</v>
      </c>
      <c r="U815">
        <v>9</v>
      </c>
      <c r="V815">
        <v>0</v>
      </c>
      <c r="W815">
        <v>0</v>
      </c>
      <c r="X815">
        <v>9</v>
      </c>
      <c r="Y815">
        <v>0</v>
      </c>
      <c r="Z815">
        <v>0</v>
      </c>
      <c r="AA815">
        <v>0</v>
      </c>
      <c r="AB815">
        <v>0</v>
      </c>
      <c r="AC815" t="s">
        <v>33</v>
      </c>
      <c r="AD815">
        <v>0</v>
      </c>
      <c r="AE815">
        <v>0</v>
      </c>
      <c r="AF815">
        <v>0</v>
      </c>
    </row>
    <row r="816" spans="1:32" hidden="1" x14ac:dyDescent="0.25">
      <c r="A816" t="s">
        <v>1492</v>
      </c>
      <c r="B816">
        <v>6423.65</v>
      </c>
      <c r="C816">
        <v>2780.34</v>
      </c>
      <c r="D816" s="17">
        <f>VLOOKUP(A816,Sheet7!$A$2:$B$602,2,FALSE)</f>
        <v>45</v>
      </c>
      <c r="E816">
        <v>26118</v>
      </c>
      <c r="F816">
        <v>0</v>
      </c>
      <c r="H816">
        <v>820</v>
      </c>
      <c r="I816" t="s">
        <v>27</v>
      </c>
      <c r="J816" t="s">
        <v>1093</v>
      </c>
      <c r="K816" t="s">
        <v>1504</v>
      </c>
      <c r="L816" t="s">
        <v>50</v>
      </c>
      <c r="M816" t="s">
        <v>51</v>
      </c>
      <c r="N816">
        <v>14</v>
      </c>
      <c r="O816">
        <v>0</v>
      </c>
      <c r="P816">
        <v>14</v>
      </c>
      <c r="Q816">
        <v>14</v>
      </c>
      <c r="R816">
        <v>14</v>
      </c>
      <c r="S816">
        <v>14</v>
      </c>
      <c r="T816">
        <v>0</v>
      </c>
      <c r="U816">
        <v>9</v>
      </c>
      <c r="V816">
        <v>0</v>
      </c>
      <c r="W816">
        <v>0</v>
      </c>
      <c r="X816">
        <v>9</v>
      </c>
      <c r="Y816">
        <v>0</v>
      </c>
      <c r="Z816">
        <v>0</v>
      </c>
      <c r="AA816">
        <v>0</v>
      </c>
      <c r="AB816">
        <v>0</v>
      </c>
      <c r="AC816" t="s">
        <v>33</v>
      </c>
      <c r="AD816">
        <v>0</v>
      </c>
      <c r="AE816">
        <v>0</v>
      </c>
      <c r="AF816">
        <v>0</v>
      </c>
    </row>
    <row r="817" spans="1:32" hidden="1" x14ac:dyDescent="0.25">
      <c r="A817" t="s">
        <v>1492</v>
      </c>
      <c r="B817">
        <v>6423.65</v>
      </c>
      <c r="C817">
        <v>2780.34</v>
      </c>
      <c r="D817" s="17">
        <f>VLOOKUP(A817,Sheet7!$A$2:$B$602,2,FALSE)</f>
        <v>45</v>
      </c>
      <c r="E817">
        <v>26122</v>
      </c>
      <c r="F817">
        <v>0</v>
      </c>
      <c r="H817">
        <v>820</v>
      </c>
      <c r="I817" t="s">
        <v>27</v>
      </c>
      <c r="J817" t="s">
        <v>1093</v>
      </c>
      <c r="K817" t="s">
        <v>1505</v>
      </c>
      <c r="L817" t="s">
        <v>50</v>
      </c>
      <c r="M817" t="s">
        <v>77</v>
      </c>
      <c r="N817">
        <v>188</v>
      </c>
      <c r="O817">
        <v>68</v>
      </c>
      <c r="P817">
        <v>120</v>
      </c>
      <c r="Q817">
        <v>188</v>
      </c>
      <c r="R817">
        <v>120</v>
      </c>
      <c r="S817">
        <v>188</v>
      </c>
      <c r="T817">
        <v>0</v>
      </c>
      <c r="U817">
        <v>9</v>
      </c>
      <c r="V817">
        <v>0</v>
      </c>
      <c r="W817">
        <v>0</v>
      </c>
      <c r="X817">
        <v>9</v>
      </c>
      <c r="Y817">
        <v>0</v>
      </c>
      <c r="Z817">
        <v>0</v>
      </c>
      <c r="AA817">
        <v>0</v>
      </c>
      <c r="AB817">
        <v>0</v>
      </c>
      <c r="AC817" t="s">
        <v>33</v>
      </c>
      <c r="AD817">
        <v>0</v>
      </c>
      <c r="AE817">
        <v>0</v>
      </c>
      <c r="AF817">
        <v>0</v>
      </c>
    </row>
    <row r="818" spans="1:32" hidden="1" x14ac:dyDescent="0.25">
      <c r="A818" t="s">
        <v>1506</v>
      </c>
      <c r="B818">
        <v>751.27</v>
      </c>
      <c r="C818">
        <v>1224.6199999999999</v>
      </c>
      <c r="D818" s="17">
        <f>VLOOKUP(A818,Sheet7!$A$2:$B$602,2,FALSE)</f>
        <v>35</v>
      </c>
      <c r="E818">
        <v>24742</v>
      </c>
      <c r="F818">
        <v>0</v>
      </c>
      <c r="H818">
        <v>820</v>
      </c>
      <c r="I818" t="s">
        <v>27</v>
      </c>
      <c r="J818" t="s">
        <v>1093</v>
      </c>
      <c r="K818" t="s">
        <v>1507</v>
      </c>
      <c r="L818" t="s">
        <v>37</v>
      </c>
      <c r="M818" t="s">
        <v>32</v>
      </c>
      <c r="N818">
        <v>2250</v>
      </c>
      <c r="O818">
        <v>1050</v>
      </c>
      <c r="P818">
        <v>1200</v>
      </c>
      <c r="Q818">
        <v>2250</v>
      </c>
      <c r="R818">
        <v>1200</v>
      </c>
      <c r="S818">
        <v>2250</v>
      </c>
      <c r="T818">
        <v>0</v>
      </c>
      <c r="U818">
        <v>0</v>
      </c>
      <c r="V818">
        <v>0</v>
      </c>
      <c r="W818">
        <v>0</v>
      </c>
      <c r="X818">
        <v>9</v>
      </c>
      <c r="Y818">
        <v>0</v>
      </c>
      <c r="Z818">
        <v>0</v>
      </c>
      <c r="AA818">
        <v>0</v>
      </c>
      <c r="AB818">
        <v>0</v>
      </c>
      <c r="AC818" t="s">
        <v>33</v>
      </c>
      <c r="AD818">
        <v>0</v>
      </c>
      <c r="AE818">
        <v>0</v>
      </c>
      <c r="AF818">
        <v>0</v>
      </c>
    </row>
    <row r="819" spans="1:32" hidden="1" x14ac:dyDescent="0.25">
      <c r="A819" t="s">
        <v>2267</v>
      </c>
      <c r="B819">
        <v>240.6</v>
      </c>
      <c r="C819" t="e">
        <v>#N/A</v>
      </c>
      <c r="D819" s="17" t="e">
        <f>VLOOKUP(A819,Sheet7!$A$2:$B$602,2,FALSE)</f>
        <v>#N/A</v>
      </c>
      <c r="E819">
        <v>27020</v>
      </c>
      <c r="F819">
        <v>0</v>
      </c>
      <c r="H819">
        <v>870</v>
      </c>
      <c r="I819" t="s">
        <v>27</v>
      </c>
      <c r="J819" t="s">
        <v>2266</v>
      </c>
      <c r="K819" t="s">
        <v>2268</v>
      </c>
      <c r="L819" t="s">
        <v>272</v>
      </c>
      <c r="M819" t="s">
        <v>32</v>
      </c>
      <c r="N819">
        <v>500</v>
      </c>
      <c r="O819">
        <v>0</v>
      </c>
      <c r="P819">
        <v>500</v>
      </c>
      <c r="Q819">
        <v>500</v>
      </c>
      <c r="R819">
        <v>500</v>
      </c>
      <c r="S819">
        <v>500</v>
      </c>
      <c r="T819">
        <v>0</v>
      </c>
      <c r="U819">
        <v>0</v>
      </c>
      <c r="V819">
        <v>0</v>
      </c>
      <c r="W819">
        <v>0</v>
      </c>
      <c r="X819">
        <v>0</v>
      </c>
      <c r="Y819">
        <v>0</v>
      </c>
      <c r="Z819">
        <v>0</v>
      </c>
      <c r="AA819">
        <v>0</v>
      </c>
      <c r="AB819">
        <v>0</v>
      </c>
      <c r="AC819" t="s">
        <v>33</v>
      </c>
      <c r="AD819">
        <v>0</v>
      </c>
      <c r="AE819">
        <v>0</v>
      </c>
      <c r="AF819" t="s">
        <v>33</v>
      </c>
    </row>
    <row r="820" spans="1:32" hidden="1" x14ac:dyDescent="0.25">
      <c r="A820" t="s">
        <v>2267</v>
      </c>
      <c r="B820">
        <v>240.6</v>
      </c>
      <c r="C820" t="e">
        <v>#N/A</v>
      </c>
      <c r="D820" s="17" t="e">
        <f>VLOOKUP(A820,Sheet7!$A$2:$B$602,2,FALSE)</f>
        <v>#N/A</v>
      </c>
      <c r="E820">
        <v>27024</v>
      </c>
      <c r="F820">
        <v>0</v>
      </c>
      <c r="H820">
        <v>870</v>
      </c>
      <c r="I820" t="s">
        <v>27</v>
      </c>
      <c r="J820" t="s">
        <v>2266</v>
      </c>
      <c r="K820" t="s">
        <v>2269</v>
      </c>
      <c r="L820" t="s">
        <v>45</v>
      </c>
      <c r="M820" t="s">
        <v>32</v>
      </c>
      <c r="N820">
        <v>150</v>
      </c>
      <c r="O820">
        <v>0</v>
      </c>
      <c r="P820">
        <v>150</v>
      </c>
      <c r="Q820">
        <v>150</v>
      </c>
      <c r="R820">
        <v>150</v>
      </c>
      <c r="S820">
        <v>150</v>
      </c>
      <c r="T820">
        <v>0</v>
      </c>
      <c r="U820">
        <v>0</v>
      </c>
      <c r="V820">
        <v>0</v>
      </c>
      <c r="W820">
        <v>0</v>
      </c>
      <c r="X820">
        <v>0</v>
      </c>
      <c r="Y820">
        <v>0</v>
      </c>
      <c r="Z820">
        <v>0</v>
      </c>
      <c r="AA820">
        <v>0</v>
      </c>
      <c r="AB820">
        <v>0</v>
      </c>
      <c r="AC820" t="s">
        <v>33</v>
      </c>
      <c r="AD820">
        <v>0</v>
      </c>
      <c r="AE820">
        <v>0</v>
      </c>
      <c r="AF820" t="s">
        <v>33</v>
      </c>
    </row>
    <row r="821" spans="1:32" hidden="1" x14ac:dyDescent="0.25">
      <c r="A821" t="s">
        <v>2267</v>
      </c>
      <c r="B821">
        <v>240.6</v>
      </c>
      <c r="C821" t="e">
        <v>#N/A</v>
      </c>
      <c r="D821" s="17" t="e">
        <f>VLOOKUP(A821,Sheet7!$A$2:$B$602,2,FALSE)</f>
        <v>#N/A</v>
      </c>
      <c r="E821">
        <v>27027</v>
      </c>
      <c r="F821">
        <v>0</v>
      </c>
      <c r="H821">
        <v>870</v>
      </c>
      <c r="I821" t="s">
        <v>27</v>
      </c>
      <c r="J821" t="s">
        <v>2266</v>
      </c>
      <c r="K821" t="s">
        <v>2270</v>
      </c>
      <c r="L821" t="s">
        <v>954</v>
      </c>
      <c r="M821" t="s">
        <v>32</v>
      </c>
      <c r="N821">
        <v>400</v>
      </c>
      <c r="O821">
        <v>0</v>
      </c>
      <c r="P821">
        <v>400</v>
      </c>
      <c r="Q821">
        <v>400</v>
      </c>
      <c r="R821">
        <v>400</v>
      </c>
      <c r="S821">
        <v>400</v>
      </c>
      <c r="T821">
        <v>0</v>
      </c>
      <c r="U821">
        <v>0</v>
      </c>
      <c r="V821">
        <v>0</v>
      </c>
      <c r="W821">
        <v>0</v>
      </c>
      <c r="X821">
        <v>0</v>
      </c>
      <c r="Y821">
        <v>0</v>
      </c>
      <c r="Z821">
        <v>0</v>
      </c>
      <c r="AA821">
        <v>0</v>
      </c>
      <c r="AB821">
        <v>0</v>
      </c>
      <c r="AC821" t="s">
        <v>33</v>
      </c>
      <c r="AD821">
        <v>0</v>
      </c>
      <c r="AE821">
        <v>0</v>
      </c>
      <c r="AF821" t="s">
        <v>33</v>
      </c>
    </row>
    <row r="822" spans="1:32" hidden="1" x14ac:dyDescent="0.25">
      <c r="A822" t="s">
        <v>2267</v>
      </c>
      <c r="B822">
        <v>240.6</v>
      </c>
      <c r="C822" t="e">
        <v>#N/A</v>
      </c>
      <c r="D822" s="17" t="e">
        <f>VLOOKUP(A822,Sheet7!$A$2:$B$602,2,FALSE)</f>
        <v>#N/A</v>
      </c>
      <c r="E822">
        <v>27059</v>
      </c>
      <c r="F822">
        <v>0</v>
      </c>
      <c r="H822">
        <v>870</v>
      </c>
      <c r="I822" t="s">
        <v>27</v>
      </c>
      <c r="J822" t="s">
        <v>2266</v>
      </c>
      <c r="K822" t="s">
        <v>2271</v>
      </c>
      <c r="L822" t="s">
        <v>35</v>
      </c>
      <c r="M822" t="s">
        <v>32</v>
      </c>
      <c r="N822">
        <v>100</v>
      </c>
      <c r="O822">
        <v>0</v>
      </c>
      <c r="P822">
        <v>100</v>
      </c>
      <c r="Q822">
        <v>100</v>
      </c>
      <c r="R822">
        <v>100</v>
      </c>
      <c r="S822">
        <v>100</v>
      </c>
      <c r="T822">
        <v>0</v>
      </c>
      <c r="U822">
        <v>0</v>
      </c>
      <c r="V822">
        <v>0</v>
      </c>
      <c r="W822">
        <v>0</v>
      </c>
      <c r="X822">
        <v>0</v>
      </c>
      <c r="Y822">
        <v>0</v>
      </c>
      <c r="Z822">
        <v>0</v>
      </c>
      <c r="AA822">
        <v>0</v>
      </c>
      <c r="AB822">
        <v>0</v>
      </c>
      <c r="AC822" t="s">
        <v>33</v>
      </c>
      <c r="AD822">
        <v>0</v>
      </c>
      <c r="AE822">
        <v>0</v>
      </c>
      <c r="AF822" t="s">
        <v>33</v>
      </c>
    </row>
    <row r="823" spans="1:32" hidden="1" x14ac:dyDescent="0.25">
      <c r="A823" t="s">
        <v>262</v>
      </c>
      <c r="B823">
        <v>917.56000000000006</v>
      </c>
      <c r="C823" t="e">
        <v>#N/A</v>
      </c>
      <c r="D823" s="17" t="e">
        <f>VLOOKUP(A823,Sheet7!$A$2:$B$602,2,FALSE)</f>
        <v>#N/A</v>
      </c>
      <c r="E823">
        <v>24875</v>
      </c>
      <c r="F823">
        <v>0</v>
      </c>
      <c r="H823">
        <v>814</v>
      </c>
      <c r="I823" t="s">
        <v>27</v>
      </c>
      <c r="J823" t="s">
        <v>261</v>
      </c>
      <c r="K823" t="s">
        <v>263</v>
      </c>
      <c r="L823" t="s">
        <v>119</v>
      </c>
      <c r="M823" t="s">
        <v>32</v>
      </c>
      <c r="N823">
        <v>620</v>
      </c>
      <c r="O823">
        <v>0</v>
      </c>
      <c r="P823">
        <v>620</v>
      </c>
      <c r="Q823">
        <v>620</v>
      </c>
      <c r="R823">
        <v>620</v>
      </c>
      <c r="S823">
        <v>620</v>
      </c>
      <c r="T823">
        <v>0</v>
      </c>
      <c r="U823">
        <v>0</v>
      </c>
      <c r="V823">
        <v>0</v>
      </c>
      <c r="W823">
        <v>0</v>
      </c>
      <c r="X823">
        <v>0</v>
      </c>
      <c r="Y823">
        <v>0</v>
      </c>
      <c r="Z823">
        <v>0</v>
      </c>
      <c r="AA823">
        <v>0</v>
      </c>
      <c r="AB823">
        <v>0</v>
      </c>
      <c r="AC823">
        <v>0</v>
      </c>
      <c r="AD823">
        <v>0</v>
      </c>
      <c r="AE823">
        <v>0</v>
      </c>
      <c r="AF823">
        <v>0</v>
      </c>
    </row>
    <row r="824" spans="1:32" hidden="1" x14ac:dyDescent="0.25">
      <c r="A824" t="s">
        <v>262</v>
      </c>
      <c r="B824">
        <v>917.56000000000006</v>
      </c>
      <c r="C824" t="e">
        <v>#N/A</v>
      </c>
      <c r="D824" s="17" t="e">
        <f>VLOOKUP(A824,Sheet7!$A$2:$B$602,2,FALSE)</f>
        <v>#N/A</v>
      </c>
      <c r="E824">
        <v>24874</v>
      </c>
      <c r="F824">
        <v>0</v>
      </c>
      <c r="H824">
        <v>814</v>
      </c>
      <c r="I824" t="s">
        <v>27</v>
      </c>
      <c r="J824" t="s">
        <v>261</v>
      </c>
      <c r="K824" t="s">
        <v>264</v>
      </c>
      <c r="L824" t="s">
        <v>50</v>
      </c>
      <c r="M824" t="s">
        <v>32</v>
      </c>
      <c r="N824">
        <v>2500</v>
      </c>
      <c r="O824">
        <v>600</v>
      </c>
      <c r="P824">
        <v>1900</v>
      </c>
      <c r="Q824">
        <v>2000</v>
      </c>
      <c r="R824">
        <v>1400</v>
      </c>
      <c r="S824">
        <v>2000</v>
      </c>
      <c r="T824">
        <v>0</v>
      </c>
      <c r="U824" t="s">
        <v>265</v>
      </c>
      <c r="V824">
        <v>0</v>
      </c>
      <c r="W824">
        <v>0</v>
      </c>
      <c r="X824" t="s">
        <v>266</v>
      </c>
      <c r="Y824">
        <v>7</v>
      </c>
      <c r="Z824">
        <v>4</v>
      </c>
      <c r="AA824" t="s">
        <v>267</v>
      </c>
      <c r="AB824">
        <v>0</v>
      </c>
      <c r="AC824" t="s">
        <v>268</v>
      </c>
      <c r="AD824" t="s">
        <v>269</v>
      </c>
      <c r="AE824">
        <v>0</v>
      </c>
      <c r="AF824" t="s">
        <v>33</v>
      </c>
    </row>
    <row r="825" spans="1:32" hidden="1" x14ac:dyDescent="0.25">
      <c r="A825" t="s">
        <v>270</v>
      </c>
      <c r="B825">
        <v>933.24</v>
      </c>
      <c r="C825">
        <v>1676.72</v>
      </c>
      <c r="D825" s="17">
        <f>VLOOKUP(A825,Sheet7!$A$2:$B$602,2,FALSE)</f>
        <v>20</v>
      </c>
      <c r="E825">
        <v>25486</v>
      </c>
      <c r="F825">
        <v>0</v>
      </c>
      <c r="H825">
        <v>814</v>
      </c>
      <c r="I825" t="s">
        <v>27</v>
      </c>
      <c r="J825" t="s">
        <v>261</v>
      </c>
      <c r="K825" t="s">
        <v>277</v>
      </c>
      <c r="L825" t="s">
        <v>56</v>
      </c>
      <c r="M825" t="s">
        <v>32</v>
      </c>
      <c r="N825">
        <v>300</v>
      </c>
      <c r="O825">
        <v>0</v>
      </c>
      <c r="P825">
        <v>300</v>
      </c>
      <c r="Q825">
        <v>300</v>
      </c>
      <c r="R825">
        <v>300</v>
      </c>
      <c r="S825">
        <v>0</v>
      </c>
      <c r="T825">
        <v>0</v>
      </c>
      <c r="U825" t="s">
        <v>56</v>
      </c>
      <c r="V825">
        <v>0</v>
      </c>
      <c r="W825">
        <v>0</v>
      </c>
      <c r="X825" t="s">
        <v>56</v>
      </c>
      <c r="Y825">
        <v>1</v>
      </c>
      <c r="Z825">
        <v>3</v>
      </c>
      <c r="AA825">
        <v>0</v>
      </c>
      <c r="AB825">
        <v>0</v>
      </c>
      <c r="AC825" t="s">
        <v>63</v>
      </c>
      <c r="AD825" t="s">
        <v>278</v>
      </c>
      <c r="AE825">
        <v>0</v>
      </c>
      <c r="AF825" t="s">
        <v>83</v>
      </c>
    </row>
    <row r="826" spans="1:32" hidden="1" x14ac:dyDescent="0.25">
      <c r="A826" t="s">
        <v>270</v>
      </c>
      <c r="B826">
        <v>933.24</v>
      </c>
      <c r="C826">
        <v>1676.72</v>
      </c>
      <c r="D826" s="17">
        <f>VLOOKUP(A826,Sheet7!$A$2:$B$602,2,FALSE)</f>
        <v>20</v>
      </c>
      <c r="E826">
        <v>25477</v>
      </c>
      <c r="F826">
        <v>0</v>
      </c>
      <c r="H826">
        <v>814</v>
      </c>
      <c r="I826" t="s">
        <v>27</v>
      </c>
      <c r="J826" t="s">
        <v>261</v>
      </c>
      <c r="K826" t="s">
        <v>271</v>
      </c>
      <c r="L826" t="s">
        <v>272</v>
      </c>
      <c r="M826" t="s">
        <v>32</v>
      </c>
      <c r="N826">
        <v>256</v>
      </c>
      <c r="O826">
        <v>0</v>
      </c>
      <c r="P826">
        <v>100</v>
      </c>
      <c r="Q826">
        <v>256</v>
      </c>
      <c r="R826">
        <v>100</v>
      </c>
      <c r="S826">
        <v>256</v>
      </c>
      <c r="T826">
        <v>0</v>
      </c>
      <c r="U826" t="s">
        <v>273</v>
      </c>
      <c r="V826">
        <v>8</v>
      </c>
      <c r="W826">
        <v>0</v>
      </c>
      <c r="X826" t="s">
        <v>274</v>
      </c>
      <c r="Y826">
        <v>1</v>
      </c>
      <c r="Z826">
        <v>3</v>
      </c>
      <c r="AA826">
        <v>0</v>
      </c>
      <c r="AB826">
        <v>0</v>
      </c>
      <c r="AC826" t="s">
        <v>63</v>
      </c>
      <c r="AD826" t="s">
        <v>275</v>
      </c>
      <c r="AE826">
        <v>0</v>
      </c>
      <c r="AF826" t="s">
        <v>276</v>
      </c>
    </row>
    <row r="827" spans="1:32" hidden="1" x14ac:dyDescent="0.25">
      <c r="A827" t="s">
        <v>270</v>
      </c>
      <c r="B827">
        <v>933.24</v>
      </c>
      <c r="C827">
        <v>1676.72</v>
      </c>
      <c r="D827" s="17">
        <f>VLOOKUP(A827,Sheet7!$A$2:$B$602,2,FALSE)</f>
        <v>20</v>
      </c>
      <c r="E827">
        <v>25479</v>
      </c>
      <c r="F827">
        <v>0</v>
      </c>
      <c r="H827">
        <v>814</v>
      </c>
      <c r="I827" t="s">
        <v>27</v>
      </c>
      <c r="J827" t="s">
        <v>261</v>
      </c>
      <c r="K827" t="s">
        <v>279</v>
      </c>
      <c r="L827" t="s">
        <v>35</v>
      </c>
      <c r="M827" t="s">
        <v>32</v>
      </c>
      <c r="N827">
        <v>2000</v>
      </c>
      <c r="O827">
        <v>0</v>
      </c>
      <c r="P827">
        <v>1100</v>
      </c>
      <c r="Q827">
        <v>2000</v>
      </c>
      <c r="R827">
        <v>1100</v>
      </c>
      <c r="S827">
        <v>2000</v>
      </c>
      <c r="T827">
        <v>0</v>
      </c>
      <c r="U827" t="s">
        <v>280</v>
      </c>
      <c r="V827">
        <v>0</v>
      </c>
      <c r="W827">
        <v>0</v>
      </c>
      <c r="X827" t="s">
        <v>281</v>
      </c>
      <c r="Y827">
        <v>3</v>
      </c>
      <c r="Z827">
        <v>5</v>
      </c>
      <c r="AA827">
        <v>0</v>
      </c>
      <c r="AB827" t="s">
        <v>282</v>
      </c>
      <c r="AC827" t="s">
        <v>33</v>
      </c>
      <c r="AD827">
        <v>0</v>
      </c>
      <c r="AE827">
        <v>0</v>
      </c>
      <c r="AF827">
        <v>0</v>
      </c>
    </row>
    <row r="828" spans="1:32" hidden="1" x14ac:dyDescent="0.25">
      <c r="A828" t="s">
        <v>283</v>
      </c>
      <c r="B828">
        <v>275.89</v>
      </c>
      <c r="C828">
        <v>3491.86</v>
      </c>
      <c r="D828" s="17">
        <f>VLOOKUP(A828,Sheet7!$A$2:$B$602,2,FALSE)</f>
        <v>75</v>
      </c>
      <c r="E828">
        <v>24872</v>
      </c>
      <c r="F828">
        <v>0</v>
      </c>
      <c r="H828">
        <v>814</v>
      </c>
      <c r="I828" t="s">
        <v>27</v>
      </c>
      <c r="J828" t="s">
        <v>261</v>
      </c>
      <c r="K828" t="s">
        <v>284</v>
      </c>
      <c r="L828" t="s">
        <v>35</v>
      </c>
      <c r="M828" t="s">
        <v>32</v>
      </c>
      <c r="N828">
        <v>30</v>
      </c>
      <c r="O828">
        <v>0</v>
      </c>
      <c r="P828">
        <v>30</v>
      </c>
      <c r="Q828">
        <v>10</v>
      </c>
      <c r="R828">
        <v>10</v>
      </c>
      <c r="S828">
        <v>10</v>
      </c>
      <c r="T828">
        <v>0</v>
      </c>
      <c r="U828" t="s">
        <v>285</v>
      </c>
      <c r="V828">
        <v>0</v>
      </c>
      <c r="W828">
        <v>4</v>
      </c>
      <c r="X828" t="s">
        <v>286</v>
      </c>
      <c r="Y828">
        <v>7</v>
      </c>
      <c r="Z828" t="s">
        <v>39</v>
      </c>
      <c r="AA828">
        <v>0</v>
      </c>
      <c r="AB828">
        <v>0</v>
      </c>
      <c r="AC828" t="s">
        <v>33</v>
      </c>
      <c r="AD828">
        <v>0</v>
      </c>
      <c r="AE828">
        <v>0</v>
      </c>
      <c r="AF828">
        <v>0</v>
      </c>
    </row>
    <row r="829" spans="1:32" hidden="1" x14ac:dyDescent="0.25">
      <c r="A829" t="s">
        <v>283</v>
      </c>
      <c r="B829">
        <v>275.89</v>
      </c>
      <c r="C829">
        <v>3491.86</v>
      </c>
      <c r="D829" s="17">
        <f>VLOOKUP(A829,Sheet7!$A$2:$B$602,2,FALSE)</f>
        <v>75</v>
      </c>
      <c r="E829">
        <v>23436</v>
      </c>
      <c r="F829">
        <v>0</v>
      </c>
      <c r="H829">
        <v>814</v>
      </c>
      <c r="I829" t="s">
        <v>27</v>
      </c>
      <c r="J829" t="s">
        <v>261</v>
      </c>
      <c r="K829" t="s">
        <v>287</v>
      </c>
      <c r="L829" t="s">
        <v>288</v>
      </c>
      <c r="M829" t="s">
        <v>77</v>
      </c>
      <c r="N829">
        <v>96</v>
      </c>
      <c r="O829">
        <v>0</v>
      </c>
      <c r="P829">
        <v>96</v>
      </c>
      <c r="Q829">
        <v>96</v>
      </c>
      <c r="R829">
        <v>96</v>
      </c>
      <c r="S829">
        <v>96</v>
      </c>
      <c r="T829">
        <v>0</v>
      </c>
      <c r="U829">
        <v>0</v>
      </c>
      <c r="V829">
        <v>0</v>
      </c>
      <c r="W829">
        <v>0</v>
      </c>
      <c r="X829">
        <v>0</v>
      </c>
      <c r="Y829">
        <v>0</v>
      </c>
      <c r="Z829">
        <v>0</v>
      </c>
      <c r="AA829">
        <v>0</v>
      </c>
      <c r="AB829">
        <v>0</v>
      </c>
      <c r="AC829" t="s">
        <v>33</v>
      </c>
      <c r="AD829">
        <v>0</v>
      </c>
      <c r="AE829">
        <v>0</v>
      </c>
      <c r="AF829">
        <v>0</v>
      </c>
    </row>
    <row r="830" spans="1:32" hidden="1" x14ac:dyDescent="0.25">
      <c r="A830" t="s">
        <v>283</v>
      </c>
      <c r="B830">
        <v>275.89</v>
      </c>
      <c r="C830">
        <v>3491.86</v>
      </c>
      <c r="D830" s="17">
        <f>VLOOKUP(A830,Sheet7!$A$2:$B$602,2,FALSE)</f>
        <v>75</v>
      </c>
      <c r="E830">
        <v>23438</v>
      </c>
      <c r="F830">
        <v>0</v>
      </c>
      <c r="H830">
        <v>814</v>
      </c>
      <c r="I830" t="s">
        <v>27</v>
      </c>
      <c r="J830" t="s">
        <v>261</v>
      </c>
      <c r="K830" t="s">
        <v>289</v>
      </c>
      <c r="L830" t="s">
        <v>50</v>
      </c>
      <c r="M830" t="s">
        <v>32</v>
      </c>
      <c r="N830">
        <v>1000</v>
      </c>
      <c r="O830">
        <v>310</v>
      </c>
      <c r="P830">
        <v>690</v>
      </c>
      <c r="Q830">
        <v>500</v>
      </c>
      <c r="R830">
        <v>190</v>
      </c>
      <c r="S830">
        <v>500</v>
      </c>
      <c r="T830">
        <v>0</v>
      </c>
      <c r="U830" t="s">
        <v>290</v>
      </c>
      <c r="V830">
        <v>0</v>
      </c>
      <c r="W830">
        <v>0</v>
      </c>
      <c r="X830" t="s">
        <v>291</v>
      </c>
      <c r="Y830">
        <v>0</v>
      </c>
      <c r="Z830">
        <v>0</v>
      </c>
      <c r="AA830">
        <v>0</v>
      </c>
      <c r="AB830">
        <v>0</v>
      </c>
      <c r="AC830" t="s">
        <v>33</v>
      </c>
      <c r="AD830">
        <v>0</v>
      </c>
      <c r="AE830">
        <v>0</v>
      </c>
      <c r="AF830">
        <v>0</v>
      </c>
    </row>
    <row r="831" spans="1:32" hidden="1" x14ac:dyDescent="0.25">
      <c r="A831" t="s">
        <v>283</v>
      </c>
      <c r="B831">
        <v>275.89</v>
      </c>
      <c r="C831">
        <v>3491.86</v>
      </c>
      <c r="D831" s="17">
        <f>VLOOKUP(A831,Sheet7!$A$2:$B$602,2,FALSE)</f>
        <v>75</v>
      </c>
      <c r="E831">
        <v>23433</v>
      </c>
      <c r="F831">
        <v>0</v>
      </c>
      <c r="H831">
        <v>814</v>
      </c>
      <c r="I831" t="s">
        <v>27</v>
      </c>
      <c r="J831" t="s">
        <v>261</v>
      </c>
      <c r="K831" t="s">
        <v>292</v>
      </c>
      <c r="L831" t="s">
        <v>288</v>
      </c>
      <c r="M831" t="s">
        <v>32</v>
      </c>
      <c r="N831">
        <v>640</v>
      </c>
      <c r="O831">
        <v>0</v>
      </c>
      <c r="P831">
        <v>640</v>
      </c>
      <c r="Q831">
        <v>640</v>
      </c>
      <c r="R831">
        <v>640</v>
      </c>
      <c r="S831">
        <v>640</v>
      </c>
      <c r="T831">
        <v>0</v>
      </c>
      <c r="U831" t="s">
        <v>293</v>
      </c>
      <c r="V831">
        <v>0</v>
      </c>
      <c r="W831">
        <v>0</v>
      </c>
      <c r="X831" t="s">
        <v>294</v>
      </c>
      <c r="Y831">
        <v>0</v>
      </c>
      <c r="Z831">
        <v>0</v>
      </c>
      <c r="AA831" t="s">
        <v>295</v>
      </c>
      <c r="AB831" t="s">
        <v>33</v>
      </c>
      <c r="AC831" t="s">
        <v>33</v>
      </c>
      <c r="AD831">
        <v>0</v>
      </c>
      <c r="AE831">
        <v>0</v>
      </c>
      <c r="AF831">
        <v>0</v>
      </c>
    </row>
    <row r="832" spans="1:32" hidden="1" x14ac:dyDescent="0.25">
      <c r="A832" t="s">
        <v>296</v>
      </c>
      <c r="B832">
        <v>730.04000000000008</v>
      </c>
      <c r="C832">
        <v>2458.66</v>
      </c>
      <c r="D832" s="17">
        <f>VLOOKUP(A832,Sheet7!$A$2:$B$602,2,FALSE)</f>
        <v>40</v>
      </c>
      <c r="E832">
        <v>25055</v>
      </c>
      <c r="F832">
        <v>0</v>
      </c>
      <c r="H832">
        <v>814</v>
      </c>
      <c r="I832" t="s">
        <v>27</v>
      </c>
      <c r="J832" t="s">
        <v>261</v>
      </c>
      <c r="K832" t="s">
        <v>297</v>
      </c>
      <c r="L832" t="s">
        <v>50</v>
      </c>
      <c r="M832" t="s">
        <v>77</v>
      </c>
      <c r="N832">
        <v>22</v>
      </c>
      <c r="O832">
        <v>0</v>
      </c>
      <c r="P832">
        <v>22</v>
      </c>
      <c r="Q832">
        <v>22</v>
      </c>
      <c r="R832">
        <v>22</v>
      </c>
      <c r="S832">
        <v>22</v>
      </c>
      <c r="T832">
        <v>0</v>
      </c>
      <c r="U832">
        <v>0</v>
      </c>
      <c r="V832">
        <v>0</v>
      </c>
      <c r="W832">
        <v>0</v>
      </c>
      <c r="X832">
        <v>0</v>
      </c>
      <c r="Y832">
        <v>0</v>
      </c>
      <c r="Z832">
        <v>0</v>
      </c>
      <c r="AA832">
        <v>0</v>
      </c>
      <c r="AB832">
        <v>0</v>
      </c>
      <c r="AC832" t="s">
        <v>33</v>
      </c>
      <c r="AD832">
        <v>0</v>
      </c>
      <c r="AE832">
        <v>0</v>
      </c>
      <c r="AF832">
        <v>0</v>
      </c>
    </row>
    <row r="833" spans="1:32" hidden="1" x14ac:dyDescent="0.25">
      <c r="A833" t="s">
        <v>296</v>
      </c>
      <c r="B833">
        <v>730.04000000000008</v>
      </c>
      <c r="C833">
        <v>2458.66</v>
      </c>
      <c r="D833" s="17">
        <f>VLOOKUP(A833,Sheet7!$A$2:$B$602,2,FALSE)</f>
        <v>40</v>
      </c>
      <c r="E833">
        <v>25034</v>
      </c>
      <c r="F833">
        <v>0</v>
      </c>
      <c r="H833">
        <v>814</v>
      </c>
      <c r="I833" t="s">
        <v>27</v>
      </c>
      <c r="J833" t="s">
        <v>261</v>
      </c>
      <c r="K833" t="s">
        <v>298</v>
      </c>
      <c r="L833" t="s">
        <v>288</v>
      </c>
      <c r="M833" t="s">
        <v>32</v>
      </c>
      <c r="N833">
        <v>60</v>
      </c>
      <c r="O833">
        <v>0</v>
      </c>
      <c r="P833">
        <v>60</v>
      </c>
      <c r="Q833">
        <v>60</v>
      </c>
      <c r="R833">
        <v>60</v>
      </c>
      <c r="S833">
        <v>60</v>
      </c>
      <c r="T833">
        <v>0</v>
      </c>
      <c r="U833">
        <v>0</v>
      </c>
      <c r="V833">
        <v>0</v>
      </c>
      <c r="W833">
        <v>0</v>
      </c>
      <c r="X833">
        <v>0</v>
      </c>
      <c r="Y833">
        <v>0</v>
      </c>
      <c r="Z833">
        <v>0</v>
      </c>
      <c r="AA833">
        <v>0</v>
      </c>
      <c r="AB833">
        <v>0</v>
      </c>
      <c r="AC833" t="s">
        <v>33</v>
      </c>
      <c r="AD833">
        <v>0</v>
      </c>
      <c r="AE833">
        <v>0</v>
      </c>
      <c r="AF833">
        <v>0</v>
      </c>
    </row>
    <row r="834" spans="1:32" hidden="1" x14ac:dyDescent="0.25">
      <c r="A834" t="s">
        <v>296</v>
      </c>
      <c r="B834">
        <v>730.04000000000008</v>
      </c>
      <c r="C834">
        <v>2458.66</v>
      </c>
      <c r="D834" s="17">
        <f>VLOOKUP(A834,Sheet7!$A$2:$B$602,2,FALSE)</f>
        <v>40</v>
      </c>
      <c r="E834">
        <v>25052</v>
      </c>
      <c r="F834">
        <v>0</v>
      </c>
      <c r="H834">
        <v>814</v>
      </c>
      <c r="I834" t="s">
        <v>27</v>
      </c>
      <c r="J834" t="s">
        <v>261</v>
      </c>
      <c r="K834" t="s">
        <v>299</v>
      </c>
      <c r="L834" t="s">
        <v>119</v>
      </c>
      <c r="M834" t="s">
        <v>77</v>
      </c>
      <c r="N834">
        <v>134</v>
      </c>
      <c r="O834">
        <v>0</v>
      </c>
      <c r="P834">
        <v>134</v>
      </c>
      <c r="Q834">
        <v>134</v>
      </c>
      <c r="R834">
        <v>134</v>
      </c>
      <c r="S834">
        <v>134</v>
      </c>
      <c r="T834">
        <v>0</v>
      </c>
      <c r="U834">
        <v>0</v>
      </c>
      <c r="V834">
        <v>0</v>
      </c>
      <c r="W834">
        <v>0</v>
      </c>
      <c r="X834">
        <v>0</v>
      </c>
      <c r="Y834">
        <v>0</v>
      </c>
      <c r="Z834">
        <v>0</v>
      </c>
      <c r="AA834">
        <v>0</v>
      </c>
      <c r="AB834">
        <v>0</v>
      </c>
      <c r="AC834" t="s">
        <v>33</v>
      </c>
      <c r="AD834">
        <v>0</v>
      </c>
      <c r="AE834">
        <v>0</v>
      </c>
      <c r="AF834">
        <v>0</v>
      </c>
    </row>
    <row r="835" spans="1:32" hidden="1" x14ac:dyDescent="0.25">
      <c r="A835" t="s">
        <v>296</v>
      </c>
      <c r="B835">
        <v>730.04000000000008</v>
      </c>
      <c r="C835">
        <v>2458.66</v>
      </c>
      <c r="D835" s="17">
        <f>VLOOKUP(A835,Sheet7!$A$2:$B$602,2,FALSE)</f>
        <v>40</v>
      </c>
      <c r="E835">
        <v>25051</v>
      </c>
      <c r="F835">
        <v>0</v>
      </c>
      <c r="H835">
        <v>814</v>
      </c>
      <c r="I835" t="s">
        <v>27</v>
      </c>
      <c r="J835" t="s">
        <v>261</v>
      </c>
      <c r="K835" t="s">
        <v>300</v>
      </c>
      <c r="L835" t="s">
        <v>119</v>
      </c>
      <c r="M835" t="s">
        <v>32</v>
      </c>
      <c r="N835">
        <v>400</v>
      </c>
      <c r="O835">
        <v>0</v>
      </c>
      <c r="P835">
        <v>200</v>
      </c>
      <c r="Q835">
        <v>400</v>
      </c>
      <c r="R835">
        <v>200</v>
      </c>
      <c r="S835">
        <v>400</v>
      </c>
      <c r="T835">
        <v>0</v>
      </c>
      <c r="U835">
        <v>0</v>
      </c>
      <c r="V835">
        <v>0</v>
      </c>
      <c r="W835">
        <v>0</v>
      </c>
      <c r="X835">
        <v>0</v>
      </c>
      <c r="Y835">
        <v>0</v>
      </c>
      <c r="Z835">
        <v>0</v>
      </c>
      <c r="AA835">
        <v>0</v>
      </c>
      <c r="AB835">
        <v>0</v>
      </c>
      <c r="AC835" t="s">
        <v>33</v>
      </c>
      <c r="AD835">
        <v>0</v>
      </c>
      <c r="AE835">
        <v>0</v>
      </c>
      <c r="AF835">
        <v>0</v>
      </c>
    </row>
    <row r="836" spans="1:32" hidden="1" x14ac:dyDescent="0.25">
      <c r="A836" t="s">
        <v>312</v>
      </c>
      <c r="B836">
        <v>557.9</v>
      </c>
      <c r="C836">
        <v>4712.97</v>
      </c>
      <c r="D836" s="17">
        <f>VLOOKUP(A836,Sheet7!$A$2:$B$602,2,FALSE)</f>
        <v>110</v>
      </c>
      <c r="E836">
        <v>25588</v>
      </c>
      <c r="F836">
        <v>0</v>
      </c>
      <c r="H836">
        <v>814</v>
      </c>
      <c r="I836" t="s">
        <v>27</v>
      </c>
      <c r="J836" t="s">
        <v>261</v>
      </c>
      <c r="K836" t="s">
        <v>313</v>
      </c>
      <c r="L836" t="s">
        <v>50</v>
      </c>
      <c r="M836" t="s">
        <v>32</v>
      </c>
      <c r="N836">
        <v>450</v>
      </c>
      <c r="O836">
        <v>0</v>
      </c>
      <c r="P836">
        <v>250</v>
      </c>
      <c r="Q836">
        <v>270</v>
      </c>
      <c r="R836">
        <v>70</v>
      </c>
      <c r="S836">
        <v>270</v>
      </c>
      <c r="T836">
        <v>0</v>
      </c>
      <c r="U836" t="s">
        <v>314</v>
      </c>
      <c r="V836">
        <v>2</v>
      </c>
      <c r="W836">
        <v>4</v>
      </c>
      <c r="X836" t="s">
        <v>315</v>
      </c>
      <c r="Y836">
        <v>2</v>
      </c>
      <c r="Z836">
        <v>4</v>
      </c>
      <c r="AA836" t="s">
        <v>316</v>
      </c>
      <c r="AB836" t="s">
        <v>33</v>
      </c>
      <c r="AC836" t="s">
        <v>63</v>
      </c>
      <c r="AD836" t="s">
        <v>317</v>
      </c>
      <c r="AE836">
        <v>0</v>
      </c>
      <c r="AF836" t="s">
        <v>83</v>
      </c>
    </row>
    <row r="837" spans="1:32" hidden="1" x14ac:dyDescent="0.25">
      <c r="A837" t="s">
        <v>312</v>
      </c>
      <c r="B837">
        <v>557.9</v>
      </c>
      <c r="C837">
        <v>4712.97</v>
      </c>
      <c r="D837" s="17">
        <f>VLOOKUP(A837,Sheet7!$A$2:$B$602,2,FALSE)</f>
        <v>110</v>
      </c>
      <c r="E837">
        <v>24876</v>
      </c>
      <c r="F837">
        <v>0</v>
      </c>
      <c r="H837">
        <v>814</v>
      </c>
      <c r="I837" t="s">
        <v>27</v>
      </c>
      <c r="J837" t="s">
        <v>261</v>
      </c>
      <c r="K837" t="s">
        <v>321</v>
      </c>
      <c r="L837" t="s">
        <v>272</v>
      </c>
      <c r="M837" t="s">
        <v>32</v>
      </c>
      <c r="N837">
        <v>500</v>
      </c>
      <c r="O837">
        <v>0</v>
      </c>
      <c r="P837">
        <v>250</v>
      </c>
      <c r="Q837">
        <v>500</v>
      </c>
      <c r="R837">
        <v>250</v>
      </c>
      <c r="S837">
        <v>500</v>
      </c>
      <c r="T837">
        <v>0</v>
      </c>
      <c r="U837" t="s">
        <v>322</v>
      </c>
      <c r="V837">
        <v>0</v>
      </c>
      <c r="W837">
        <v>0</v>
      </c>
      <c r="X837">
        <v>0</v>
      </c>
      <c r="Y837">
        <v>0</v>
      </c>
      <c r="Z837">
        <v>0</v>
      </c>
      <c r="AA837">
        <v>0</v>
      </c>
      <c r="AB837">
        <v>0</v>
      </c>
      <c r="AC837" t="s">
        <v>33</v>
      </c>
      <c r="AD837">
        <v>0</v>
      </c>
      <c r="AE837">
        <v>0</v>
      </c>
      <c r="AF837">
        <v>0</v>
      </c>
    </row>
    <row r="838" spans="1:32" hidden="1" x14ac:dyDescent="0.25">
      <c r="A838" t="s">
        <v>312</v>
      </c>
      <c r="B838">
        <v>557.9</v>
      </c>
      <c r="C838">
        <v>4712.97</v>
      </c>
      <c r="D838" s="17">
        <f>VLOOKUP(A838,Sheet7!$A$2:$B$602,2,FALSE)</f>
        <v>110</v>
      </c>
      <c r="E838">
        <v>24877</v>
      </c>
      <c r="F838">
        <v>0</v>
      </c>
      <c r="H838">
        <v>814</v>
      </c>
      <c r="I838" t="s">
        <v>27</v>
      </c>
      <c r="J838" t="s">
        <v>261</v>
      </c>
      <c r="K838" t="s">
        <v>323</v>
      </c>
      <c r="L838" t="s">
        <v>119</v>
      </c>
      <c r="M838" t="s">
        <v>32</v>
      </c>
      <c r="N838">
        <v>1300</v>
      </c>
      <c r="O838">
        <v>400</v>
      </c>
      <c r="P838">
        <v>900</v>
      </c>
      <c r="Q838">
        <v>1300</v>
      </c>
      <c r="R838">
        <v>900</v>
      </c>
      <c r="S838">
        <v>1300</v>
      </c>
      <c r="T838">
        <v>0</v>
      </c>
      <c r="U838" t="s">
        <v>324</v>
      </c>
      <c r="V838">
        <v>0</v>
      </c>
      <c r="W838">
        <v>0</v>
      </c>
      <c r="X838" t="s">
        <v>325</v>
      </c>
      <c r="Y838">
        <v>0</v>
      </c>
      <c r="Z838">
        <v>5</v>
      </c>
      <c r="AA838" t="s">
        <v>326</v>
      </c>
      <c r="AB838" t="s">
        <v>282</v>
      </c>
      <c r="AC838" t="s">
        <v>33</v>
      </c>
      <c r="AD838">
        <v>0</v>
      </c>
      <c r="AE838">
        <v>0</v>
      </c>
      <c r="AF838">
        <v>0</v>
      </c>
    </row>
    <row r="839" spans="1:32" hidden="1" x14ac:dyDescent="0.25">
      <c r="A839" t="s">
        <v>1509</v>
      </c>
      <c r="B839" t="e">
        <v>#N/A</v>
      </c>
      <c r="C839">
        <v>9660.68</v>
      </c>
      <c r="D839" s="17">
        <f>VLOOKUP(A839,Sheet7!$A$2:$B$602,2,FALSE)</f>
        <v>80</v>
      </c>
      <c r="E839">
        <v>27502</v>
      </c>
      <c r="F839">
        <v>0</v>
      </c>
      <c r="H839">
        <v>813</v>
      </c>
      <c r="I839" t="s">
        <v>27</v>
      </c>
      <c r="J839" t="s">
        <v>1508</v>
      </c>
      <c r="K839" t="s">
        <v>1510</v>
      </c>
      <c r="L839" t="s">
        <v>50</v>
      </c>
      <c r="M839" t="s">
        <v>32</v>
      </c>
      <c r="N839">
        <v>2700</v>
      </c>
      <c r="O839">
        <v>2500</v>
      </c>
      <c r="P839">
        <v>1500</v>
      </c>
      <c r="Q839">
        <v>0</v>
      </c>
      <c r="R839">
        <v>0</v>
      </c>
      <c r="S839">
        <v>200</v>
      </c>
      <c r="T839">
        <v>0</v>
      </c>
      <c r="U839" t="s">
        <v>1511</v>
      </c>
      <c r="V839">
        <v>6</v>
      </c>
      <c r="W839">
        <v>5</v>
      </c>
      <c r="X839" t="s">
        <v>1512</v>
      </c>
      <c r="Y839">
        <v>3</v>
      </c>
      <c r="Z839">
        <v>5</v>
      </c>
      <c r="AA839">
        <v>0</v>
      </c>
      <c r="AB839">
        <v>0</v>
      </c>
      <c r="AC839" t="s">
        <v>33</v>
      </c>
      <c r="AD839">
        <v>0</v>
      </c>
      <c r="AE839">
        <v>0</v>
      </c>
      <c r="AF839">
        <v>0</v>
      </c>
    </row>
    <row r="840" spans="1:32" hidden="1" x14ac:dyDescent="0.25">
      <c r="A840" t="s">
        <v>1509</v>
      </c>
      <c r="B840" t="e">
        <v>#N/A</v>
      </c>
      <c r="C840">
        <v>9660.68</v>
      </c>
      <c r="D840" s="17">
        <f>VLOOKUP(A840,Sheet7!$A$2:$B$602,2,FALSE)</f>
        <v>80</v>
      </c>
      <c r="E840">
        <v>27514</v>
      </c>
      <c r="F840">
        <v>0</v>
      </c>
      <c r="H840">
        <v>813</v>
      </c>
      <c r="I840" t="s">
        <v>27</v>
      </c>
      <c r="J840" t="s">
        <v>1508</v>
      </c>
      <c r="K840" t="s">
        <v>1513</v>
      </c>
      <c r="L840" t="s">
        <v>60</v>
      </c>
      <c r="M840" t="s">
        <v>32</v>
      </c>
      <c r="N840">
        <v>796.8</v>
      </c>
      <c r="O840">
        <v>0</v>
      </c>
      <c r="P840">
        <v>500</v>
      </c>
      <c r="Q840">
        <v>0</v>
      </c>
      <c r="R840">
        <v>0</v>
      </c>
      <c r="S840">
        <v>796</v>
      </c>
      <c r="T840">
        <v>0</v>
      </c>
      <c r="U840" t="s">
        <v>1514</v>
      </c>
      <c r="V840">
        <v>0</v>
      </c>
      <c r="W840">
        <v>4</v>
      </c>
      <c r="X840" t="s">
        <v>1515</v>
      </c>
      <c r="Y840">
        <v>0</v>
      </c>
      <c r="Z840">
        <v>4</v>
      </c>
      <c r="AA840">
        <v>0</v>
      </c>
      <c r="AB840">
        <v>0</v>
      </c>
      <c r="AC840" t="s">
        <v>33</v>
      </c>
      <c r="AD840">
        <v>0</v>
      </c>
      <c r="AE840">
        <v>0</v>
      </c>
      <c r="AF840">
        <v>0</v>
      </c>
    </row>
    <row r="841" spans="1:32" hidden="1" x14ac:dyDescent="0.25">
      <c r="A841" t="s">
        <v>1509</v>
      </c>
      <c r="B841" t="e">
        <v>#N/A</v>
      </c>
      <c r="C841">
        <v>9660.68</v>
      </c>
      <c r="D841" s="17">
        <f>VLOOKUP(A841,Sheet7!$A$2:$B$602,2,FALSE)</f>
        <v>80</v>
      </c>
      <c r="E841">
        <v>27516</v>
      </c>
      <c r="F841">
        <v>0</v>
      </c>
      <c r="H841">
        <v>813</v>
      </c>
      <c r="I841" t="s">
        <v>27</v>
      </c>
      <c r="J841" t="s">
        <v>1508</v>
      </c>
      <c r="K841" t="s">
        <v>1516</v>
      </c>
      <c r="L841" t="s">
        <v>98</v>
      </c>
      <c r="M841" t="s">
        <v>32</v>
      </c>
      <c r="N841">
        <v>450</v>
      </c>
      <c r="O841">
        <v>0</v>
      </c>
      <c r="P841">
        <v>50</v>
      </c>
      <c r="Q841">
        <v>0</v>
      </c>
      <c r="R841">
        <v>0</v>
      </c>
      <c r="S841">
        <v>0</v>
      </c>
      <c r="T841">
        <v>0</v>
      </c>
      <c r="U841">
        <v>0</v>
      </c>
      <c r="V841">
        <v>0</v>
      </c>
      <c r="W841">
        <v>10</v>
      </c>
      <c r="X841" t="s">
        <v>1517</v>
      </c>
      <c r="Y841">
        <v>10</v>
      </c>
      <c r="Z841">
        <v>10</v>
      </c>
      <c r="AA841">
        <v>0</v>
      </c>
      <c r="AB841">
        <v>0</v>
      </c>
      <c r="AC841" t="s">
        <v>33</v>
      </c>
      <c r="AD841">
        <v>0</v>
      </c>
      <c r="AE841">
        <v>0</v>
      </c>
      <c r="AF841">
        <v>0</v>
      </c>
    </row>
    <row r="842" spans="1:32" hidden="1" x14ac:dyDescent="0.25">
      <c r="A842" t="s">
        <v>1518</v>
      </c>
      <c r="B842">
        <v>31.3</v>
      </c>
      <c r="C842" t="e">
        <v>#N/A</v>
      </c>
      <c r="D842" s="17" t="e">
        <f>VLOOKUP(A842,Sheet7!$A$2:$B$602,2,FALSE)</f>
        <v>#N/A</v>
      </c>
      <c r="E842">
        <v>26789</v>
      </c>
      <c r="F842">
        <v>0</v>
      </c>
      <c r="H842">
        <v>813</v>
      </c>
      <c r="I842" t="s">
        <v>27</v>
      </c>
      <c r="J842" t="s">
        <v>1508</v>
      </c>
      <c r="K842" t="s">
        <v>1519</v>
      </c>
      <c r="L842" t="s">
        <v>56</v>
      </c>
      <c r="M842" t="s">
        <v>77</v>
      </c>
      <c r="N842">
        <v>50</v>
      </c>
      <c r="O842">
        <v>0</v>
      </c>
      <c r="P842">
        <v>35</v>
      </c>
      <c r="Q842">
        <v>0</v>
      </c>
      <c r="R842">
        <v>0</v>
      </c>
      <c r="S842">
        <v>0</v>
      </c>
      <c r="T842">
        <v>0</v>
      </c>
      <c r="U842">
        <v>0</v>
      </c>
      <c r="V842">
        <v>1</v>
      </c>
      <c r="W842">
        <v>3</v>
      </c>
      <c r="X842" t="s">
        <v>56</v>
      </c>
      <c r="Y842">
        <v>1</v>
      </c>
      <c r="Z842">
        <v>3</v>
      </c>
      <c r="AA842">
        <v>0</v>
      </c>
      <c r="AB842">
        <v>0</v>
      </c>
      <c r="AC842" t="s">
        <v>33</v>
      </c>
      <c r="AD842">
        <v>0</v>
      </c>
      <c r="AE842">
        <v>0</v>
      </c>
      <c r="AF842">
        <v>0</v>
      </c>
    </row>
    <row r="843" spans="1:32" hidden="1" x14ac:dyDescent="0.25">
      <c r="A843" t="s">
        <v>1518</v>
      </c>
      <c r="B843">
        <v>31.3</v>
      </c>
      <c r="C843" t="e">
        <v>#N/A</v>
      </c>
      <c r="D843" s="17" t="e">
        <f>VLOOKUP(A843,Sheet7!$A$2:$B$602,2,FALSE)</f>
        <v>#N/A</v>
      </c>
      <c r="E843">
        <v>26817</v>
      </c>
      <c r="F843">
        <v>0</v>
      </c>
      <c r="H843">
        <v>813</v>
      </c>
      <c r="I843" t="s">
        <v>27</v>
      </c>
      <c r="J843" t="s">
        <v>1508</v>
      </c>
      <c r="K843" t="s">
        <v>1520</v>
      </c>
      <c r="L843" t="s">
        <v>56</v>
      </c>
      <c r="M843" t="s">
        <v>32</v>
      </c>
      <c r="N843">
        <v>70</v>
      </c>
      <c r="O843">
        <v>0</v>
      </c>
      <c r="P843">
        <v>20</v>
      </c>
      <c r="Q843">
        <v>0</v>
      </c>
      <c r="R843">
        <v>0</v>
      </c>
      <c r="S843">
        <v>0</v>
      </c>
      <c r="T843">
        <v>0</v>
      </c>
      <c r="U843" t="s">
        <v>1521</v>
      </c>
      <c r="V843">
        <v>1</v>
      </c>
      <c r="W843">
        <v>5</v>
      </c>
      <c r="X843" t="s">
        <v>1522</v>
      </c>
      <c r="Y843">
        <v>1</v>
      </c>
      <c r="Z843">
        <v>3</v>
      </c>
      <c r="AA843">
        <v>0</v>
      </c>
      <c r="AB843">
        <v>0</v>
      </c>
      <c r="AC843" t="s">
        <v>63</v>
      </c>
      <c r="AD843" t="s">
        <v>1523</v>
      </c>
      <c r="AE843">
        <v>0</v>
      </c>
      <c r="AF843">
        <v>0</v>
      </c>
    </row>
    <row r="844" spans="1:32" hidden="1" x14ac:dyDescent="0.25">
      <c r="A844" t="s">
        <v>1518</v>
      </c>
      <c r="B844">
        <v>31.3</v>
      </c>
      <c r="C844" t="e">
        <v>#N/A</v>
      </c>
      <c r="D844" s="17" t="e">
        <f>VLOOKUP(A844,Sheet7!$A$2:$B$602,2,FALSE)</f>
        <v>#N/A</v>
      </c>
      <c r="E844">
        <v>26828</v>
      </c>
      <c r="F844">
        <v>0</v>
      </c>
      <c r="H844">
        <v>813</v>
      </c>
      <c r="I844" t="s">
        <v>27</v>
      </c>
      <c r="J844" t="s">
        <v>1508</v>
      </c>
      <c r="K844" t="s">
        <v>1524</v>
      </c>
      <c r="L844" t="s">
        <v>42</v>
      </c>
      <c r="M844" t="s">
        <v>32</v>
      </c>
      <c r="N844">
        <v>230</v>
      </c>
      <c r="O844">
        <v>180</v>
      </c>
      <c r="P844">
        <v>30</v>
      </c>
      <c r="Q844">
        <v>0</v>
      </c>
      <c r="R844">
        <v>0</v>
      </c>
      <c r="S844">
        <v>0</v>
      </c>
      <c r="T844">
        <v>0</v>
      </c>
      <c r="U844" t="s">
        <v>1525</v>
      </c>
      <c r="V844">
        <v>6</v>
      </c>
      <c r="W844" t="s">
        <v>132</v>
      </c>
      <c r="X844" t="s">
        <v>1526</v>
      </c>
      <c r="Y844" t="s">
        <v>1527</v>
      </c>
      <c r="Z844" t="s">
        <v>132</v>
      </c>
      <c r="AA844">
        <v>0</v>
      </c>
      <c r="AB844">
        <v>0</v>
      </c>
      <c r="AC844" t="s">
        <v>33</v>
      </c>
      <c r="AD844">
        <v>0</v>
      </c>
      <c r="AE844">
        <v>0</v>
      </c>
      <c r="AF844">
        <v>0</v>
      </c>
    </row>
    <row r="845" spans="1:32" hidden="1" x14ac:dyDescent="0.25">
      <c r="A845" t="s">
        <v>1518</v>
      </c>
      <c r="B845">
        <v>31.3</v>
      </c>
      <c r="C845" t="e">
        <v>#N/A</v>
      </c>
      <c r="D845" s="17" t="e">
        <f>VLOOKUP(A845,Sheet7!$A$2:$B$602,2,FALSE)</f>
        <v>#N/A</v>
      </c>
      <c r="E845">
        <v>26851</v>
      </c>
      <c r="F845">
        <v>0</v>
      </c>
      <c r="H845">
        <v>813</v>
      </c>
      <c r="I845" t="s">
        <v>27</v>
      </c>
      <c r="J845" t="s">
        <v>1508</v>
      </c>
      <c r="K845" t="s">
        <v>1528</v>
      </c>
      <c r="L845" t="s">
        <v>98</v>
      </c>
      <c r="M845" t="s">
        <v>32</v>
      </c>
      <c r="N845">
        <v>200</v>
      </c>
      <c r="O845">
        <v>160</v>
      </c>
      <c r="P845">
        <v>40</v>
      </c>
      <c r="Q845">
        <v>0</v>
      </c>
      <c r="R845">
        <v>0</v>
      </c>
      <c r="S845">
        <v>50</v>
      </c>
      <c r="T845">
        <v>0</v>
      </c>
      <c r="U845" t="s">
        <v>1529</v>
      </c>
      <c r="V845">
        <v>1</v>
      </c>
      <c r="W845">
        <v>5</v>
      </c>
      <c r="X845" t="s">
        <v>1530</v>
      </c>
      <c r="Y845" t="s">
        <v>1527</v>
      </c>
      <c r="Z845" t="s">
        <v>132</v>
      </c>
      <c r="AA845">
        <v>0</v>
      </c>
      <c r="AB845">
        <v>0</v>
      </c>
      <c r="AC845" t="s">
        <v>33</v>
      </c>
      <c r="AD845" t="s">
        <v>1531</v>
      </c>
      <c r="AE845">
        <v>0</v>
      </c>
      <c r="AF845">
        <v>0</v>
      </c>
    </row>
    <row r="846" spans="1:32" hidden="1" x14ac:dyDescent="0.25">
      <c r="A846" t="s">
        <v>1518</v>
      </c>
      <c r="B846">
        <v>31.3</v>
      </c>
      <c r="C846" t="e">
        <v>#N/A</v>
      </c>
      <c r="D846" s="17" t="e">
        <f>VLOOKUP(A846,Sheet7!$A$2:$B$602,2,FALSE)</f>
        <v>#N/A</v>
      </c>
      <c r="E846">
        <v>26854</v>
      </c>
      <c r="F846">
        <v>0</v>
      </c>
      <c r="H846">
        <v>813</v>
      </c>
      <c r="I846" t="s">
        <v>27</v>
      </c>
      <c r="J846" t="s">
        <v>1508</v>
      </c>
      <c r="K846" t="s">
        <v>1532</v>
      </c>
      <c r="L846" t="s">
        <v>272</v>
      </c>
      <c r="M846" t="s">
        <v>32</v>
      </c>
      <c r="N846">
        <v>100</v>
      </c>
      <c r="O846">
        <v>0</v>
      </c>
      <c r="P846">
        <v>50</v>
      </c>
      <c r="Q846">
        <v>0</v>
      </c>
      <c r="R846">
        <v>0</v>
      </c>
      <c r="S846">
        <v>0</v>
      </c>
      <c r="T846">
        <v>0</v>
      </c>
      <c r="U846" t="s">
        <v>1533</v>
      </c>
      <c r="V846">
        <v>1</v>
      </c>
      <c r="W846">
        <v>3</v>
      </c>
      <c r="X846" t="s">
        <v>1534</v>
      </c>
      <c r="Y846">
        <v>1</v>
      </c>
      <c r="Z846" t="s">
        <v>127</v>
      </c>
      <c r="AA846">
        <v>0</v>
      </c>
      <c r="AB846">
        <v>0</v>
      </c>
      <c r="AC846" t="s">
        <v>33</v>
      </c>
      <c r="AD846">
        <v>0</v>
      </c>
      <c r="AE846">
        <v>0</v>
      </c>
      <c r="AF846">
        <v>0</v>
      </c>
    </row>
    <row r="847" spans="1:32" hidden="1" x14ac:dyDescent="0.25">
      <c r="A847" t="s">
        <v>1518</v>
      </c>
      <c r="B847">
        <v>31.3</v>
      </c>
      <c r="C847" t="e">
        <v>#N/A</v>
      </c>
      <c r="D847" s="17" t="e">
        <f>VLOOKUP(A847,Sheet7!$A$2:$B$602,2,FALSE)</f>
        <v>#N/A</v>
      </c>
      <c r="E847">
        <v>26859</v>
      </c>
      <c r="F847">
        <v>0</v>
      </c>
      <c r="H847">
        <v>813</v>
      </c>
      <c r="I847" t="s">
        <v>27</v>
      </c>
      <c r="J847" t="s">
        <v>1508</v>
      </c>
      <c r="K847" t="s">
        <v>1535</v>
      </c>
      <c r="L847" t="s">
        <v>45</v>
      </c>
      <c r="M847" t="s">
        <v>32</v>
      </c>
      <c r="N847">
        <v>150</v>
      </c>
      <c r="O847">
        <v>0</v>
      </c>
      <c r="P847">
        <v>60</v>
      </c>
      <c r="Q847">
        <v>0</v>
      </c>
      <c r="R847">
        <v>0</v>
      </c>
      <c r="S847">
        <v>0</v>
      </c>
      <c r="T847">
        <v>0</v>
      </c>
      <c r="U847" t="s">
        <v>1536</v>
      </c>
      <c r="V847">
        <v>5</v>
      </c>
      <c r="W847">
        <v>5</v>
      </c>
      <c r="X847" t="s">
        <v>1537</v>
      </c>
      <c r="Y847" t="s">
        <v>891</v>
      </c>
      <c r="Z847">
        <v>5</v>
      </c>
      <c r="AA847">
        <v>0</v>
      </c>
      <c r="AB847">
        <v>0</v>
      </c>
      <c r="AC847" t="s">
        <v>33</v>
      </c>
      <c r="AD847">
        <v>0</v>
      </c>
      <c r="AE847">
        <v>0</v>
      </c>
      <c r="AF847">
        <v>0</v>
      </c>
    </row>
    <row r="848" spans="1:32" hidden="1" x14ac:dyDescent="0.25">
      <c r="A848" t="s">
        <v>1518</v>
      </c>
      <c r="B848">
        <v>31.3</v>
      </c>
      <c r="C848" t="e">
        <v>#N/A</v>
      </c>
      <c r="D848" s="17" t="e">
        <f>VLOOKUP(A848,Sheet7!$A$2:$B$602,2,FALSE)</f>
        <v>#N/A</v>
      </c>
      <c r="E848">
        <v>26860</v>
      </c>
      <c r="F848">
        <v>0</v>
      </c>
      <c r="H848">
        <v>813</v>
      </c>
      <c r="I848" t="s">
        <v>27</v>
      </c>
      <c r="J848" t="s">
        <v>1508</v>
      </c>
      <c r="K848" t="s">
        <v>1538</v>
      </c>
      <c r="L848" t="s">
        <v>60</v>
      </c>
      <c r="M848" t="s">
        <v>32</v>
      </c>
      <c r="N848">
        <v>210</v>
      </c>
      <c r="O848">
        <v>200</v>
      </c>
      <c r="P848">
        <v>40</v>
      </c>
      <c r="Q848">
        <v>0</v>
      </c>
      <c r="R848">
        <v>0</v>
      </c>
      <c r="S848">
        <v>0</v>
      </c>
      <c r="T848">
        <v>0</v>
      </c>
      <c r="U848">
        <v>9</v>
      </c>
      <c r="V848">
        <v>0</v>
      </c>
      <c r="W848">
        <v>0</v>
      </c>
      <c r="X848" t="s">
        <v>1539</v>
      </c>
      <c r="Y848" t="s">
        <v>1527</v>
      </c>
      <c r="Z848" t="s">
        <v>132</v>
      </c>
      <c r="AA848" t="s">
        <v>1540</v>
      </c>
      <c r="AB848">
        <v>0</v>
      </c>
      <c r="AC848" t="s">
        <v>33</v>
      </c>
      <c r="AD848">
        <v>0</v>
      </c>
      <c r="AE848">
        <v>0</v>
      </c>
      <c r="AF848">
        <v>0</v>
      </c>
    </row>
    <row r="849" spans="1:32" hidden="1" x14ac:dyDescent="0.25">
      <c r="A849" t="s">
        <v>1541</v>
      </c>
      <c r="B849" t="e">
        <v>#N/A</v>
      </c>
      <c r="C849">
        <v>-873.98</v>
      </c>
      <c r="D849" s="17">
        <f>VLOOKUP(A849,Sheet7!$A$2:$B$602,2,FALSE)</f>
        <v>40</v>
      </c>
      <c r="E849">
        <v>26745</v>
      </c>
      <c r="F849">
        <v>0</v>
      </c>
      <c r="H849">
        <v>813</v>
      </c>
      <c r="I849" t="s">
        <v>27</v>
      </c>
      <c r="J849" t="s">
        <v>1508</v>
      </c>
      <c r="K849" t="s">
        <v>1542</v>
      </c>
      <c r="L849" t="s">
        <v>60</v>
      </c>
      <c r="M849" t="s">
        <v>77</v>
      </c>
      <c r="N849">
        <v>300</v>
      </c>
      <c r="O849">
        <v>0</v>
      </c>
      <c r="P849">
        <v>100</v>
      </c>
      <c r="Q849">
        <v>0</v>
      </c>
      <c r="R849">
        <v>0</v>
      </c>
      <c r="S849">
        <v>0</v>
      </c>
      <c r="T849">
        <v>0</v>
      </c>
      <c r="U849">
        <v>0</v>
      </c>
      <c r="V849">
        <v>2</v>
      </c>
      <c r="W849">
        <v>1</v>
      </c>
      <c r="X849" t="s">
        <v>1543</v>
      </c>
      <c r="Y849">
        <v>0</v>
      </c>
      <c r="Z849">
        <v>3</v>
      </c>
      <c r="AA849" t="s">
        <v>1544</v>
      </c>
      <c r="AB849">
        <v>0</v>
      </c>
      <c r="AC849" t="s">
        <v>63</v>
      </c>
      <c r="AD849" t="s">
        <v>1545</v>
      </c>
      <c r="AE849">
        <v>0</v>
      </c>
      <c r="AF849">
        <v>0</v>
      </c>
    </row>
    <row r="850" spans="1:32" hidden="1" x14ac:dyDescent="0.25">
      <c r="A850" t="s">
        <v>1541</v>
      </c>
      <c r="B850" t="e">
        <v>#N/A</v>
      </c>
      <c r="C850">
        <v>-873.98</v>
      </c>
      <c r="D850" s="17">
        <f>VLOOKUP(A850,Sheet7!$A$2:$B$602,2,FALSE)</f>
        <v>40</v>
      </c>
      <c r="E850">
        <v>26749</v>
      </c>
      <c r="F850">
        <v>0</v>
      </c>
      <c r="H850">
        <v>813</v>
      </c>
      <c r="I850" t="s">
        <v>27</v>
      </c>
      <c r="J850" t="s">
        <v>1508</v>
      </c>
      <c r="K850" t="s">
        <v>1546</v>
      </c>
      <c r="L850" t="s">
        <v>42</v>
      </c>
      <c r="M850" t="s">
        <v>32</v>
      </c>
      <c r="N850">
        <v>1000</v>
      </c>
      <c r="O850">
        <v>0</v>
      </c>
      <c r="P850">
        <v>500</v>
      </c>
      <c r="Q850">
        <v>0</v>
      </c>
      <c r="R850">
        <v>0</v>
      </c>
      <c r="S850">
        <v>0</v>
      </c>
      <c r="T850">
        <v>0</v>
      </c>
      <c r="U850">
        <v>0</v>
      </c>
      <c r="V850" t="s">
        <v>1547</v>
      </c>
      <c r="W850">
        <v>1</v>
      </c>
      <c r="X850" t="s">
        <v>1543</v>
      </c>
      <c r="Y850">
        <v>0</v>
      </c>
      <c r="Z850">
        <v>3</v>
      </c>
      <c r="AA850">
        <v>0</v>
      </c>
      <c r="AB850">
        <v>0</v>
      </c>
      <c r="AC850" t="s">
        <v>63</v>
      </c>
      <c r="AD850" t="s">
        <v>1545</v>
      </c>
      <c r="AE850">
        <v>0</v>
      </c>
      <c r="AF850">
        <v>0</v>
      </c>
    </row>
    <row r="851" spans="1:32" hidden="1" x14ac:dyDescent="0.25">
      <c r="A851" t="s">
        <v>1541</v>
      </c>
      <c r="B851" t="e">
        <v>#N/A</v>
      </c>
      <c r="C851">
        <v>-873.98</v>
      </c>
      <c r="D851" s="17">
        <f>VLOOKUP(A851,Sheet7!$A$2:$B$602,2,FALSE)</f>
        <v>40</v>
      </c>
      <c r="E851">
        <v>26758</v>
      </c>
      <c r="F851">
        <v>0</v>
      </c>
      <c r="H851">
        <v>813</v>
      </c>
      <c r="I851" t="s">
        <v>27</v>
      </c>
      <c r="J851" t="s">
        <v>1508</v>
      </c>
      <c r="K851" t="s">
        <v>1548</v>
      </c>
      <c r="L851" t="s">
        <v>98</v>
      </c>
      <c r="M851" t="s">
        <v>32</v>
      </c>
      <c r="N851">
        <v>2850</v>
      </c>
      <c r="O851">
        <v>0</v>
      </c>
      <c r="P851">
        <v>1500</v>
      </c>
      <c r="Q851">
        <v>0</v>
      </c>
      <c r="R851">
        <v>0</v>
      </c>
      <c r="S851">
        <v>0</v>
      </c>
      <c r="T851">
        <v>0</v>
      </c>
      <c r="U851" t="s">
        <v>1549</v>
      </c>
      <c r="V851">
        <v>7</v>
      </c>
      <c r="W851" t="s">
        <v>132</v>
      </c>
      <c r="X851" t="s">
        <v>1543</v>
      </c>
      <c r="Y851">
        <v>0</v>
      </c>
      <c r="Z851">
        <v>3</v>
      </c>
      <c r="AA851">
        <v>0</v>
      </c>
      <c r="AB851">
        <v>0</v>
      </c>
      <c r="AC851" t="s">
        <v>63</v>
      </c>
      <c r="AD851" t="s">
        <v>1545</v>
      </c>
      <c r="AE851">
        <v>0</v>
      </c>
      <c r="AF851">
        <v>0</v>
      </c>
    </row>
    <row r="852" spans="1:32" hidden="1" x14ac:dyDescent="0.25">
      <c r="A852" t="s">
        <v>1541</v>
      </c>
      <c r="B852" t="e">
        <v>#N/A</v>
      </c>
      <c r="C852">
        <v>-873.98</v>
      </c>
      <c r="D852" s="17">
        <f>VLOOKUP(A852,Sheet7!$A$2:$B$602,2,FALSE)</f>
        <v>40</v>
      </c>
      <c r="E852">
        <v>26759</v>
      </c>
      <c r="F852">
        <v>0</v>
      </c>
      <c r="H852">
        <v>813</v>
      </c>
      <c r="I852" t="s">
        <v>27</v>
      </c>
      <c r="J852" t="s">
        <v>1508</v>
      </c>
      <c r="K852" t="s">
        <v>1550</v>
      </c>
      <c r="L852" t="s">
        <v>60</v>
      </c>
      <c r="M852" t="s">
        <v>32</v>
      </c>
      <c r="N852">
        <v>2070</v>
      </c>
      <c r="O852">
        <v>0</v>
      </c>
      <c r="P852">
        <v>1500</v>
      </c>
      <c r="Q852">
        <v>0</v>
      </c>
      <c r="R852">
        <v>0</v>
      </c>
      <c r="S852">
        <v>0</v>
      </c>
      <c r="T852">
        <v>0</v>
      </c>
      <c r="U852" t="s">
        <v>1549</v>
      </c>
      <c r="V852">
        <v>7</v>
      </c>
      <c r="W852" t="s">
        <v>132</v>
      </c>
      <c r="X852" t="s">
        <v>1543</v>
      </c>
      <c r="Y852">
        <v>0</v>
      </c>
      <c r="Z852">
        <v>3</v>
      </c>
      <c r="AA852">
        <v>0</v>
      </c>
      <c r="AB852">
        <v>0</v>
      </c>
      <c r="AC852" t="s">
        <v>63</v>
      </c>
      <c r="AD852" t="s">
        <v>1545</v>
      </c>
      <c r="AE852">
        <v>0</v>
      </c>
      <c r="AF852">
        <v>0</v>
      </c>
    </row>
    <row r="853" spans="1:32" hidden="1" x14ac:dyDescent="0.25">
      <c r="A853" t="s">
        <v>1551</v>
      </c>
      <c r="B853">
        <v>0</v>
      </c>
      <c r="C853">
        <v>49.79</v>
      </c>
      <c r="D853" s="17">
        <f>VLOOKUP(A853,Sheet7!$A$2:$B$602,2,FALSE)</f>
        <v>30</v>
      </c>
      <c r="E853">
        <v>27116</v>
      </c>
      <c r="F853">
        <v>0</v>
      </c>
      <c r="H853">
        <v>813</v>
      </c>
      <c r="I853" t="s">
        <v>27</v>
      </c>
      <c r="J853" t="s">
        <v>1508</v>
      </c>
      <c r="K853" t="s">
        <v>1552</v>
      </c>
      <c r="L853" t="s">
        <v>98</v>
      </c>
      <c r="M853" t="s">
        <v>77</v>
      </c>
      <c r="N853">
        <v>60</v>
      </c>
      <c r="O853">
        <v>0</v>
      </c>
      <c r="P853">
        <v>60</v>
      </c>
      <c r="Q853">
        <v>0</v>
      </c>
      <c r="R853">
        <v>0</v>
      </c>
      <c r="S853">
        <v>0</v>
      </c>
      <c r="T853">
        <v>0</v>
      </c>
      <c r="U853" t="s">
        <v>1553</v>
      </c>
      <c r="V853">
        <v>5</v>
      </c>
      <c r="W853">
        <v>5</v>
      </c>
      <c r="X853" t="s">
        <v>1554</v>
      </c>
      <c r="Y853">
        <v>5</v>
      </c>
      <c r="Z853">
        <v>0</v>
      </c>
      <c r="AA853">
        <v>0</v>
      </c>
      <c r="AB853">
        <v>0</v>
      </c>
      <c r="AC853" t="s">
        <v>63</v>
      </c>
      <c r="AD853" t="s">
        <v>1555</v>
      </c>
      <c r="AE853">
        <v>0</v>
      </c>
      <c r="AF853">
        <v>0</v>
      </c>
    </row>
    <row r="854" spans="1:32" hidden="1" x14ac:dyDescent="0.25">
      <c r="A854" t="s">
        <v>1551</v>
      </c>
      <c r="B854">
        <v>0</v>
      </c>
      <c r="C854">
        <v>49.79</v>
      </c>
      <c r="D854" s="17">
        <f>VLOOKUP(A854,Sheet7!$A$2:$B$602,2,FALSE)</f>
        <v>30</v>
      </c>
      <c r="E854">
        <v>27122</v>
      </c>
      <c r="F854">
        <v>0</v>
      </c>
      <c r="H854">
        <v>813</v>
      </c>
      <c r="I854" t="s">
        <v>27</v>
      </c>
      <c r="J854" t="s">
        <v>1508</v>
      </c>
      <c r="K854" t="s">
        <v>1556</v>
      </c>
      <c r="L854" t="s">
        <v>98</v>
      </c>
      <c r="M854" t="s">
        <v>32</v>
      </c>
      <c r="N854">
        <v>400</v>
      </c>
      <c r="O854">
        <v>300</v>
      </c>
      <c r="P854">
        <v>100</v>
      </c>
      <c r="Q854">
        <v>0</v>
      </c>
      <c r="R854">
        <v>0</v>
      </c>
      <c r="S854">
        <v>0</v>
      </c>
      <c r="T854">
        <v>0</v>
      </c>
      <c r="U854">
        <v>9</v>
      </c>
      <c r="V854">
        <v>0</v>
      </c>
      <c r="W854">
        <v>0</v>
      </c>
      <c r="X854" t="s">
        <v>1557</v>
      </c>
      <c r="Y854">
        <v>1</v>
      </c>
      <c r="Z854">
        <v>3</v>
      </c>
      <c r="AA854" t="s">
        <v>1558</v>
      </c>
      <c r="AB854">
        <v>0</v>
      </c>
      <c r="AC854" t="s">
        <v>63</v>
      </c>
      <c r="AD854" t="s">
        <v>1559</v>
      </c>
      <c r="AE854">
        <v>0</v>
      </c>
      <c r="AF854">
        <v>0</v>
      </c>
    </row>
    <row r="855" spans="1:32" hidden="1" x14ac:dyDescent="0.25">
      <c r="A855" t="s">
        <v>1551</v>
      </c>
      <c r="B855">
        <v>0</v>
      </c>
      <c r="C855">
        <v>49.79</v>
      </c>
      <c r="D855" s="17">
        <f>VLOOKUP(A855,Sheet7!$A$2:$B$602,2,FALSE)</f>
        <v>30</v>
      </c>
      <c r="E855">
        <v>27125</v>
      </c>
      <c r="F855">
        <v>0</v>
      </c>
      <c r="H855">
        <v>813</v>
      </c>
      <c r="I855" t="s">
        <v>27</v>
      </c>
      <c r="J855" t="s">
        <v>1508</v>
      </c>
      <c r="K855" t="s">
        <v>1560</v>
      </c>
      <c r="L855" t="s">
        <v>98</v>
      </c>
      <c r="M855" t="s">
        <v>51</v>
      </c>
      <c r="N855">
        <v>30</v>
      </c>
      <c r="O855">
        <v>0</v>
      </c>
      <c r="P855">
        <v>30</v>
      </c>
      <c r="Q855">
        <v>0</v>
      </c>
      <c r="R855">
        <v>0</v>
      </c>
      <c r="S855">
        <v>0</v>
      </c>
      <c r="T855">
        <v>0</v>
      </c>
      <c r="U855" t="s">
        <v>1561</v>
      </c>
      <c r="V855">
        <v>1</v>
      </c>
      <c r="W855">
        <v>3</v>
      </c>
      <c r="X855" t="s">
        <v>1557</v>
      </c>
      <c r="Y855">
        <v>1</v>
      </c>
      <c r="Z855">
        <v>3</v>
      </c>
      <c r="AA855">
        <v>0</v>
      </c>
      <c r="AB855">
        <v>0</v>
      </c>
      <c r="AC855" t="s">
        <v>33</v>
      </c>
      <c r="AD855">
        <v>0</v>
      </c>
      <c r="AE855">
        <v>0</v>
      </c>
      <c r="AF855">
        <v>0</v>
      </c>
    </row>
    <row r="856" spans="1:32" hidden="1" x14ac:dyDescent="0.25">
      <c r="A856" t="s">
        <v>1562</v>
      </c>
      <c r="B856">
        <v>0</v>
      </c>
      <c r="C856">
        <v>76.69</v>
      </c>
      <c r="D856" s="17">
        <f>VLOOKUP(A856,Sheet7!$A$2:$B$602,2,FALSE)</f>
        <v>30</v>
      </c>
      <c r="E856">
        <v>25237</v>
      </c>
      <c r="F856">
        <v>0</v>
      </c>
      <c r="H856">
        <v>813</v>
      </c>
      <c r="I856" t="s">
        <v>27</v>
      </c>
      <c r="J856" t="s">
        <v>1508</v>
      </c>
      <c r="K856" t="s">
        <v>1563</v>
      </c>
      <c r="L856" t="s">
        <v>56</v>
      </c>
      <c r="M856" t="s">
        <v>32</v>
      </c>
      <c r="N856">
        <v>30</v>
      </c>
      <c r="O856">
        <v>0</v>
      </c>
      <c r="P856">
        <v>30</v>
      </c>
      <c r="Q856">
        <v>0</v>
      </c>
      <c r="R856">
        <v>0</v>
      </c>
      <c r="S856">
        <v>0</v>
      </c>
      <c r="T856">
        <v>0</v>
      </c>
      <c r="U856">
        <v>0</v>
      </c>
      <c r="V856">
        <v>10</v>
      </c>
      <c r="W856" t="s">
        <v>1376</v>
      </c>
      <c r="X856" t="s">
        <v>56</v>
      </c>
      <c r="Y856">
        <v>1</v>
      </c>
      <c r="Z856" t="s">
        <v>127</v>
      </c>
      <c r="AA856">
        <v>0</v>
      </c>
      <c r="AB856">
        <v>0</v>
      </c>
      <c r="AC856" t="s">
        <v>33</v>
      </c>
      <c r="AD856">
        <v>0</v>
      </c>
      <c r="AE856">
        <v>0</v>
      </c>
      <c r="AF856">
        <v>0</v>
      </c>
    </row>
    <row r="857" spans="1:32" hidden="1" x14ac:dyDescent="0.25">
      <c r="A857" t="s">
        <v>1562</v>
      </c>
      <c r="B857">
        <v>0</v>
      </c>
      <c r="C857">
        <v>76.69</v>
      </c>
      <c r="D857" s="17">
        <f>VLOOKUP(A857,Sheet7!$A$2:$B$602,2,FALSE)</f>
        <v>30</v>
      </c>
      <c r="E857">
        <v>25255</v>
      </c>
      <c r="F857">
        <v>0</v>
      </c>
      <c r="H857">
        <v>813</v>
      </c>
      <c r="I857" t="s">
        <v>27</v>
      </c>
      <c r="J857" t="s">
        <v>1508</v>
      </c>
      <c r="K857" t="s">
        <v>1564</v>
      </c>
      <c r="L857" t="s">
        <v>98</v>
      </c>
      <c r="M857" t="s">
        <v>32</v>
      </c>
      <c r="N857">
        <v>120</v>
      </c>
      <c r="O857">
        <v>0</v>
      </c>
      <c r="P857">
        <v>120</v>
      </c>
      <c r="Q857">
        <v>0</v>
      </c>
      <c r="R857">
        <v>0</v>
      </c>
      <c r="S857">
        <v>120</v>
      </c>
      <c r="T857">
        <v>0</v>
      </c>
      <c r="U857" t="s">
        <v>1565</v>
      </c>
      <c r="V857">
        <v>1</v>
      </c>
      <c r="W857">
        <v>3</v>
      </c>
      <c r="X857" t="s">
        <v>106</v>
      </c>
      <c r="Y857" t="s">
        <v>891</v>
      </c>
      <c r="Z857">
        <v>3</v>
      </c>
      <c r="AA857">
        <v>0</v>
      </c>
      <c r="AB857">
        <v>0</v>
      </c>
      <c r="AC857" t="s">
        <v>63</v>
      </c>
      <c r="AD857" t="s">
        <v>1566</v>
      </c>
      <c r="AE857">
        <v>0</v>
      </c>
      <c r="AF857">
        <v>0</v>
      </c>
    </row>
    <row r="858" spans="1:32" hidden="1" x14ac:dyDescent="0.25">
      <c r="A858" t="s">
        <v>1567</v>
      </c>
      <c r="B858">
        <v>0</v>
      </c>
      <c r="C858">
        <v>303.42</v>
      </c>
      <c r="D858" s="17">
        <f>VLOOKUP(A858,Sheet7!$A$2:$B$602,2,FALSE)</f>
        <v>35</v>
      </c>
      <c r="E858">
        <v>25061</v>
      </c>
      <c r="F858">
        <v>0</v>
      </c>
      <c r="H858">
        <v>813</v>
      </c>
      <c r="I858" t="s">
        <v>27</v>
      </c>
      <c r="J858" t="s">
        <v>1508</v>
      </c>
      <c r="K858" t="s">
        <v>1568</v>
      </c>
      <c r="L858" t="s">
        <v>60</v>
      </c>
      <c r="M858" t="s">
        <v>32</v>
      </c>
      <c r="N858">
        <v>675</v>
      </c>
      <c r="O858">
        <v>0</v>
      </c>
      <c r="P858">
        <v>101.25</v>
      </c>
      <c r="Q858">
        <v>0</v>
      </c>
      <c r="R858">
        <v>0</v>
      </c>
      <c r="S858">
        <v>0</v>
      </c>
      <c r="T858">
        <v>0</v>
      </c>
      <c r="U858" t="s">
        <v>1569</v>
      </c>
      <c r="V858">
        <v>7</v>
      </c>
      <c r="W858" t="s">
        <v>132</v>
      </c>
      <c r="X858">
        <v>0</v>
      </c>
      <c r="Y858">
        <v>0</v>
      </c>
      <c r="Z858">
        <v>0</v>
      </c>
      <c r="AA858">
        <v>0</v>
      </c>
      <c r="AB858">
        <v>0</v>
      </c>
      <c r="AC858" t="s">
        <v>33</v>
      </c>
      <c r="AD858">
        <v>0</v>
      </c>
      <c r="AE858">
        <v>0</v>
      </c>
      <c r="AF858">
        <v>0</v>
      </c>
    </row>
    <row r="859" spans="1:32" hidden="1" x14ac:dyDescent="0.25">
      <c r="A859" t="s">
        <v>1567</v>
      </c>
      <c r="B859">
        <v>0</v>
      </c>
      <c r="C859">
        <v>303.42</v>
      </c>
      <c r="D859" s="17">
        <f>VLOOKUP(A859,Sheet7!$A$2:$B$602,2,FALSE)</f>
        <v>35</v>
      </c>
      <c r="E859">
        <v>25062</v>
      </c>
      <c r="F859">
        <v>0</v>
      </c>
      <c r="H859">
        <v>813</v>
      </c>
      <c r="I859" t="s">
        <v>27</v>
      </c>
      <c r="J859" t="s">
        <v>1508</v>
      </c>
      <c r="K859" t="s">
        <v>1570</v>
      </c>
      <c r="L859" t="s">
        <v>50</v>
      </c>
      <c r="M859" t="s">
        <v>32</v>
      </c>
      <c r="N859">
        <v>2244.25</v>
      </c>
      <c r="O859">
        <v>0</v>
      </c>
      <c r="P859">
        <v>336.64</v>
      </c>
      <c r="Q859">
        <v>0</v>
      </c>
      <c r="R859">
        <v>0</v>
      </c>
      <c r="S859">
        <v>0</v>
      </c>
      <c r="T859">
        <v>0</v>
      </c>
      <c r="U859">
        <v>9</v>
      </c>
      <c r="V859">
        <v>0</v>
      </c>
      <c r="W859">
        <v>0</v>
      </c>
      <c r="X859">
        <v>0</v>
      </c>
      <c r="Y859">
        <v>0</v>
      </c>
      <c r="Z859">
        <v>0</v>
      </c>
      <c r="AA859">
        <v>0</v>
      </c>
      <c r="AB859">
        <v>0</v>
      </c>
      <c r="AC859" t="s">
        <v>33</v>
      </c>
      <c r="AD859">
        <v>0</v>
      </c>
      <c r="AE859">
        <v>0</v>
      </c>
      <c r="AF859">
        <v>0</v>
      </c>
    </row>
    <row r="860" spans="1:32" hidden="1" x14ac:dyDescent="0.25">
      <c r="A860" t="s">
        <v>1571</v>
      </c>
      <c r="B860">
        <v>80</v>
      </c>
      <c r="C860">
        <v>28898.560000000005</v>
      </c>
      <c r="D860" s="17">
        <f>VLOOKUP(A860,Sheet7!$A$2:$B$602,2,FALSE)</f>
        <v>25</v>
      </c>
      <c r="E860">
        <v>23555</v>
      </c>
      <c r="F860">
        <v>0</v>
      </c>
      <c r="H860">
        <v>813</v>
      </c>
      <c r="I860" t="s">
        <v>27</v>
      </c>
      <c r="J860" t="s">
        <v>1508</v>
      </c>
      <c r="K860" t="s">
        <v>1572</v>
      </c>
      <c r="L860" t="s">
        <v>45</v>
      </c>
      <c r="M860" t="s">
        <v>32</v>
      </c>
      <c r="N860">
        <v>160</v>
      </c>
      <c r="O860">
        <v>0</v>
      </c>
      <c r="P860">
        <v>160</v>
      </c>
      <c r="Q860">
        <v>0</v>
      </c>
      <c r="R860">
        <v>0</v>
      </c>
      <c r="S860">
        <v>160</v>
      </c>
      <c r="T860">
        <v>0</v>
      </c>
      <c r="U860" t="s">
        <v>1533</v>
      </c>
      <c r="V860">
        <v>1</v>
      </c>
      <c r="W860">
        <v>3</v>
      </c>
      <c r="X860" t="s">
        <v>1573</v>
      </c>
      <c r="Y860">
        <v>7</v>
      </c>
      <c r="Z860">
        <v>6</v>
      </c>
      <c r="AA860">
        <v>0</v>
      </c>
      <c r="AB860">
        <v>0</v>
      </c>
      <c r="AC860" t="s">
        <v>63</v>
      </c>
      <c r="AD860" t="s">
        <v>1574</v>
      </c>
      <c r="AE860">
        <v>0</v>
      </c>
      <c r="AF860">
        <v>0</v>
      </c>
    </row>
    <row r="861" spans="1:32" hidden="1" x14ac:dyDescent="0.25">
      <c r="A861" t="s">
        <v>1571</v>
      </c>
      <c r="B861">
        <v>80</v>
      </c>
      <c r="C861">
        <v>28898.560000000005</v>
      </c>
      <c r="D861" s="17">
        <f>VLOOKUP(A861,Sheet7!$A$2:$B$602,2,FALSE)</f>
        <v>25</v>
      </c>
      <c r="E861">
        <v>23562</v>
      </c>
      <c r="F861">
        <v>0</v>
      </c>
      <c r="H861">
        <v>813</v>
      </c>
      <c r="I861" t="s">
        <v>27</v>
      </c>
      <c r="J861" t="s">
        <v>1508</v>
      </c>
      <c r="K861" t="s">
        <v>1575</v>
      </c>
      <c r="L861" t="s">
        <v>71</v>
      </c>
      <c r="M861" t="s">
        <v>77</v>
      </c>
      <c r="N861">
        <v>100</v>
      </c>
      <c r="O861">
        <v>0</v>
      </c>
      <c r="P861">
        <v>100</v>
      </c>
      <c r="Q861">
        <v>0</v>
      </c>
      <c r="R861">
        <v>0</v>
      </c>
      <c r="S861">
        <v>0</v>
      </c>
      <c r="T861">
        <v>0</v>
      </c>
      <c r="U861">
        <v>9</v>
      </c>
      <c r="V861">
        <v>0</v>
      </c>
      <c r="W861">
        <v>0</v>
      </c>
      <c r="X861">
        <v>0</v>
      </c>
      <c r="Y861">
        <v>0</v>
      </c>
      <c r="Z861">
        <v>0</v>
      </c>
      <c r="AA861">
        <v>0</v>
      </c>
      <c r="AB861">
        <v>0</v>
      </c>
      <c r="AC861" t="s">
        <v>33</v>
      </c>
      <c r="AD861">
        <v>0</v>
      </c>
      <c r="AE861">
        <v>0</v>
      </c>
      <c r="AF861">
        <v>0</v>
      </c>
    </row>
    <row r="862" spans="1:32" hidden="1" x14ac:dyDescent="0.25">
      <c r="A862" t="s">
        <v>1576</v>
      </c>
      <c r="B862">
        <v>0</v>
      </c>
      <c r="C862">
        <v>4034.65</v>
      </c>
      <c r="D862" s="17">
        <f>VLOOKUP(A862,Sheet7!$A$2:$B$602,2,FALSE)</f>
        <v>130</v>
      </c>
      <c r="E862">
        <v>26052</v>
      </c>
      <c r="F862">
        <v>0</v>
      </c>
      <c r="H862">
        <v>813</v>
      </c>
      <c r="I862" t="s">
        <v>27</v>
      </c>
      <c r="J862" t="s">
        <v>1508</v>
      </c>
      <c r="K862" t="s">
        <v>1577</v>
      </c>
      <c r="L862" t="s">
        <v>37</v>
      </c>
      <c r="M862" t="s">
        <v>32</v>
      </c>
      <c r="N862">
        <v>930</v>
      </c>
      <c r="O862">
        <v>400</v>
      </c>
      <c r="P862">
        <v>400</v>
      </c>
      <c r="Q862">
        <v>0</v>
      </c>
      <c r="R862">
        <v>0</v>
      </c>
      <c r="S862">
        <v>930</v>
      </c>
      <c r="T862">
        <v>0</v>
      </c>
      <c r="U862" t="s">
        <v>1578</v>
      </c>
      <c r="V862">
        <v>7</v>
      </c>
      <c r="W862" t="s">
        <v>1579</v>
      </c>
      <c r="X862" t="s">
        <v>1580</v>
      </c>
      <c r="Y862">
        <v>0</v>
      </c>
      <c r="Z862">
        <v>0</v>
      </c>
      <c r="AA862">
        <v>0</v>
      </c>
      <c r="AB862">
        <v>0</v>
      </c>
      <c r="AC862" t="s">
        <v>33</v>
      </c>
      <c r="AD862">
        <v>0</v>
      </c>
      <c r="AE862">
        <v>0</v>
      </c>
      <c r="AF862">
        <v>0</v>
      </c>
    </row>
    <row r="863" spans="1:32" hidden="1" x14ac:dyDescent="0.25">
      <c r="A863" t="s">
        <v>1576</v>
      </c>
      <c r="B863">
        <v>0</v>
      </c>
      <c r="C863">
        <v>4034.65</v>
      </c>
      <c r="D863" s="17">
        <f>VLOOKUP(A863,Sheet7!$A$2:$B$602,2,FALSE)</f>
        <v>130</v>
      </c>
      <c r="E863">
        <v>26054</v>
      </c>
      <c r="F863">
        <v>0</v>
      </c>
      <c r="H863">
        <v>813</v>
      </c>
      <c r="I863" t="s">
        <v>27</v>
      </c>
      <c r="J863" t="s">
        <v>1508</v>
      </c>
      <c r="K863" t="s">
        <v>1581</v>
      </c>
      <c r="L863" t="s">
        <v>119</v>
      </c>
      <c r="M863" t="s">
        <v>77</v>
      </c>
      <c r="N863">
        <v>200</v>
      </c>
      <c r="O863">
        <v>0</v>
      </c>
      <c r="P863">
        <v>80</v>
      </c>
      <c r="Q863">
        <v>0</v>
      </c>
      <c r="R863">
        <v>0</v>
      </c>
      <c r="S863">
        <v>0</v>
      </c>
      <c r="T863">
        <v>0</v>
      </c>
      <c r="U863" t="s">
        <v>1582</v>
      </c>
      <c r="V863">
        <v>7</v>
      </c>
      <c r="W863">
        <v>6</v>
      </c>
      <c r="X863" t="s">
        <v>1583</v>
      </c>
      <c r="Y863">
        <v>0</v>
      </c>
      <c r="Z863">
        <v>6</v>
      </c>
      <c r="AA863">
        <v>0</v>
      </c>
      <c r="AB863">
        <v>0</v>
      </c>
      <c r="AC863" t="s">
        <v>63</v>
      </c>
      <c r="AD863" t="s">
        <v>1574</v>
      </c>
      <c r="AE863">
        <v>0</v>
      </c>
      <c r="AF863">
        <v>0</v>
      </c>
    </row>
    <row r="864" spans="1:32" hidden="1" x14ac:dyDescent="0.25">
      <c r="A864" t="s">
        <v>1584</v>
      </c>
      <c r="B864">
        <v>10</v>
      </c>
      <c r="C864">
        <v>263.64</v>
      </c>
      <c r="D864" s="17">
        <f>VLOOKUP(A864,Sheet7!$A$2:$B$602,2,FALSE)</f>
        <v>20</v>
      </c>
      <c r="E864">
        <v>26776</v>
      </c>
      <c r="F864">
        <v>0</v>
      </c>
      <c r="H864">
        <v>813</v>
      </c>
      <c r="I864" t="s">
        <v>27</v>
      </c>
      <c r="J864" t="s">
        <v>1508</v>
      </c>
      <c r="K864" t="s">
        <v>1585</v>
      </c>
      <c r="L864" t="s">
        <v>35</v>
      </c>
      <c r="M864" t="s">
        <v>32</v>
      </c>
      <c r="N864">
        <v>4</v>
      </c>
      <c r="O864">
        <v>0</v>
      </c>
      <c r="P864">
        <v>4</v>
      </c>
      <c r="Q864">
        <v>0</v>
      </c>
      <c r="R864">
        <v>0</v>
      </c>
      <c r="S864">
        <v>0</v>
      </c>
      <c r="T864">
        <v>0</v>
      </c>
      <c r="U864">
        <v>9</v>
      </c>
      <c r="V864">
        <v>0</v>
      </c>
      <c r="W864">
        <v>0</v>
      </c>
      <c r="X864" t="s">
        <v>1586</v>
      </c>
      <c r="Y864">
        <v>0</v>
      </c>
      <c r="Z864">
        <v>0</v>
      </c>
      <c r="AA864">
        <v>0</v>
      </c>
      <c r="AB864">
        <v>0</v>
      </c>
      <c r="AC864" t="s">
        <v>33</v>
      </c>
      <c r="AD864" t="s">
        <v>1587</v>
      </c>
      <c r="AE864">
        <v>0</v>
      </c>
      <c r="AF864">
        <v>0</v>
      </c>
    </row>
    <row r="865" spans="1:32" hidden="1" x14ac:dyDescent="0.25">
      <c r="A865" t="s">
        <v>1584</v>
      </c>
      <c r="B865">
        <v>10</v>
      </c>
      <c r="C865">
        <v>263.64</v>
      </c>
      <c r="D865" s="17">
        <f>VLOOKUP(A865,Sheet7!$A$2:$B$602,2,FALSE)</f>
        <v>20</v>
      </c>
      <c r="E865">
        <v>26852</v>
      </c>
      <c r="F865">
        <v>0</v>
      </c>
      <c r="H865">
        <v>813</v>
      </c>
      <c r="I865" t="s">
        <v>27</v>
      </c>
      <c r="J865" t="s">
        <v>1508</v>
      </c>
      <c r="K865" t="s">
        <v>1588</v>
      </c>
      <c r="L865" t="s">
        <v>98</v>
      </c>
      <c r="M865" t="s">
        <v>77</v>
      </c>
      <c r="N865">
        <v>95</v>
      </c>
      <c r="O865">
        <v>75</v>
      </c>
      <c r="P865">
        <v>20</v>
      </c>
      <c r="Q865">
        <v>0</v>
      </c>
      <c r="R865">
        <v>0</v>
      </c>
      <c r="S865">
        <v>95</v>
      </c>
      <c r="T865">
        <v>0</v>
      </c>
      <c r="U865">
        <v>9</v>
      </c>
      <c r="V865">
        <v>0</v>
      </c>
      <c r="W865">
        <v>0</v>
      </c>
      <c r="X865" t="s">
        <v>1589</v>
      </c>
      <c r="Y865">
        <v>9</v>
      </c>
      <c r="Z865">
        <v>0</v>
      </c>
      <c r="AA865">
        <v>0</v>
      </c>
      <c r="AB865">
        <v>0</v>
      </c>
      <c r="AC865" t="s">
        <v>33</v>
      </c>
      <c r="AD865" t="s">
        <v>1590</v>
      </c>
      <c r="AE865">
        <v>0</v>
      </c>
      <c r="AF865">
        <v>0</v>
      </c>
    </row>
    <row r="866" spans="1:32" hidden="1" x14ac:dyDescent="0.25">
      <c r="A866" t="s">
        <v>1591</v>
      </c>
      <c r="B866">
        <v>0</v>
      </c>
      <c r="C866">
        <v>474.97</v>
      </c>
      <c r="D866" s="17">
        <f>VLOOKUP(A866,Sheet7!$A$2:$B$602,2,FALSE)</f>
        <v>50</v>
      </c>
      <c r="E866">
        <v>25195</v>
      </c>
      <c r="F866">
        <v>0</v>
      </c>
      <c r="H866">
        <v>813</v>
      </c>
      <c r="I866" t="s">
        <v>27</v>
      </c>
      <c r="J866" t="s">
        <v>1508</v>
      </c>
      <c r="K866" t="s">
        <v>1592</v>
      </c>
      <c r="L866" t="s">
        <v>98</v>
      </c>
      <c r="M866" t="s">
        <v>77</v>
      </c>
      <c r="N866">
        <v>390</v>
      </c>
      <c r="O866">
        <v>0</v>
      </c>
      <c r="P866">
        <v>90</v>
      </c>
      <c r="Q866">
        <v>0</v>
      </c>
      <c r="R866">
        <v>0</v>
      </c>
      <c r="S866">
        <v>0</v>
      </c>
      <c r="T866">
        <v>0</v>
      </c>
      <c r="U866" t="s">
        <v>1593</v>
      </c>
      <c r="V866">
        <v>7</v>
      </c>
      <c r="W866" t="s">
        <v>132</v>
      </c>
      <c r="X866" t="s">
        <v>1594</v>
      </c>
      <c r="Y866" t="s">
        <v>1527</v>
      </c>
      <c r="Z866" t="s">
        <v>132</v>
      </c>
      <c r="AA866">
        <v>0</v>
      </c>
      <c r="AB866">
        <v>0</v>
      </c>
      <c r="AC866" t="s">
        <v>33</v>
      </c>
      <c r="AD866">
        <v>0</v>
      </c>
      <c r="AE866">
        <v>0</v>
      </c>
      <c r="AF866">
        <v>0</v>
      </c>
    </row>
    <row r="867" spans="1:32" hidden="1" x14ac:dyDescent="0.25">
      <c r="A867" t="s">
        <v>1591</v>
      </c>
      <c r="B867">
        <v>0</v>
      </c>
      <c r="C867">
        <v>474.97</v>
      </c>
      <c r="D867" s="17">
        <f>VLOOKUP(A867,Sheet7!$A$2:$B$602,2,FALSE)</f>
        <v>50</v>
      </c>
      <c r="E867">
        <v>25209</v>
      </c>
      <c r="F867">
        <v>0</v>
      </c>
      <c r="H867">
        <v>813</v>
      </c>
      <c r="I867" t="s">
        <v>27</v>
      </c>
      <c r="J867" t="s">
        <v>1508</v>
      </c>
      <c r="K867" t="s">
        <v>1595</v>
      </c>
      <c r="L867" t="s">
        <v>98</v>
      </c>
      <c r="M867" t="s">
        <v>32</v>
      </c>
      <c r="N867">
        <v>1700</v>
      </c>
      <c r="O867">
        <v>0</v>
      </c>
      <c r="P867">
        <v>400</v>
      </c>
      <c r="Q867">
        <v>0</v>
      </c>
      <c r="R867">
        <v>0</v>
      </c>
      <c r="S867">
        <v>0</v>
      </c>
      <c r="T867">
        <v>0</v>
      </c>
      <c r="U867">
        <v>6</v>
      </c>
      <c r="V867">
        <v>0</v>
      </c>
      <c r="W867" t="s">
        <v>132</v>
      </c>
      <c r="X867" t="s">
        <v>1596</v>
      </c>
      <c r="Y867">
        <v>0</v>
      </c>
      <c r="Z867" t="s">
        <v>132</v>
      </c>
      <c r="AA867">
        <v>0</v>
      </c>
      <c r="AB867">
        <v>0</v>
      </c>
      <c r="AC867" t="s">
        <v>33</v>
      </c>
      <c r="AD867">
        <v>0</v>
      </c>
      <c r="AE867">
        <v>0</v>
      </c>
      <c r="AF867">
        <v>0</v>
      </c>
    </row>
    <row r="868" spans="1:32" hidden="1" x14ac:dyDescent="0.25">
      <c r="A868" t="s">
        <v>1591</v>
      </c>
      <c r="B868">
        <v>0</v>
      </c>
      <c r="C868">
        <v>474.97</v>
      </c>
      <c r="D868" s="17">
        <f>VLOOKUP(A868,Sheet7!$A$2:$B$602,2,FALSE)</f>
        <v>50</v>
      </c>
      <c r="E868">
        <v>25210</v>
      </c>
      <c r="F868">
        <v>0</v>
      </c>
      <c r="H868">
        <v>813</v>
      </c>
      <c r="I868" t="s">
        <v>27</v>
      </c>
      <c r="J868" t="s">
        <v>1508</v>
      </c>
      <c r="K868" t="s">
        <v>1597</v>
      </c>
      <c r="L868" t="s">
        <v>37</v>
      </c>
      <c r="M868" t="s">
        <v>77</v>
      </c>
      <c r="N868">
        <v>90</v>
      </c>
      <c r="O868">
        <v>0</v>
      </c>
      <c r="P868">
        <v>36</v>
      </c>
      <c r="Q868">
        <v>0</v>
      </c>
      <c r="R868">
        <v>0</v>
      </c>
      <c r="S868">
        <v>90</v>
      </c>
      <c r="T868">
        <v>0</v>
      </c>
      <c r="U868">
        <v>9</v>
      </c>
      <c r="V868">
        <v>0</v>
      </c>
      <c r="W868">
        <v>0</v>
      </c>
      <c r="X868">
        <v>0</v>
      </c>
      <c r="Y868">
        <v>0</v>
      </c>
      <c r="Z868">
        <v>0</v>
      </c>
      <c r="AA868">
        <v>0</v>
      </c>
      <c r="AB868">
        <v>0</v>
      </c>
      <c r="AC868" t="s">
        <v>33</v>
      </c>
      <c r="AD868">
        <v>0</v>
      </c>
      <c r="AE868">
        <v>0</v>
      </c>
      <c r="AF868">
        <v>0</v>
      </c>
    </row>
    <row r="869" spans="1:32" hidden="1" x14ac:dyDescent="0.25">
      <c r="A869" t="s">
        <v>1598</v>
      </c>
      <c r="B869">
        <v>20</v>
      </c>
      <c r="C869">
        <v>55.17</v>
      </c>
      <c r="D869" s="17">
        <f>VLOOKUP(A869,Sheet7!$A$2:$B$602,2,FALSE)</f>
        <v>40</v>
      </c>
      <c r="E869">
        <v>27293</v>
      </c>
      <c r="F869">
        <v>0</v>
      </c>
      <c r="H869">
        <v>813</v>
      </c>
      <c r="I869" t="s">
        <v>27</v>
      </c>
      <c r="J869" t="s">
        <v>1508</v>
      </c>
      <c r="K869" t="s">
        <v>1599</v>
      </c>
      <c r="L869" t="s">
        <v>60</v>
      </c>
      <c r="M869" t="s">
        <v>77</v>
      </c>
      <c r="N869">
        <v>2200</v>
      </c>
      <c r="O869">
        <v>1650</v>
      </c>
      <c r="P869">
        <v>550</v>
      </c>
      <c r="Q869">
        <v>0</v>
      </c>
      <c r="R869">
        <v>0</v>
      </c>
      <c r="S869">
        <v>0</v>
      </c>
      <c r="T869">
        <v>0</v>
      </c>
      <c r="U869" t="s">
        <v>1553</v>
      </c>
      <c r="V869">
        <v>5</v>
      </c>
      <c r="W869">
        <v>5</v>
      </c>
      <c r="X869" t="s">
        <v>1600</v>
      </c>
      <c r="Y869">
        <v>5</v>
      </c>
      <c r="Z869">
        <v>0</v>
      </c>
      <c r="AA869">
        <v>0</v>
      </c>
      <c r="AB869">
        <v>0</v>
      </c>
      <c r="AC869" t="s">
        <v>33</v>
      </c>
      <c r="AD869">
        <v>0</v>
      </c>
      <c r="AE869">
        <v>0</v>
      </c>
      <c r="AF869">
        <v>0</v>
      </c>
    </row>
    <row r="870" spans="1:32" hidden="1" x14ac:dyDescent="0.25">
      <c r="A870" t="s">
        <v>1598</v>
      </c>
      <c r="B870">
        <v>20</v>
      </c>
      <c r="C870">
        <v>55.17</v>
      </c>
      <c r="D870" s="17">
        <f>VLOOKUP(A870,Sheet7!$A$2:$B$602,2,FALSE)</f>
        <v>40</v>
      </c>
      <c r="E870">
        <v>27299</v>
      </c>
      <c r="F870">
        <v>0</v>
      </c>
      <c r="H870">
        <v>813</v>
      </c>
      <c r="I870" t="s">
        <v>27</v>
      </c>
      <c r="J870" t="s">
        <v>1508</v>
      </c>
      <c r="K870" t="s">
        <v>1601</v>
      </c>
      <c r="L870" t="s">
        <v>71</v>
      </c>
      <c r="M870" t="s">
        <v>32</v>
      </c>
      <c r="N870">
        <v>8760</v>
      </c>
      <c r="O870">
        <v>5760</v>
      </c>
      <c r="P870">
        <v>3000</v>
      </c>
      <c r="Q870">
        <v>0</v>
      </c>
      <c r="R870">
        <v>0</v>
      </c>
      <c r="S870">
        <v>0</v>
      </c>
      <c r="T870">
        <v>0</v>
      </c>
      <c r="U870" t="s">
        <v>1602</v>
      </c>
      <c r="V870">
        <v>6</v>
      </c>
      <c r="W870" t="s">
        <v>132</v>
      </c>
      <c r="X870" t="s">
        <v>1603</v>
      </c>
      <c r="Y870" t="s">
        <v>1527</v>
      </c>
      <c r="Z870" t="s">
        <v>1604</v>
      </c>
      <c r="AA870">
        <v>0</v>
      </c>
      <c r="AB870">
        <v>0</v>
      </c>
      <c r="AC870" t="s">
        <v>33</v>
      </c>
      <c r="AD870">
        <v>0</v>
      </c>
      <c r="AE870">
        <v>0</v>
      </c>
      <c r="AF870">
        <v>0</v>
      </c>
    </row>
    <row r="871" spans="1:32" hidden="1" x14ac:dyDescent="0.25">
      <c r="A871" t="s">
        <v>1605</v>
      </c>
      <c r="B871">
        <v>50</v>
      </c>
      <c r="C871" t="e">
        <v>#N/A</v>
      </c>
      <c r="D871" s="17" t="e">
        <f>VLOOKUP(A871,Sheet7!$A$2:$B$602,2,FALSE)</f>
        <v>#N/A</v>
      </c>
      <c r="E871">
        <v>25357</v>
      </c>
      <c r="F871">
        <v>0</v>
      </c>
      <c r="H871">
        <v>813</v>
      </c>
      <c r="I871" t="s">
        <v>27</v>
      </c>
      <c r="J871" t="s">
        <v>1508</v>
      </c>
      <c r="K871" t="s">
        <v>1606</v>
      </c>
      <c r="L871" t="s">
        <v>98</v>
      </c>
      <c r="M871" t="s">
        <v>32</v>
      </c>
      <c r="N871">
        <v>300</v>
      </c>
      <c r="O871">
        <v>200</v>
      </c>
      <c r="P871">
        <v>100</v>
      </c>
      <c r="Q871">
        <v>0</v>
      </c>
      <c r="R871">
        <v>0</v>
      </c>
      <c r="S871">
        <v>300</v>
      </c>
      <c r="T871">
        <v>0</v>
      </c>
      <c r="U871" t="s">
        <v>1553</v>
      </c>
      <c r="V871">
        <v>5</v>
      </c>
      <c r="W871">
        <v>5</v>
      </c>
      <c r="X871" t="s">
        <v>1607</v>
      </c>
      <c r="Y871">
        <v>5</v>
      </c>
      <c r="Z871">
        <v>6</v>
      </c>
      <c r="AA871">
        <v>0</v>
      </c>
      <c r="AB871">
        <v>0</v>
      </c>
      <c r="AC871" t="s">
        <v>33</v>
      </c>
      <c r="AD871">
        <v>0</v>
      </c>
      <c r="AE871">
        <v>0</v>
      </c>
      <c r="AF871">
        <v>0</v>
      </c>
    </row>
    <row r="872" spans="1:32" hidden="1" x14ac:dyDescent="0.25">
      <c r="A872" t="s">
        <v>1611</v>
      </c>
      <c r="B872">
        <v>1317.12</v>
      </c>
      <c r="C872" t="e">
        <v>#N/A</v>
      </c>
      <c r="D872" s="17" t="e">
        <f>VLOOKUP(A872,Sheet7!$A$2:$B$602,2,FALSE)</f>
        <v>#N/A</v>
      </c>
      <c r="E872">
        <v>23613</v>
      </c>
      <c r="F872">
        <v>0</v>
      </c>
      <c r="H872">
        <v>813</v>
      </c>
      <c r="I872" t="s">
        <v>27</v>
      </c>
      <c r="J872" t="s">
        <v>1508</v>
      </c>
      <c r="K872" t="s">
        <v>1639</v>
      </c>
      <c r="L872" t="s">
        <v>98</v>
      </c>
      <c r="M872" t="s">
        <v>77</v>
      </c>
      <c r="N872">
        <v>9320</v>
      </c>
      <c r="O872">
        <v>11800</v>
      </c>
      <c r="P872">
        <v>0</v>
      </c>
      <c r="Q872">
        <v>0</v>
      </c>
      <c r="R872">
        <v>0</v>
      </c>
      <c r="S872">
        <v>0</v>
      </c>
      <c r="T872">
        <v>0</v>
      </c>
      <c r="U872">
        <v>9</v>
      </c>
      <c r="V872">
        <v>0</v>
      </c>
      <c r="W872">
        <v>0</v>
      </c>
      <c r="X872" t="s">
        <v>1640</v>
      </c>
      <c r="Y872">
        <v>0</v>
      </c>
      <c r="Z872">
        <v>9</v>
      </c>
      <c r="AA872">
        <v>0</v>
      </c>
      <c r="AB872">
        <v>0</v>
      </c>
      <c r="AC872" t="s">
        <v>33</v>
      </c>
      <c r="AD872">
        <v>0</v>
      </c>
      <c r="AE872">
        <v>0</v>
      </c>
      <c r="AF872">
        <v>0</v>
      </c>
    </row>
    <row r="873" spans="1:32" hidden="1" x14ac:dyDescent="0.25">
      <c r="A873" t="s">
        <v>1611</v>
      </c>
      <c r="B873">
        <v>1317.12</v>
      </c>
      <c r="C873" t="e">
        <v>#N/A</v>
      </c>
      <c r="D873" s="17" t="e">
        <f>VLOOKUP(A873,Sheet7!$A$2:$B$602,2,FALSE)</f>
        <v>#N/A</v>
      </c>
      <c r="E873">
        <v>23614</v>
      </c>
      <c r="F873">
        <v>0</v>
      </c>
      <c r="H873">
        <v>813</v>
      </c>
      <c r="I873" t="s">
        <v>27</v>
      </c>
      <c r="J873" t="s">
        <v>1508</v>
      </c>
      <c r="K873" t="s">
        <v>1641</v>
      </c>
      <c r="L873" t="s">
        <v>60</v>
      </c>
      <c r="M873" t="s">
        <v>32</v>
      </c>
      <c r="N873">
        <v>4060</v>
      </c>
      <c r="O873">
        <v>2195.52</v>
      </c>
      <c r="P873">
        <v>1864.48</v>
      </c>
      <c r="Q873">
        <v>0</v>
      </c>
      <c r="R873">
        <v>0</v>
      </c>
      <c r="S873">
        <v>4060</v>
      </c>
      <c r="T873">
        <v>0</v>
      </c>
      <c r="U873" t="s">
        <v>1642</v>
      </c>
      <c r="V873">
        <v>0</v>
      </c>
      <c r="W873" t="s">
        <v>1579</v>
      </c>
      <c r="X873" t="s">
        <v>1643</v>
      </c>
      <c r="Y873">
        <v>0</v>
      </c>
      <c r="Z873">
        <v>6</v>
      </c>
      <c r="AA873">
        <v>0</v>
      </c>
      <c r="AB873">
        <v>0</v>
      </c>
      <c r="AC873" t="s">
        <v>33</v>
      </c>
      <c r="AD873" t="s">
        <v>1644</v>
      </c>
      <c r="AE873">
        <v>0</v>
      </c>
      <c r="AF873">
        <v>0</v>
      </c>
    </row>
    <row r="874" spans="1:32" hidden="1" x14ac:dyDescent="0.25">
      <c r="A874" t="s">
        <v>1611</v>
      </c>
      <c r="B874">
        <v>1317.12</v>
      </c>
      <c r="C874" t="e">
        <v>#N/A</v>
      </c>
      <c r="D874" s="17" t="e">
        <f>VLOOKUP(A874,Sheet7!$A$2:$B$602,2,FALSE)</f>
        <v>#N/A</v>
      </c>
      <c r="E874">
        <v>23618</v>
      </c>
      <c r="F874">
        <v>0</v>
      </c>
      <c r="H874">
        <v>813</v>
      </c>
      <c r="I874" t="s">
        <v>27</v>
      </c>
      <c r="J874" t="s">
        <v>1508</v>
      </c>
      <c r="K874" t="s">
        <v>1645</v>
      </c>
      <c r="L874" t="s">
        <v>272</v>
      </c>
      <c r="M874" t="s">
        <v>77</v>
      </c>
      <c r="N874">
        <v>220</v>
      </c>
      <c r="O874">
        <v>0</v>
      </c>
      <c r="P874">
        <v>220</v>
      </c>
      <c r="Q874">
        <v>0</v>
      </c>
      <c r="R874">
        <v>0</v>
      </c>
      <c r="S874">
        <v>0</v>
      </c>
      <c r="T874">
        <v>0</v>
      </c>
      <c r="U874" t="s">
        <v>1646</v>
      </c>
      <c r="V874">
        <v>1</v>
      </c>
      <c r="W874">
        <v>3</v>
      </c>
      <c r="X874" t="s">
        <v>1647</v>
      </c>
      <c r="Y874">
        <v>1</v>
      </c>
      <c r="Z874">
        <v>3</v>
      </c>
      <c r="AA874">
        <v>0</v>
      </c>
      <c r="AB874">
        <v>0</v>
      </c>
      <c r="AC874" t="s">
        <v>33</v>
      </c>
      <c r="AD874">
        <v>0</v>
      </c>
      <c r="AE874">
        <v>0</v>
      </c>
      <c r="AF874">
        <v>0</v>
      </c>
    </row>
    <row r="875" spans="1:32" hidden="1" x14ac:dyDescent="0.25">
      <c r="A875" t="s">
        <v>1611</v>
      </c>
      <c r="B875">
        <v>1317.12</v>
      </c>
      <c r="C875" t="e">
        <v>#N/A</v>
      </c>
      <c r="D875" s="17" t="e">
        <f>VLOOKUP(A875,Sheet7!$A$2:$B$602,2,FALSE)</f>
        <v>#N/A</v>
      </c>
      <c r="E875">
        <v>23629</v>
      </c>
      <c r="F875">
        <v>0</v>
      </c>
      <c r="H875">
        <v>813</v>
      </c>
      <c r="I875" t="s">
        <v>27</v>
      </c>
      <c r="J875" t="s">
        <v>1508</v>
      </c>
      <c r="K875" t="s">
        <v>1648</v>
      </c>
      <c r="L875" t="s">
        <v>60</v>
      </c>
      <c r="M875" t="s">
        <v>77</v>
      </c>
      <c r="N875">
        <v>800</v>
      </c>
      <c r="O875">
        <v>0</v>
      </c>
      <c r="P875">
        <v>800</v>
      </c>
      <c r="Q875">
        <v>0</v>
      </c>
      <c r="R875">
        <v>0</v>
      </c>
      <c r="S875">
        <v>0</v>
      </c>
      <c r="T875">
        <v>0</v>
      </c>
      <c r="U875">
        <v>0</v>
      </c>
      <c r="V875">
        <v>2</v>
      </c>
      <c r="W875">
        <v>1</v>
      </c>
      <c r="X875" t="s">
        <v>1649</v>
      </c>
      <c r="Y875">
        <v>0</v>
      </c>
      <c r="Z875">
        <v>42767</v>
      </c>
      <c r="AA875">
        <v>0</v>
      </c>
      <c r="AB875">
        <v>0</v>
      </c>
      <c r="AC875" t="s">
        <v>33</v>
      </c>
      <c r="AD875">
        <v>0</v>
      </c>
      <c r="AE875">
        <v>0</v>
      </c>
      <c r="AF875">
        <v>0</v>
      </c>
    </row>
    <row r="876" spans="1:32" hidden="1" x14ac:dyDescent="0.25">
      <c r="A876" t="s">
        <v>1611</v>
      </c>
      <c r="B876">
        <v>1317.12</v>
      </c>
      <c r="C876" t="e">
        <v>#N/A</v>
      </c>
      <c r="D876" s="17" t="e">
        <f>VLOOKUP(A876,Sheet7!$A$2:$B$602,2,FALSE)</f>
        <v>#N/A</v>
      </c>
      <c r="E876">
        <v>23633</v>
      </c>
      <c r="F876">
        <v>0</v>
      </c>
      <c r="H876">
        <v>813</v>
      </c>
      <c r="I876" t="s">
        <v>27</v>
      </c>
      <c r="J876" t="s">
        <v>1508</v>
      </c>
      <c r="K876" t="s">
        <v>1650</v>
      </c>
      <c r="L876" t="s">
        <v>272</v>
      </c>
      <c r="M876" t="s">
        <v>32</v>
      </c>
      <c r="N876">
        <v>410</v>
      </c>
      <c r="O876">
        <v>0</v>
      </c>
      <c r="P876">
        <v>410</v>
      </c>
      <c r="Q876">
        <v>0</v>
      </c>
      <c r="R876">
        <v>0</v>
      </c>
      <c r="S876">
        <v>0</v>
      </c>
      <c r="T876">
        <v>0</v>
      </c>
      <c r="U876" t="s">
        <v>1616</v>
      </c>
      <c r="V876">
        <v>0</v>
      </c>
      <c r="W876">
        <v>0</v>
      </c>
      <c r="X876" t="s">
        <v>1651</v>
      </c>
      <c r="Y876">
        <v>1</v>
      </c>
      <c r="Z876">
        <v>3</v>
      </c>
      <c r="AA876">
        <v>0</v>
      </c>
      <c r="AB876">
        <v>0</v>
      </c>
      <c r="AC876" t="s">
        <v>33</v>
      </c>
      <c r="AD876">
        <v>0</v>
      </c>
      <c r="AE876">
        <v>0</v>
      </c>
      <c r="AF876">
        <v>0</v>
      </c>
    </row>
    <row r="877" spans="1:32" hidden="1" x14ac:dyDescent="0.25">
      <c r="A877" t="s">
        <v>1652</v>
      </c>
      <c r="B877">
        <v>75.260000000000005</v>
      </c>
      <c r="C877">
        <v>55.5</v>
      </c>
      <c r="D877" s="17">
        <f>VLOOKUP(A877,Sheet7!$A$2:$B$602,2,FALSE)</f>
        <v>20</v>
      </c>
      <c r="E877">
        <v>26086</v>
      </c>
      <c r="F877">
        <v>0</v>
      </c>
      <c r="H877">
        <v>813</v>
      </c>
      <c r="I877" t="s">
        <v>27</v>
      </c>
      <c r="J877" t="s">
        <v>1508</v>
      </c>
      <c r="K877" t="s">
        <v>1653</v>
      </c>
      <c r="L877" t="s">
        <v>119</v>
      </c>
      <c r="M877" t="s">
        <v>32</v>
      </c>
      <c r="N877">
        <v>500</v>
      </c>
      <c r="O877">
        <v>700</v>
      </c>
      <c r="P877">
        <v>150</v>
      </c>
      <c r="Q877">
        <v>0</v>
      </c>
      <c r="R877">
        <v>0</v>
      </c>
      <c r="S877">
        <v>0</v>
      </c>
      <c r="T877">
        <v>0</v>
      </c>
      <c r="U877" t="s">
        <v>1654</v>
      </c>
      <c r="V877">
        <v>1</v>
      </c>
      <c r="W877">
        <v>0</v>
      </c>
      <c r="X877" t="s">
        <v>1655</v>
      </c>
      <c r="Y877">
        <v>1</v>
      </c>
      <c r="Z877" t="s">
        <v>132</v>
      </c>
      <c r="AA877">
        <v>0</v>
      </c>
      <c r="AB877">
        <v>0</v>
      </c>
      <c r="AC877" t="s">
        <v>33</v>
      </c>
      <c r="AD877">
        <v>0</v>
      </c>
      <c r="AE877">
        <v>0</v>
      </c>
      <c r="AF877">
        <v>0</v>
      </c>
    </row>
    <row r="878" spans="1:32" hidden="1" x14ac:dyDescent="0.25">
      <c r="A878" t="s">
        <v>1652</v>
      </c>
      <c r="B878">
        <v>75.260000000000005</v>
      </c>
      <c r="C878">
        <v>55.5</v>
      </c>
      <c r="D878" s="17">
        <f>VLOOKUP(A878,Sheet7!$A$2:$B$602,2,FALSE)</f>
        <v>20</v>
      </c>
      <c r="E878">
        <v>26087</v>
      </c>
      <c r="F878">
        <v>0</v>
      </c>
      <c r="H878">
        <v>813</v>
      </c>
      <c r="I878" t="s">
        <v>27</v>
      </c>
      <c r="J878" t="s">
        <v>1508</v>
      </c>
      <c r="K878" t="s">
        <v>1656</v>
      </c>
      <c r="L878" t="s">
        <v>71</v>
      </c>
      <c r="M878" t="s">
        <v>32</v>
      </c>
      <c r="N878">
        <v>300</v>
      </c>
      <c r="O878">
        <v>0</v>
      </c>
      <c r="P878">
        <v>50</v>
      </c>
      <c r="Q878">
        <v>0</v>
      </c>
      <c r="R878">
        <v>0</v>
      </c>
      <c r="S878">
        <v>300</v>
      </c>
      <c r="T878">
        <v>0</v>
      </c>
      <c r="U878">
        <v>9</v>
      </c>
      <c r="V878">
        <v>0</v>
      </c>
      <c r="W878">
        <v>0</v>
      </c>
      <c r="X878" t="s">
        <v>1657</v>
      </c>
      <c r="Y878">
        <v>1</v>
      </c>
      <c r="Z878">
        <v>3</v>
      </c>
      <c r="AA878">
        <v>0</v>
      </c>
      <c r="AB878">
        <v>0</v>
      </c>
      <c r="AC878" t="s">
        <v>63</v>
      </c>
      <c r="AD878" t="s">
        <v>1658</v>
      </c>
      <c r="AE878">
        <v>0</v>
      </c>
      <c r="AF878">
        <v>0</v>
      </c>
    </row>
    <row r="879" spans="1:32" hidden="1" x14ac:dyDescent="0.25">
      <c r="A879" t="s">
        <v>1652</v>
      </c>
      <c r="B879">
        <v>75.260000000000005</v>
      </c>
      <c r="C879">
        <v>55.5</v>
      </c>
      <c r="D879" s="17">
        <f>VLOOKUP(A879,Sheet7!$A$2:$B$602,2,FALSE)</f>
        <v>20</v>
      </c>
      <c r="E879">
        <v>26340</v>
      </c>
      <c r="F879">
        <v>0</v>
      </c>
      <c r="H879">
        <v>813</v>
      </c>
      <c r="I879" t="s">
        <v>27</v>
      </c>
      <c r="J879" t="s">
        <v>1508</v>
      </c>
      <c r="K879" t="s">
        <v>1659</v>
      </c>
      <c r="L879" t="s">
        <v>42</v>
      </c>
      <c r="M879" t="s">
        <v>77</v>
      </c>
      <c r="N879">
        <v>180</v>
      </c>
      <c r="O879">
        <v>0</v>
      </c>
      <c r="P879">
        <v>120</v>
      </c>
      <c r="Q879">
        <v>0</v>
      </c>
      <c r="R879">
        <v>0</v>
      </c>
      <c r="S879">
        <v>0</v>
      </c>
      <c r="T879">
        <v>0</v>
      </c>
      <c r="U879">
        <v>9</v>
      </c>
      <c r="V879">
        <v>0</v>
      </c>
      <c r="W879">
        <v>0</v>
      </c>
      <c r="X879">
        <v>0</v>
      </c>
      <c r="Y879">
        <v>0</v>
      </c>
      <c r="Z879">
        <v>0</v>
      </c>
      <c r="AA879">
        <v>0</v>
      </c>
      <c r="AB879">
        <v>0</v>
      </c>
      <c r="AC879" t="s">
        <v>33</v>
      </c>
      <c r="AD879">
        <v>0</v>
      </c>
      <c r="AE879">
        <v>0</v>
      </c>
      <c r="AF879">
        <v>0</v>
      </c>
    </row>
    <row r="880" spans="1:32" hidden="1" x14ac:dyDescent="0.25">
      <c r="A880" t="s">
        <v>1652</v>
      </c>
      <c r="B880">
        <v>75.260000000000005</v>
      </c>
      <c r="C880">
        <v>55.5</v>
      </c>
      <c r="D880" s="17">
        <f>VLOOKUP(A880,Sheet7!$A$2:$B$602,2,FALSE)</f>
        <v>20</v>
      </c>
      <c r="E880">
        <v>26343</v>
      </c>
      <c r="F880">
        <v>0</v>
      </c>
      <c r="H880">
        <v>813</v>
      </c>
      <c r="I880" t="s">
        <v>27</v>
      </c>
      <c r="J880" t="s">
        <v>1508</v>
      </c>
      <c r="K880" t="s">
        <v>1660</v>
      </c>
      <c r="L880" t="s">
        <v>56</v>
      </c>
      <c r="M880" t="s">
        <v>77</v>
      </c>
      <c r="N880">
        <v>50</v>
      </c>
      <c r="O880">
        <v>0</v>
      </c>
      <c r="P880">
        <v>33.33</v>
      </c>
      <c r="Q880">
        <v>0</v>
      </c>
      <c r="R880">
        <v>0</v>
      </c>
      <c r="S880">
        <v>0</v>
      </c>
      <c r="T880">
        <v>0</v>
      </c>
      <c r="U880" t="s">
        <v>1268</v>
      </c>
      <c r="V880">
        <v>1</v>
      </c>
      <c r="W880">
        <v>3</v>
      </c>
      <c r="X880" t="s">
        <v>56</v>
      </c>
      <c r="Y880">
        <v>1</v>
      </c>
      <c r="Z880">
        <v>3</v>
      </c>
      <c r="AA880">
        <v>0</v>
      </c>
      <c r="AB880">
        <v>0</v>
      </c>
      <c r="AC880" t="s">
        <v>33</v>
      </c>
      <c r="AD880">
        <v>0</v>
      </c>
      <c r="AE880">
        <v>0</v>
      </c>
      <c r="AF880">
        <v>0</v>
      </c>
    </row>
    <row r="881" spans="1:32" hidden="1" x14ac:dyDescent="0.25">
      <c r="A881" t="s">
        <v>1661</v>
      </c>
      <c r="B881">
        <v>0</v>
      </c>
      <c r="C881">
        <v>590.5</v>
      </c>
      <c r="D881" s="17">
        <f>VLOOKUP(A881,Sheet7!$A$2:$B$602,2,FALSE)</f>
        <v>35</v>
      </c>
      <c r="E881">
        <v>24944</v>
      </c>
      <c r="F881">
        <v>0</v>
      </c>
      <c r="H881">
        <v>813</v>
      </c>
      <c r="I881" t="s">
        <v>27</v>
      </c>
      <c r="J881" t="s">
        <v>1508</v>
      </c>
      <c r="K881" t="s">
        <v>1662</v>
      </c>
      <c r="L881" t="s">
        <v>408</v>
      </c>
      <c r="M881" t="s">
        <v>32</v>
      </c>
      <c r="N881">
        <v>100</v>
      </c>
      <c r="O881">
        <v>0</v>
      </c>
      <c r="P881">
        <v>70</v>
      </c>
      <c r="Q881">
        <v>0</v>
      </c>
      <c r="R881">
        <v>0</v>
      </c>
      <c r="S881">
        <v>0</v>
      </c>
      <c r="T881">
        <v>0</v>
      </c>
      <c r="U881" t="s">
        <v>1663</v>
      </c>
      <c r="V881">
        <v>1</v>
      </c>
      <c r="W881">
        <v>3</v>
      </c>
      <c r="X881" t="s">
        <v>1664</v>
      </c>
      <c r="Y881">
        <v>1</v>
      </c>
      <c r="Z881">
        <v>3</v>
      </c>
      <c r="AA881">
        <v>0</v>
      </c>
      <c r="AB881">
        <v>0</v>
      </c>
      <c r="AC881" t="s">
        <v>33</v>
      </c>
      <c r="AD881">
        <v>0</v>
      </c>
      <c r="AE881">
        <v>0</v>
      </c>
      <c r="AF881">
        <v>0</v>
      </c>
    </row>
    <row r="882" spans="1:32" hidden="1" x14ac:dyDescent="0.25">
      <c r="A882" t="s">
        <v>1661</v>
      </c>
      <c r="B882">
        <v>0</v>
      </c>
      <c r="C882">
        <v>590.5</v>
      </c>
      <c r="D882" s="17">
        <f>VLOOKUP(A882,Sheet7!$A$2:$B$602,2,FALSE)</f>
        <v>35</v>
      </c>
      <c r="E882">
        <v>24945</v>
      </c>
      <c r="F882">
        <v>0</v>
      </c>
      <c r="H882">
        <v>813</v>
      </c>
      <c r="I882" t="s">
        <v>27</v>
      </c>
      <c r="J882" t="s">
        <v>1508</v>
      </c>
      <c r="K882" t="s">
        <v>1665</v>
      </c>
      <c r="L882" t="s">
        <v>119</v>
      </c>
      <c r="M882" t="s">
        <v>77</v>
      </c>
      <c r="N882">
        <v>90</v>
      </c>
      <c r="O882">
        <v>0</v>
      </c>
      <c r="P882">
        <v>75</v>
      </c>
      <c r="Q882">
        <v>0</v>
      </c>
      <c r="R882">
        <v>0</v>
      </c>
      <c r="S882">
        <v>0</v>
      </c>
      <c r="T882">
        <v>0</v>
      </c>
      <c r="U882" t="s">
        <v>1663</v>
      </c>
      <c r="V882">
        <v>1</v>
      </c>
      <c r="W882">
        <v>3</v>
      </c>
      <c r="X882" t="s">
        <v>1664</v>
      </c>
      <c r="Y882">
        <v>1</v>
      </c>
      <c r="Z882">
        <v>3</v>
      </c>
      <c r="AA882">
        <v>0</v>
      </c>
      <c r="AB882">
        <v>0</v>
      </c>
      <c r="AC882" t="s">
        <v>33</v>
      </c>
      <c r="AD882">
        <v>0</v>
      </c>
      <c r="AE882">
        <v>0</v>
      </c>
      <c r="AF882">
        <v>0</v>
      </c>
    </row>
    <row r="883" spans="1:32" hidden="1" x14ac:dyDescent="0.25">
      <c r="A883" t="s">
        <v>1661</v>
      </c>
      <c r="B883">
        <v>0</v>
      </c>
      <c r="C883">
        <v>590.5</v>
      </c>
      <c r="D883" s="17">
        <f>VLOOKUP(A883,Sheet7!$A$2:$B$602,2,FALSE)</f>
        <v>35</v>
      </c>
      <c r="E883">
        <v>24946</v>
      </c>
      <c r="F883">
        <v>0</v>
      </c>
      <c r="H883">
        <v>813</v>
      </c>
      <c r="I883" t="s">
        <v>27</v>
      </c>
      <c r="J883" t="s">
        <v>1508</v>
      </c>
      <c r="K883" t="s">
        <v>1666</v>
      </c>
      <c r="L883" t="s">
        <v>56</v>
      </c>
      <c r="M883" t="s">
        <v>51</v>
      </c>
      <c r="N883">
        <v>20</v>
      </c>
      <c r="O883">
        <v>0</v>
      </c>
      <c r="P883">
        <v>20</v>
      </c>
      <c r="Q883">
        <v>0</v>
      </c>
      <c r="R883">
        <v>0</v>
      </c>
      <c r="S883">
        <v>0</v>
      </c>
      <c r="T883">
        <v>0</v>
      </c>
      <c r="U883" t="s">
        <v>1667</v>
      </c>
      <c r="V883">
        <v>1</v>
      </c>
      <c r="W883">
        <v>3</v>
      </c>
      <c r="X883" t="s">
        <v>56</v>
      </c>
      <c r="Y883">
        <v>1</v>
      </c>
      <c r="Z883">
        <v>3</v>
      </c>
      <c r="AA883">
        <v>0</v>
      </c>
      <c r="AB883">
        <v>0</v>
      </c>
      <c r="AC883" t="s">
        <v>33</v>
      </c>
      <c r="AD883">
        <v>0</v>
      </c>
      <c r="AE883">
        <v>0</v>
      </c>
      <c r="AF883">
        <v>0</v>
      </c>
    </row>
    <row r="884" spans="1:32" hidden="1" x14ac:dyDescent="0.25">
      <c r="A884" t="s">
        <v>1661</v>
      </c>
      <c r="B884">
        <v>0</v>
      </c>
      <c r="C884">
        <v>590.5</v>
      </c>
      <c r="D884" s="17">
        <f>VLOOKUP(A884,Sheet7!$A$2:$B$602,2,FALSE)</f>
        <v>35</v>
      </c>
      <c r="E884">
        <v>24949</v>
      </c>
      <c r="F884">
        <v>0</v>
      </c>
      <c r="H884">
        <v>813</v>
      </c>
      <c r="I884" t="s">
        <v>27</v>
      </c>
      <c r="J884" t="s">
        <v>1508</v>
      </c>
      <c r="K884" t="s">
        <v>1668</v>
      </c>
      <c r="L884" t="s">
        <v>98</v>
      </c>
      <c r="M884" t="s">
        <v>32</v>
      </c>
      <c r="N884">
        <v>30</v>
      </c>
      <c r="O884">
        <v>0</v>
      </c>
      <c r="P884">
        <v>15</v>
      </c>
      <c r="Q884">
        <v>0</v>
      </c>
      <c r="R884">
        <v>0</v>
      </c>
      <c r="S884">
        <v>0</v>
      </c>
      <c r="T884">
        <v>0</v>
      </c>
      <c r="U884" t="s">
        <v>1533</v>
      </c>
      <c r="V884">
        <v>1</v>
      </c>
      <c r="W884">
        <v>3</v>
      </c>
      <c r="X884" t="s">
        <v>1664</v>
      </c>
      <c r="Y884">
        <v>1</v>
      </c>
      <c r="Z884">
        <v>3</v>
      </c>
      <c r="AA884">
        <v>0</v>
      </c>
      <c r="AB884">
        <v>0</v>
      </c>
      <c r="AC884" t="s">
        <v>33</v>
      </c>
      <c r="AD884">
        <v>0</v>
      </c>
      <c r="AE884">
        <v>0</v>
      </c>
      <c r="AF884">
        <v>0</v>
      </c>
    </row>
    <row r="885" spans="1:32" hidden="1" x14ac:dyDescent="0.25">
      <c r="A885" t="s">
        <v>1669</v>
      </c>
      <c r="B885">
        <v>0</v>
      </c>
      <c r="C885" t="e">
        <v>#N/A</v>
      </c>
      <c r="D885" s="17" t="e">
        <f>VLOOKUP(A885,Sheet7!$A$2:$B$602,2,FALSE)</f>
        <v>#N/A</v>
      </c>
      <c r="E885">
        <v>26784</v>
      </c>
      <c r="F885">
        <v>0</v>
      </c>
      <c r="H885">
        <v>813</v>
      </c>
      <c r="I885" t="s">
        <v>27</v>
      </c>
      <c r="J885" t="s">
        <v>1508</v>
      </c>
      <c r="K885" t="s">
        <v>1670</v>
      </c>
      <c r="L885" t="s">
        <v>50</v>
      </c>
      <c r="M885" t="s">
        <v>77</v>
      </c>
      <c r="N885">
        <v>10</v>
      </c>
      <c r="O885">
        <v>0</v>
      </c>
      <c r="P885">
        <v>10</v>
      </c>
      <c r="Q885">
        <v>0</v>
      </c>
      <c r="R885">
        <v>0</v>
      </c>
      <c r="S885">
        <v>0</v>
      </c>
      <c r="T885">
        <v>0</v>
      </c>
      <c r="U885">
        <v>9</v>
      </c>
      <c r="V885">
        <v>0</v>
      </c>
      <c r="W885">
        <v>0</v>
      </c>
      <c r="X885">
        <v>0</v>
      </c>
      <c r="Y885">
        <v>9</v>
      </c>
      <c r="Z885">
        <v>0</v>
      </c>
      <c r="AA885">
        <v>0</v>
      </c>
      <c r="AB885">
        <v>0</v>
      </c>
      <c r="AC885" t="s">
        <v>33</v>
      </c>
      <c r="AD885">
        <v>0</v>
      </c>
      <c r="AE885">
        <v>0</v>
      </c>
      <c r="AF885">
        <v>0</v>
      </c>
    </row>
    <row r="886" spans="1:32" hidden="1" x14ac:dyDescent="0.25">
      <c r="A886" t="s">
        <v>1669</v>
      </c>
      <c r="B886">
        <v>0</v>
      </c>
      <c r="C886" t="e">
        <v>#N/A</v>
      </c>
      <c r="D886" s="17" t="e">
        <f>VLOOKUP(A886,Sheet7!$A$2:$B$602,2,FALSE)</f>
        <v>#N/A</v>
      </c>
      <c r="E886">
        <v>26802</v>
      </c>
      <c r="F886">
        <v>0</v>
      </c>
      <c r="H886">
        <v>813</v>
      </c>
      <c r="I886" t="s">
        <v>27</v>
      </c>
      <c r="J886" t="s">
        <v>1508</v>
      </c>
      <c r="K886" t="s">
        <v>1671</v>
      </c>
      <c r="L886" t="s">
        <v>50</v>
      </c>
      <c r="M886" t="s">
        <v>32</v>
      </c>
      <c r="N886">
        <v>50</v>
      </c>
      <c r="O886">
        <v>0</v>
      </c>
      <c r="P886">
        <v>45</v>
      </c>
      <c r="Q886">
        <v>0</v>
      </c>
      <c r="R886">
        <v>0</v>
      </c>
      <c r="S886">
        <v>0</v>
      </c>
      <c r="T886">
        <v>0</v>
      </c>
      <c r="U886" t="s">
        <v>1672</v>
      </c>
      <c r="V886">
        <v>1</v>
      </c>
      <c r="W886">
        <v>3</v>
      </c>
      <c r="X886" t="s">
        <v>1673</v>
      </c>
      <c r="Y886">
        <v>1</v>
      </c>
      <c r="Z886">
        <v>3</v>
      </c>
      <c r="AA886">
        <v>0</v>
      </c>
      <c r="AB886">
        <v>0</v>
      </c>
      <c r="AC886" t="s">
        <v>33</v>
      </c>
      <c r="AD886" t="s">
        <v>1674</v>
      </c>
      <c r="AE886">
        <v>0</v>
      </c>
      <c r="AF886">
        <v>0</v>
      </c>
    </row>
    <row r="887" spans="1:32" hidden="1" x14ac:dyDescent="0.25">
      <c r="A887" t="s">
        <v>1669</v>
      </c>
      <c r="B887">
        <v>0</v>
      </c>
      <c r="C887" t="e">
        <v>#N/A</v>
      </c>
      <c r="D887" s="17" t="e">
        <f>VLOOKUP(A887,Sheet7!$A$2:$B$602,2,FALSE)</f>
        <v>#N/A</v>
      </c>
      <c r="E887">
        <v>26808</v>
      </c>
      <c r="F887">
        <v>0</v>
      </c>
      <c r="H887">
        <v>813</v>
      </c>
      <c r="I887" t="s">
        <v>27</v>
      </c>
      <c r="J887" t="s">
        <v>1508</v>
      </c>
      <c r="K887" t="s">
        <v>1675</v>
      </c>
      <c r="L887" t="s">
        <v>98</v>
      </c>
      <c r="M887" t="s">
        <v>77</v>
      </c>
      <c r="N887">
        <v>250</v>
      </c>
      <c r="O887">
        <v>0</v>
      </c>
      <c r="P887">
        <v>100</v>
      </c>
      <c r="Q887">
        <v>0</v>
      </c>
      <c r="R887">
        <v>0</v>
      </c>
      <c r="S887">
        <v>0</v>
      </c>
      <c r="T887">
        <v>0</v>
      </c>
      <c r="U887" t="s">
        <v>1676</v>
      </c>
      <c r="V887">
        <v>7</v>
      </c>
      <c r="W887">
        <v>5</v>
      </c>
      <c r="X887" t="s">
        <v>1677</v>
      </c>
      <c r="Y887">
        <v>3</v>
      </c>
      <c r="Z887">
        <v>42859</v>
      </c>
      <c r="AA887">
        <v>0</v>
      </c>
      <c r="AB887">
        <v>0</v>
      </c>
      <c r="AC887" t="s">
        <v>63</v>
      </c>
      <c r="AD887" t="s">
        <v>1678</v>
      </c>
      <c r="AE887">
        <v>0</v>
      </c>
      <c r="AF887">
        <v>0</v>
      </c>
    </row>
    <row r="888" spans="1:32" hidden="1" x14ac:dyDescent="0.25">
      <c r="A888" t="s">
        <v>1679</v>
      </c>
      <c r="B888">
        <v>0</v>
      </c>
      <c r="C888">
        <v>8406.64</v>
      </c>
      <c r="D888" s="17">
        <f>VLOOKUP(A888,Sheet7!$A$2:$B$602,2,FALSE)</f>
        <v>185</v>
      </c>
      <c r="E888">
        <v>23548</v>
      </c>
      <c r="F888">
        <v>0</v>
      </c>
      <c r="H888">
        <v>813</v>
      </c>
      <c r="I888" t="s">
        <v>27</v>
      </c>
      <c r="J888" t="s">
        <v>1508</v>
      </c>
      <c r="K888" t="s">
        <v>1680</v>
      </c>
      <c r="L888" t="s">
        <v>98</v>
      </c>
      <c r="M888" t="s">
        <v>77</v>
      </c>
      <c r="N888">
        <v>1200</v>
      </c>
      <c r="O888">
        <v>0</v>
      </c>
      <c r="P888">
        <v>100</v>
      </c>
      <c r="Q888">
        <v>0</v>
      </c>
      <c r="R888">
        <v>0</v>
      </c>
      <c r="S888">
        <v>0</v>
      </c>
      <c r="T888">
        <v>0</v>
      </c>
      <c r="U888" t="s">
        <v>1681</v>
      </c>
      <c r="V888">
        <v>1</v>
      </c>
      <c r="W888">
        <v>3</v>
      </c>
      <c r="X888" t="s">
        <v>1682</v>
      </c>
      <c r="Y888">
        <v>1</v>
      </c>
      <c r="Z888">
        <v>3</v>
      </c>
      <c r="AA888">
        <v>0</v>
      </c>
      <c r="AB888">
        <v>0</v>
      </c>
      <c r="AC888" t="s">
        <v>33</v>
      </c>
      <c r="AD888">
        <v>0</v>
      </c>
      <c r="AE888">
        <v>0</v>
      </c>
      <c r="AF888">
        <v>0</v>
      </c>
    </row>
    <row r="889" spans="1:32" hidden="1" x14ac:dyDescent="0.25">
      <c r="A889" t="s">
        <v>1679</v>
      </c>
      <c r="B889">
        <v>0</v>
      </c>
      <c r="C889">
        <v>8406.64</v>
      </c>
      <c r="D889" s="17">
        <f>VLOOKUP(A889,Sheet7!$A$2:$B$602,2,FALSE)</f>
        <v>185</v>
      </c>
      <c r="E889">
        <v>23549</v>
      </c>
      <c r="F889">
        <v>0</v>
      </c>
      <c r="H889">
        <v>813</v>
      </c>
      <c r="I889" t="s">
        <v>27</v>
      </c>
      <c r="J889" t="s">
        <v>1508</v>
      </c>
      <c r="K889" t="s">
        <v>1683</v>
      </c>
      <c r="L889" t="s">
        <v>60</v>
      </c>
      <c r="M889" t="s">
        <v>32</v>
      </c>
      <c r="N889">
        <v>3800</v>
      </c>
      <c r="O889">
        <v>2000</v>
      </c>
      <c r="P889">
        <v>200</v>
      </c>
      <c r="Q889">
        <v>0</v>
      </c>
      <c r="R889">
        <v>0</v>
      </c>
      <c r="S889">
        <v>200</v>
      </c>
      <c r="T889">
        <v>0</v>
      </c>
      <c r="U889">
        <v>9</v>
      </c>
      <c r="V889">
        <v>0</v>
      </c>
      <c r="W889">
        <v>0</v>
      </c>
      <c r="X889" t="s">
        <v>1684</v>
      </c>
      <c r="Y889">
        <v>9</v>
      </c>
      <c r="Z889">
        <v>0</v>
      </c>
      <c r="AA889">
        <v>0</v>
      </c>
      <c r="AB889">
        <v>0</v>
      </c>
      <c r="AC889" t="s">
        <v>33</v>
      </c>
      <c r="AD889">
        <v>0</v>
      </c>
      <c r="AE889">
        <v>0</v>
      </c>
      <c r="AF889">
        <v>0</v>
      </c>
    </row>
    <row r="890" spans="1:32" hidden="1" x14ac:dyDescent="0.25">
      <c r="A890" t="s">
        <v>1685</v>
      </c>
      <c r="B890">
        <v>57.15</v>
      </c>
      <c r="C890" t="e">
        <v>#N/A</v>
      </c>
      <c r="D890" s="17" t="e">
        <f>VLOOKUP(A890,Sheet7!$A$2:$B$602,2,FALSE)</f>
        <v>#N/A</v>
      </c>
      <c r="E890">
        <v>27013</v>
      </c>
      <c r="F890">
        <v>0</v>
      </c>
      <c r="H890">
        <v>813</v>
      </c>
      <c r="I890" t="s">
        <v>27</v>
      </c>
      <c r="J890" t="s">
        <v>1508</v>
      </c>
      <c r="K890" t="s">
        <v>1686</v>
      </c>
      <c r="L890" t="s">
        <v>408</v>
      </c>
      <c r="M890" t="s">
        <v>77</v>
      </c>
      <c r="N890">
        <v>200</v>
      </c>
      <c r="O890">
        <v>0</v>
      </c>
      <c r="P890">
        <v>50</v>
      </c>
      <c r="Q890">
        <v>0</v>
      </c>
      <c r="R890">
        <v>0</v>
      </c>
      <c r="S890">
        <v>0</v>
      </c>
      <c r="T890">
        <v>0</v>
      </c>
      <c r="U890" t="s">
        <v>1687</v>
      </c>
      <c r="V890">
        <v>1</v>
      </c>
      <c r="W890">
        <v>3</v>
      </c>
      <c r="X890" t="s">
        <v>1688</v>
      </c>
      <c r="Y890">
        <v>1</v>
      </c>
      <c r="Z890">
        <v>3</v>
      </c>
      <c r="AA890">
        <v>0</v>
      </c>
      <c r="AB890">
        <v>0</v>
      </c>
      <c r="AC890" t="s">
        <v>33</v>
      </c>
      <c r="AD890">
        <v>0</v>
      </c>
      <c r="AE890">
        <v>0</v>
      </c>
      <c r="AF890">
        <v>0</v>
      </c>
    </row>
    <row r="891" spans="1:32" hidden="1" x14ac:dyDescent="0.25">
      <c r="A891" t="s">
        <v>1685</v>
      </c>
      <c r="B891">
        <v>57.15</v>
      </c>
      <c r="C891" t="e">
        <v>#N/A</v>
      </c>
      <c r="D891" s="17" t="e">
        <f>VLOOKUP(A891,Sheet7!$A$2:$B$602,2,FALSE)</f>
        <v>#N/A</v>
      </c>
      <c r="E891">
        <v>27025</v>
      </c>
      <c r="F891">
        <v>0</v>
      </c>
      <c r="H891">
        <v>813</v>
      </c>
      <c r="I891" t="s">
        <v>27</v>
      </c>
      <c r="J891" t="s">
        <v>1508</v>
      </c>
      <c r="K891" t="s">
        <v>1689</v>
      </c>
      <c r="L891" t="s">
        <v>364</v>
      </c>
      <c r="M891" t="s">
        <v>32</v>
      </c>
      <c r="N891">
        <v>1350</v>
      </c>
      <c r="O891">
        <v>1080</v>
      </c>
      <c r="P891">
        <v>270</v>
      </c>
      <c r="Q891">
        <v>0</v>
      </c>
      <c r="R891">
        <v>0</v>
      </c>
      <c r="S891">
        <v>270</v>
      </c>
      <c r="T891">
        <v>0</v>
      </c>
      <c r="U891" t="s">
        <v>1553</v>
      </c>
      <c r="V891">
        <v>5</v>
      </c>
      <c r="W891">
        <v>5</v>
      </c>
      <c r="X891" t="s">
        <v>1690</v>
      </c>
      <c r="Y891">
        <v>5</v>
      </c>
      <c r="Z891">
        <v>42799</v>
      </c>
      <c r="AA891">
        <v>0</v>
      </c>
      <c r="AB891">
        <v>0</v>
      </c>
      <c r="AC891" t="s">
        <v>33</v>
      </c>
      <c r="AD891">
        <v>0</v>
      </c>
      <c r="AE891">
        <v>0</v>
      </c>
      <c r="AF891">
        <v>0</v>
      </c>
    </row>
    <row r="892" spans="1:32" hidden="1" x14ac:dyDescent="0.25">
      <c r="A892" t="s">
        <v>1685</v>
      </c>
      <c r="B892">
        <v>57.15</v>
      </c>
      <c r="C892" t="e">
        <v>#N/A</v>
      </c>
      <c r="D892" s="17" t="e">
        <f>VLOOKUP(A892,Sheet7!$A$2:$B$602,2,FALSE)</f>
        <v>#N/A</v>
      </c>
      <c r="E892">
        <v>27073</v>
      </c>
      <c r="F892">
        <v>0</v>
      </c>
      <c r="H892">
        <v>813</v>
      </c>
      <c r="I892" t="s">
        <v>27</v>
      </c>
      <c r="J892" t="s">
        <v>1508</v>
      </c>
      <c r="K892" t="s">
        <v>1691</v>
      </c>
      <c r="L892" t="s">
        <v>408</v>
      </c>
      <c r="M892" t="s">
        <v>32</v>
      </c>
      <c r="N892">
        <v>405</v>
      </c>
      <c r="O892">
        <v>270</v>
      </c>
      <c r="P892">
        <v>135</v>
      </c>
      <c r="Q892">
        <v>0</v>
      </c>
      <c r="R892">
        <v>0</v>
      </c>
      <c r="S892">
        <v>0</v>
      </c>
      <c r="T892">
        <v>0</v>
      </c>
      <c r="U892" t="s">
        <v>1692</v>
      </c>
      <c r="V892">
        <v>1</v>
      </c>
      <c r="W892">
        <v>3</v>
      </c>
      <c r="X892" t="s">
        <v>1693</v>
      </c>
      <c r="Y892">
        <v>1</v>
      </c>
      <c r="Z892">
        <v>3</v>
      </c>
      <c r="AA892">
        <v>0</v>
      </c>
      <c r="AB892">
        <v>0</v>
      </c>
      <c r="AC892" t="s">
        <v>33</v>
      </c>
      <c r="AD892">
        <v>0</v>
      </c>
      <c r="AE892">
        <v>0</v>
      </c>
      <c r="AF892">
        <v>0</v>
      </c>
    </row>
    <row r="893" spans="1:32" hidden="1" x14ac:dyDescent="0.25">
      <c r="A893" t="s">
        <v>2273</v>
      </c>
      <c r="B893">
        <v>173.99</v>
      </c>
      <c r="C893">
        <v>3501.7899999999995</v>
      </c>
      <c r="D893" s="17">
        <f>VLOOKUP(A893,Sheet7!$A$2:$B$602,2,FALSE)</f>
        <v>30</v>
      </c>
      <c r="E893">
        <v>27138</v>
      </c>
      <c r="F893">
        <v>0</v>
      </c>
      <c r="H893">
        <v>870</v>
      </c>
      <c r="I893" t="s">
        <v>27</v>
      </c>
      <c r="J893" t="s">
        <v>2272</v>
      </c>
      <c r="K893" t="s">
        <v>2278</v>
      </c>
      <c r="L893" t="s">
        <v>42</v>
      </c>
      <c r="M893" t="s">
        <v>77</v>
      </c>
      <c r="N893">
        <v>45</v>
      </c>
      <c r="O893">
        <v>0</v>
      </c>
      <c r="P893">
        <v>45</v>
      </c>
      <c r="Q893">
        <v>45</v>
      </c>
      <c r="R893">
        <v>45</v>
      </c>
      <c r="S893">
        <v>45</v>
      </c>
      <c r="T893">
        <v>0</v>
      </c>
      <c r="U893">
        <v>0</v>
      </c>
      <c r="V893">
        <v>0</v>
      </c>
      <c r="W893">
        <v>0</v>
      </c>
      <c r="X893">
        <v>0</v>
      </c>
      <c r="Y893">
        <v>0</v>
      </c>
      <c r="Z893">
        <v>0</v>
      </c>
      <c r="AA893">
        <v>0</v>
      </c>
      <c r="AB893">
        <v>0</v>
      </c>
      <c r="AC893" t="s">
        <v>33</v>
      </c>
      <c r="AD893">
        <v>0</v>
      </c>
      <c r="AE893">
        <v>0</v>
      </c>
      <c r="AF893" t="s">
        <v>33</v>
      </c>
    </row>
    <row r="894" spans="1:32" hidden="1" x14ac:dyDescent="0.25">
      <c r="A894" t="s">
        <v>2273</v>
      </c>
      <c r="B894">
        <v>173.99</v>
      </c>
      <c r="C894">
        <v>3501.7899999999995</v>
      </c>
      <c r="D894" s="17">
        <f>VLOOKUP(A894,Sheet7!$A$2:$B$602,2,FALSE)</f>
        <v>30</v>
      </c>
      <c r="E894">
        <v>27103</v>
      </c>
      <c r="F894">
        <v>0</v>
      </c>
      <c r="H894">
        <v>870</v>
      </c>
      <c r="I894" t="s">
        <v>27</v>
      </c>
      <c r="J894" t="s">
        <v>2272</v>
      </c>
      <c r="K894" t="s">
        <v>2274</v>
      </c>
      <c r="L894" t="s">
        <v>42</v>
      </c>
      <c r="M894" t="s">
        <v>32</v>
      </c>
      <c r="N894">
        <v>400</v>
      </c>
      <c r="O894">
        <v>600</v>
      </c>
      <c r="P894">
        <v>400</v>
      </c>
      <c r="Q894">
        <v>400</v>
      </c>
      <c r="R894">
        <v>0</v>
      </c>
      <c r="S894">
        <v>0</v>
      </c>
      <c r="T894">
        <v>0</v>
      </c>
      <c r="U894">
        <v>0</v>
      </c>
      <c r="V894" t="s">
        <v>2275</v>
      </c>
      <c r="W894">
        <v>0</v>
      </c>
      <c r="X894" t="s">
        <v>2276</v>
      </c>
      <c r="Y894">
        <v>0</v>
      </c>
      <c r="Z894">
        <v>4</v>
      </c>
      <c r="AA894">
        <v>0</v>
      </c>
      <c r="AB894">
        <v>0</v>
      </c>
      <c r="AC894" t="s">
        <v>63</v>
      </c>
      <c r="AD894" t="s">
        <v>2277</v>
      </c>
      <c r="AE894">
        <v>0</v>
      </c>
      <c r="AF894">
        <v>0</v>
      </c>
    </row>
    <row r="895" spans="1:32" hidden="1" x14ac:dyDescent="0.25">
      <c r="A895" t="s">
        <v>2279</v>
      </c>
      <c r="B895">
        <v>75.539999999999992</v>
      </c>
      <c r="C895">
        <v>298.62</v>
      </c>
      <c r="D895" s="17">
        <f>VLOOKUP(A895,Sheet7!$A$2:$B$602,2,FALSE)</f>
        <v>40</v>
      </c>
      <c r="E895">
        <v>25127</v>
      </c>
      <c r="F895">
        <v>0</v>
      </c>
      <c r="H895">
        <v>870</v>
      </c>
      <c r="I895" t="s">
        <v>27</v>
      </c>
      <c r="J895" t="s">
        <v>2272</v>
      </c>
      <c r="K895" t="s">
        <v>2280</v>
      </c>
      <c r="L895" t="s">
        <v>50</v>
      </c>
      <c r="M895" t="s">
        <v>32</v>
      </c>
      <c r="N895">
        <v>200</v>
      </c>
      <c r="O895">
        <v>90</v>
      </c>
      <c r="P895">
        <v>110</v>
      </c>
      <c r="Q895">
        <v>200</v>
      </c>
      <c r="R895">
        <v>110</v>
      </c>
      <c r="S895">
        <v>200</v>
      </c>
      <c r="T895">
        <v>0</v>
      </c>
      <c r="U895">
        <v>0</v>
      </c>
      <c r="V895">
        <v>0</v>
      </c>
      <c r="W895">
        <v>0</v>
      </c>
      <c r="X895">
        <v>0</v>
      </c>
      <c r="Y895">
        <v>0</v>
      </c>
      <c r="Z895">
        <v>0</v>
      </c>
      <c r="AA895">
        <v>0</v>
      </c>
      <c r="AB895">
        <v>0</v>
      </c>
      <c r="AC895" t="s">
        <v>33</v>
      </c>
      <c r="AD895">
        <v>0</v>
      </c>
      <c r="AE895">
        <v>0</v>
      </c>
      <c r="AF895" t="s">
        <v>33</v>
      </c>
    </row>
    <row r="896" spans="1:32" hidden="1" x14ac:dyDescent="0.25">
      <c r="A896" t="s">
        <v>2279</v>
      </c>
      <c r="B896">
        <v>75.539999999999992</v>
      </c>
      <c r="C896">
        <v>298.62</v>
      </c>
      <c r="D896" s="17">
        <f>VLOOKUP(A896,Sheet7!$A$2:$B$602,2,FALSE)</f>
        <v>40</v>
      </c>
      <c r="E896">
        <v>25130</v>
      </c>
      <c r="F896">
        <v>0</v>
      </c>
      <c r="H896">
        <v>870</v>
      </c>
      <c r="I896" t="s">
        <v>27</v>
      </c>
      <c r="J896" t="s">
        <v>2272</v>
      </c>
      <c r="K896" t="s">
        <v>2281</v>
      </c>
      <c r="L896" t="s">
        <v>98</v>
      </c>
      <c r="M896" t="s">
        <v>32</v>
      </c>
      <c r="N896">
        <v>186</v>
      </c>
      <c r="O896">
        <v>0</v>
      </c>
      <c r="P896">
        <v>186</v>
      </c>
      <c r="Q896">
        <v>186</v>
      </c>
      <c r="R896">
        <v>186</v>
      </c>
      <c r="S896">
        <v>186</v>
      </c>
      <c r="T896">
        <v>0</v>
      </c>
      <c r="U896">
        <v>0</v>
      </c>
      <c r="V896">
        <v>0</v>
      </c>
      <c r="W896">
        <v>0</v>
      </c>
      <c r="X896">
        <v>0</v>
      </c>
      <c r="Y896">
        <v>0</v>
      </c>
      <c r="Z896">
        <v>0</v>
      </c>
      <c r="AA896">
        <v>0</v>
      </c>
      <c r="AB896">
        <v>0</v>
      </c>
      <c r="AC896" t="s">
        <v>33</v>
      </c>
      <c r="AD896">
        <v>0</v>
      </c>
      <c r="AE896">
        <v>0</v>
      </c>
      <c r="AF896" t="s">
        <v>33</v>
      </c>
    </row>
    <row r="897" spans="1:32" hidden="1" x14ac:dyDescent="0.25">
      <c r="A897" t="s">
        <v>2279</v>
      </c>
      <c r="B897">
        <v>75.539999999999992</v>
      </c>
      <c r="C897">
        <v>298.62</v>
      </c>
      <c r="D897" s="17">
        <f>VLOOKUP(A897,Sheet7!$A$2:$B$602,2,FALSE)</f>
        <v>40</v>
      </c>
      <c r="E897">
        <v>25131</v>
      </c>
      <c r="F897">
        <v>0</v>
      </c>
      <c r="H897">
        <v>870</v>
      </c>
      <c r="I897" t="s">
        <v>27</v>
      </c>
      <c r="J897" t="s">
        <v>2272</v>
      </c>
      <c r="K897" t="s">
        <v>2282</v>
      </c>
      <c r="L897" t="s">
        <v>408</v>
      </c>
      <c r="M897" t="s">
        <v>32</v>
      </c>
      <c r="N897">
        <v>100</v>
      </c>
      <c r="O897">
        <v>0</v>
      </c>
      <c r="P897">
        <v>100</v>
      </c>
      <c r="Q897">
        <v>100</v>
      </c>
      <c r="R897">
        <v>0</v>
      </c>
      <c r="S897">
        <v>100</v>
      </c>
      <c r="T897">
        <v>0</v>
      </c>
      <c r="U897">
        <v>0</v>
      </c>
      <c r="V897">
        <v>0</v>
      </c>
      <c r="W897">
        <v>0</v>
      </c>
      <c r="X897" t="s">
        <v>1629</v>
      </c>
      <c r="Y897">
        <v>1</v>
      </c>
      <c r="Z897">
        <v>3</v>
      </c>
      <c r="AA897">
        <v>0</v>
      </c>
      <c r="AB897">
        <v>0</v>
      </c>
      <c r="AC897" t="s">
        <v>33</v>
      </c>
      <c r="AD897">
        <v>0</v>
      </c>
      <c r="AE897">
        <v>0</v>
      </c>
      <c r="AF897" t="s">
        <v>33</v>
      </c>
    </row>
    <row r="898" spans="1:32" hidden="1" x14ac:dyDescent="0.25">
      <c r="A898" t="s">
        <v>2279</v>
      </c>
      <c r="B898">
        <v>75.539999999999992</v>
      </c>
      <c r="C898">
        <v>298.62</v>
      </c>
      <c r="D898" s="17">
        <f>VLOOKUP(A898,Sheet7!$A$2:$B$602,2,FALSE)</f>
        <v>40</v>
      </c>
      <c r="E898">
        <v>27315</v>
      </c>
      <c r="F898">
        <v>0</v>
      </c>
      <c r="H898">
        <v>870</v>
      </c>
      <c r="I898" t="s">
        <v>27</v>
      </c>
      <c r="J898" t="s">
        <v>2272</v>
      </c>
      <c r="K898" t="s">
        <v>2283</v>
      </c>
      <c r="L898" t="s">
        <v>288</v>
      </c>
      <c r="M898" t="s">
        <v>32</v>
      </c>
      <c r="N898">
        <v>2000</v>
      </c>
      <c r="O898">
        <v>0</v>
      </c>
      <c r="P898">
        <v>0</v>
      </c>
      <c r="Q898">
        <v>0</v>
      </c>
      <c r="R898">
        <v>0</v>
      </c>
      <c r="S898">
        <v>0</v>
      </c>
      <c r="T898">
        <v>0</v>
      </c>
      <c r="U898">
        <v>0</v>
      </c>
      <c r="V898" t="s">
        <v>2284</v>
      </c>
      <c r="W898">
        <v>0</v>
      </c>
      <c r="X898" t="s">
        <v>2285</v>
      </c>
      <c r="Y898">
        <v>0</v>
      </c>
      <c r="Z898">
        <v>0</v>
      </c>
      <c r="AA898">
        <v>0</v>
      </c>
      <c r="AB898">
        <v>0</v>
      </c>
      <c r="AC898" t="s">
        <v>33</v>
      </c>
      <c r="AD898">
        <v>0</v>
      </c>
      <c r="AE898">
        <v>0</v>
      </c>
      <c r="AF898" t="s">
        <v>33</v>
      </c>
    </row>
    <row r="899" spans="1:32" hidden="1" x14ac:dyDescent="0.25">
      <c r="A899" t="s">
        <v>1695</v>
      </c>
      <c r="B899">
        <v>282.39999999999998</v>
      </c>
      <c r="C899">
        <v>-245.07000000000002</v>
      </c>
      <c r="D899" s="17">
        <f>VLOOKUP(A899,Sheet7!$A$2:$B$602,2,FALSE)</f>
        <v>50</v>
      </c>
      <c r="E899">
        <v>26317</v>
      </c>
      <c r="F899">
        <v>0</v>
      </c>
      <c r="H899">
        <v>811</v>
      </c>
      <c r="I899" t="s">
        <v>27</v>
      </c>
      <c r="J899" t="s">
        <v>1694</v>
      </c>
      <c r="K899" t="s">
        <v>1696</v>
      </c>
      <c r="L899" t="s">
        <v>119</v>
      </c>
      <c r="M899" t="s">
        <v>32</v>
      </c>
      <c r="N899">
        <v>1000</v>
      </c>
      <c r="O899">
        <v>840</v>
      </c>
      <c r="P899">
        <v>200</v>
      </c>
      <c r="Q899">
        <v>0</v>
      </c>
      <c r="R899">
        <v>0</v>
      </c>
      <c r="S899">
        <v>1000</v>
      </c>
      <c r="T899">
        <v>0</v>
      </c>
      <c r="U899" t="s">
        <v>1697</v>
      </c>
      <c r="V899">
        <v>0</v>
      </c>
      <c r="W899">
        <v>0</v>
      </c>
      <c r="X899">
        <v>0</v>
      </c>
      <c r="Y899">
        <v>0</v>
      </c>
      <c r="Z899">
        <v>0</v>
      </c>
      <c r="AA899">
        <v>0</v>
      </c>
      <c r="AB899">
        <v>0</v>
      </c>
      <c r="AC899" t="s">
        <v>33</v>
      </c>
      <c r="AD899">
        <v>0</v>
      </c>
      <c r="AE899">
        <v>0</v>
      </c>
      <c r="AF899">
        <v>0</v>
      </c>
    </row>
    <row r="900" spans="1:32" hidden="1" x14ac:dyDescent="0.25">
      <c r="A900" t="s">
        <v>1695</v>
      </c>
      <c r="B900">
        <v>282.39999999999998</v>
      </c>
      <c r="C900">
        <v>-245.07000000000002</v>
      </c>
      <c r="D900" s="17">
        <f>VLOOKUP(A900,Sheet7!$A$2:$B$602,2,FALSE)</f>
        <v>50</v>
      </c>
      <c r="E900">
        <v>26320</v>
      </c>
      <c r="F900">
        <v>0</v>
      </c>
      <c r="H900">
        <v>811</v>
      </c>
      <c r="I900" t="s">
        <v>27</v>
      </c>
      <c r="J900" t="s">
        <v>1694</v>
      </c>
      <c r="K900" t="s">
        <v>1698</v>
      </c>
      <c r="L900" t="s">
        <v>50</v>
      </c>
      <c r="M900" t="s">
        <v>32</v>
      </c>
      <c r="N900">
        <v>205.53</v>
      </c>
      <c r="O900">
        <v>0</v>
      </c>
      <c r="P900">
        <v>200</v>
      </c>
      <c r="Q900">
        <v>0</v>
      </c>
      <c r="R900">
        <v>0</v>
      </c>
      <c r="S900">
        <v>205.53</v>
      </c>
      <c r="T900">
        <v>0</v>
      </c>
      <c r="U900" t="s">
        <v>1697</v>
      </c>
      <c r="V900">
        <v>0</v>
      </c>
      <c r="W900">
        <v>0</v>
      </c>
      <c r="X900">
        <v>0</v>
      </c>
      <c r="Y900">
        <v>0</v>
      </c>
      <c r="Z900">
        <v>0</v>
      </c>
      <c r="AA900">
        <v>0</v>
      </c>
      <c r="AB900">
        <v>0</v>
      </c>
      <c r="AC900" t="s">
        <v>33</v>
      </c>
      <c r="AD900">
        <v>0</v>
      </c>
      <c r="AE900">
        <v>0</v>
      </c>
      <c r="AF900">
        <v>0</v>
      </c>
    </row>
    <row r="901" spans="1:32" hidden="1" x14ac:dyDescent="0.25">
      <c r="A901" t="s">
        <v>1699</v>
      </c>
      <c r="B901">
        <v>0</v>
      </c>
      <c r="C901">
        <v>554.17999999999995</v>
      </c>
      <c r="D901" s="17">
        <f>VLOOKUP(A901,Sheet7!$A$2:$B$602,2,FALSE)</f>
        <v>50</v>
      </c>
      <c r="E901">
        <v>25013</v>
      </c>
      <c r="F901">
        <v>0</v>
      </c>
      <c r="H901">
        <v>811</v>
      </c>
      <c r="I901" t="s">
        <v>27</v>
      </c>
      <c r="J901" t="s">
        <v>1694</v>
      </c>
      <c r="K901" t="s">
        <v>1700</v>
      </c>
      <c r="L901" t="s">
        <v>98</v>
      </c>
      <c r="M901" t="s">
        <v>32</v>
      </c>
      <c r="N901">
        <v>154.16999999999999</v>
      </c>
      <c r="O901">
        <v>82.5</v>
      </c>
      <c r="P901">
        <v>50</v>
      </c>
      <c r="Q901">
        <v>0</v>
      </c>
      <c r="R901">
        <v>0</v>
      </c>
      <c r="S901">
        <v>154.16999999999999</v>
      </c>
      <c r="T901">
        <v>0</v>
      </c>
      <c r="U901" t="s">
        <v>1701</v>
      </c>
      <c r="V901">
        <v>2</v>
      </c>
      <c r="W901">
        <v>3</v>
      </c>
      <c r="X901" t="s">
        <v>1702</v>
      </c>
      <c r="Y901">
        <v>1</v>
      </c>
      <c r="Z901">
        <v>3</v>
      </c>
      <c r="AA901">
        <v>0</v>
      </c>
      <c r="AB901">
        <v>0</v>
      </c>
      <c r="AC901" t="s">
        <v>63</v>
      </c>
      <c r="AD901" t="s">
        <v>1703</v>
      </c>
      <c r="AE901">
        <v>0</v>
      </c>
      <c r="AF901">
        <v>0</v>
      </c>
    </row>
    <row r="902" spans="1:32" hidden="1" x14ac:dyDescent="0.25">
      <c r="A902" t="s">
        <v>1699</v>
      </c>
      <c r="B902">
        <v>0</v>
      </c>
      <c r="C902">
        <v>554.17999999999995</v>
      </c>
      <c r="D902" s="17">
        <f>VLOOKUP(A902,Sheet7!$A$2:$B$602,2,FALSE)</f>
        <v>50</v>
      </c>
      <c r="E902">
        <v>25016</v>
      </c>
      <c r="F902">
        <v>0</v>
      </c>
      <c r="H902">
        <v>811</v>
      </c>
      <c r="I902" t="s">
        <v>27</v>
      </c>
      <c r="J902" t="s">
        <v>1694</v>
      </c>
      <c r="K902" t="s">
        <v>1704</v>
      </c>
      <c r="L902" t="s">
        <v>50</v>
      </c>
      <c r="M902" t="s">
        <v>32</v>
      </c>
      <c r="N902">
        <v>40</v>
      </c>
      <c r="O902">
        <v>0</v>
      </c>
      <c r="P902">
        <v>20</v>
      </c>
      <c r="Q902">
        <v>0</v>
      </c>
      <c r="R902">
        <v>0</v>
      </c>
      <c r="S902">
        <v>40</v>
      </c>
      <c r="T902">
        <v>0</v>
      </c>
      <c r="U902" t="s">
        <v>1705</v>
      </c>
      <c r="V902" t="s">
        <v>1706</v>
      </c>
      <c r="W902" t="s">
        <v>1383</v>
      </c>
      <c r="X902">
        <v>0</v>
      </c>
      <c r="Y902">
        <v>0</v>
      </c>
      <c r="Z902">
        <v>0</v>
      </c>
      <c r="AA902">
        <v>0</v>
      </c>
      <c r="AB902">
        <v>0</v>
      </c>
      <c r="AC902" t="s">
        <v>63</v>
      </c>
      <c r="AD902" t="s">
        <v>1707</v>
      </c>
      <c r="AE902">
        <v>0</v>
      </c>
      <c r="AF902">
        <v>0</v>
      </c>
    </row>
    <row r="903" spans="1:32" hidden="1" x14ac:dyDescent="0.25">
      <c r="A903" t="s">
        <v>1708</v>
      </c>
      <c r="B903">
        <v>1031.3</v>
      </c>
      <c r="C903">
        <v>976.04999999999984</v>
      </c>
      <c r="D903" s="17">
        <f>VLOOKUP(A903,Sheet7!$A$2:$B$602,2,FALSE)</f>
        <v>32</v>
      </c>
      <c r="E903">
        <v>25728</v>
      </c>
      <c r="F903">
        <v>0</v>
      </c>
      <c r="H903">
        <v>811</v>
      </c>
      <c r="I903" t="s">
        <v>27</v>
      </c>
      <c r="J903" t="s">
        <v>1694</v>
      </c>
      <c r="K903" t="s">
        <v>1709</v>
      </c>
      <c r="L903" t="s">
        <v>37</v>
      </c>
      <c r="M903" t="s">
        <v>32</v>
      </c>
      <c r="N903">
        <v>3000</v>
      </c>
      <c r="O903">
        <v>1800</v>
      </c>
      <c r="P903">
        <v>1200</v>
      </c>
      <c r="Q903">
        <v>0</v>
      </c>
      <c r="R903">
        <v>0</v>
      </c>
      <c r="S903">
        <v>3000</v>
      </c>
      <c r="T903">
        <v>0</v>
      </c>
      <c r="U903" t="s">
        <v>1710</v>
      </c>
      <c r="V903">
        <v>4</v>
      </c>
      <c r="W903">
        <v>5</v>
      </c>
      <c r="X903" t="s">
        <v>1711</v>
      </c>
      <c r="Y903">
        <v>4</v>
      </c>
      <c r="Z903">
        <v>4</v>
      </c>
      <c r="AA903">
        <v>0</v>
      </c>
      <c r="AB903">
        <v>0</v>
      </c>
      <c r="AC903" t="s">
        <v>63</v>
      </c>
      <c r="AD903" t="s">
        <v>1712</v>
      </c>
      <c r="AE903">
        <v>0</v>
      </c>
      <c r="AF903">
        <v>0</v>
      </c>
    </row>
    <row r="904" spans="1:32" hidden="1" x14ac:dyDescent="0.25">
      <c r="A904" t="s">
        <v>1708</v>
      </c>
      <c r="B904">
        <v>1031.3</v>
      </c>
      <c r="C904">
        <v>976.04999999999984</v>
      </c>
      <c r="D904" s="17">
        <f>VLOOKUP(A904,Sheet7!$A$2:$B$602,2,FALSE)</f>
        <v>32</v>
      </c>
      <c r="E904">
        <v>26023</v>
      </c>
      <c r="F904">
        <v>0</v>
      </c>
      <c r="H904">
        <v>811</v>
      </c>
      <c r="I904" t="s">
        <v>27</v>
      </c>
      <c r="J904" t="s">
        <v>1694</v>
      </c>
      <c r="K904" t="s">
        <v>1713</v>
      </c>
      <c r="L904" t="s">
        <v>37</v>
      </c>
      <c r="M904" t="s">
        <v>77</v>
      </c>
      <c r="N904">
        <v>270</v>
      </c>
      <c r="O904">
        <v>168</v>
      </c>
      <c r="P904">
        <v>67.5</v>
      </c>
      <c r="Q904">
        <v>0</v>
      </c>
      <c r="R904">
        <v>0</v>
      </c>
      <c r="S904">
        <v>270</v>
      </c>
      <c r="T904">
        <v>0</v>
      </c>
      <c r="U904" t="s">
        <v>1697</v>
      </c>
      <c r="V904">
        <v>0</v>
      </c>
      <c r="W904">
        <v>0</v>
      </c>
      <c r="X904" t="s">
        <v>1714</v>
      </c>
      <c r="Y904" t="s">
        <v>1715</v>
      </c>
      <c r="Z904">
        <v>1</v>
      </c>
      <c r="AA904">
        <v>0</v>
      </c>
      <c r="AB904">
        <v>0</v>
      </c>
      <c r="AC904" t="s">
        <v>63</v>
      </c>
      <c r="AD904" t="s">
        <v>1716</v>
      </c>
      <c r="AE904">
        <v>0</v>
      </c>
      <c r="AF904">
        <v>0</v>
      </c>
    </row>
    <row r="905" spans="1:32" hidden="1" x14ac:dyDescent="0.25">
      <c r="A905" t="s">
        <v>1717</v>
      </c>
      <c r="B905">
        <v>162.26</v>
      </c>
      <c r="C905">
        <v>229.9</v>
      </c>
      <c r="D905" s="17">
        <f>VLOOKUP(A905,Sheet7!$A$2:$B$602,2,FALSE)</f>
        <v>20</v>
      </c>
      <c r="E905">
        <v>26099</v>
      </c>
      <c r="F905">
        <v>0</v>
      </c>
      <c r="H905">
        <v>811</v>
      </c>
      <c r="I905" t="s">
        <v>27</v>
      </c>
      <c r="J905" t="s">
        <v>1694</v>
      </c>
      <c r="K905" t="s">
        <v>1718</v>
      </c>
      <c r="L905" t="s">
        <v>42</v>
      </c>
      <c r="M905" t="s">
        <v>32</v>
      </c>
      <c r="N905">
        <v>169</v>
      </c>
      <c r="O905">
        <v>0</v>
      </c>
      <c r="P905">
        <v>169</v>
      </c>
      <c r="Q905">
        <v>0</v>
      </c>
      <c r="R905">
        <v>0</v>
      </c>
      <c r="S905">
        <v>169</v>
      </c>
      <c r="T905">
        <v>0</v>
      </c>
      <c r="U905" t="s">
        <v>1697</v>
      </c>
      <c r="V905">
        <v>0</v>
      </c>
      <c r="W905">
        <v>0</v>
      </c>
      <c r="X905">
        <v>0</v>
      </c>
      <c r="Y905">
        <v>0</v>
      </c>
      <c r="Z905">
        <v>0</v>
      </c>
      <c r="AA905">
        <v>0</v>
      </c>
      <c r="AB905">
        <v>0</v>
      </c>
      <c r="AC905" t="s">
        <v>33</v>
      </c>
      <c r="AD905">
        <v>0</v>
      </c>
      <c r="AE905">
        <v>0</v>
      </c>
      <c r="AF905">
        <v>0</v>
      </c>
    </row>
    <row r="906" spans="1:32" hidden="1" x14ac:dyDescent="0.25">
      <c r="A906" t="s">
        <v>1717</v>
      </c>
      <c r="B906">
        <v>162.26</v>
      </c>
      <c r="C906">
        <v>229.9</v>
      </c>
      <c r="D906" s="17">
        <f>VLOOKUP(A906,Sheet7!$A$2:$B$602,2,FALSE)</f>
        <v>20</v>
      </c>
      <c r="E906">
        <v>26101</v>
      </c>
      <c r="F906">
        <v>0</v>
      </c>
      <c r="H906">
        <v>811</v>
      </c>
      <c r="I906" t="s">
        <v>27</v>
      </c>
      <c r="J906" t="s">
        <v>1694</v>
      </c>
      <c r="K906" t="s">
        <v>1719</v>
      </c>
      <c r="L906" t="s">
        <v>350</v>
      </c>
      <c r="M906" t="s">
        <v>32</v>
      </c>
      <c r="N906">
        <v>100</v>
      </c>
      <c r="O906">
        <v>25</v>
      </c>
      <c r="P906">
        <v>75</v>
      </c>
      <c r="Q906">
        <v>0</v>
      </c>
      <c r="R906">
        <v>0</v>
      </c>
      <c r="S906">
        <v>100</v>
      </c>
      <c r="T906">
        <v>0</v>
      </c>
      <c r="U906" t="s">
        <v>1720</v>
      </c>
      <c r="V906">
        <v>3</v>
      </c>
      <c r="W906">
        <v>4</v>
      </c>
      <c r="X906" t="s">
        <v>1721</v>
      </c>
      <c r="Y906">
        <v>3</v>
      </c>
      <c r="Z906">
        <v>4</v>
      </c>
      <c r="AA906">
        <v>0</v>
      </c>
      <c r="AB906">
        <v>0</v>
      </c>
      <c r="AC906" t="s">
        <v>63</v>
      </c>
      <c r="AD906" t="s">
        <v>1722</v>
      </c>
      <c r="AE906">
        <v>0</v>
      </c>
      <c r="AF906">
        <v>0</v>
      </c>
    </row>
    <row r="907" spans="1:32" hidden="1" x14ac:dyDescent="0.25">
      <c r="A907" t="s">
        <v>1717</v>
      </c>
      <c r="B907">
        <v>162.26</v>
      </c>
      <c r="C907">
        <v>229.9</v>
      </c>
      <c r="D907" s="17">
        <f>VLOOKUP(A907,Sheet7!$A$2:$B$602,2,FALSE)</f>
        <v>20</v>
      </c>
      <c r="E907">
        <v>26114</v>
      </c>
      <c r="F907">
        <v>0</v>
      </c>
      <c r="H907">
        <v>811</v>
      </c>
      <c r="I907" t="s">
        <v>27</v>
      </c>
      <c r="J907" t="s">
        <v>1694</v>
      </c>
      <c r="K907" t="s">
        <v>1723</v>
      </c>
      <c r="L907" t="s">
        <v>45</v>
      </c>
      <c r="M907" t="s">
        <v>32</v>
      </c>
      <c r="N907">
        <v>580</v>
      </c>
      <c r="O907">
        <v>200</v>
      </c>
      <c r="P907">
        <v>380</v>
      </c>
      <c r="Q907">
        <v>0</v>
      </c>
      <c r="R907">
        <v>0</v>
      </c>
      <c r="S907">
        <v>580</v>
      </c>
      <c r="T907">
        <v>0</v>
      </c>
      <c r="U907" t="s">
        <v>1724</v>
      </c>
      <c r="V907">
        <v>0</v>
      </c>
      <c r="W907">
        <v>0</v>
      </c>
      <c r="X907">
        <v>0</v>
      </c>
      <c r="Y907">
        <v>0</v>
      </c>
      <c r="Z907">
        <v>0</v>
      </c>
      <c r="AA907">
        <v>0</v>
      </c>
      <c r="AB907">
        <v>0</v>
      </c>
      <c r="AC907" t="s">
        <v>33</v>
      </c>
      <c r="AD907">
        <v>0</v>
      </c>
      <c r="AE907">
        <v>0</v>
      </c>
      <c r="AF907">
        <v>0</v>
      </c>
    </row>
    <row r="908" spans="1:32" hidden="1" x14ac:dyDescent="0.25">
      <c r="A908" t="s">
        <v>1717</v>
      </c>
      <c r="B908">
        <v>162.26</v>
      </c>
      <c r="C908">
        <v>229.9</v>
      </c>
      <c r="D908" s="17">
        <f>VLOOKUP(A908,Sheet7!$A$2:$B$602,2,FALSE)</f>
        <v>20</v>
      </c>
      <c r="E908">
        <v>26131</v>
      </c>
      <c r="F908">
        <v>0</v>
      </c>
      <c r="H908">
        <v>811</v>
      </c>
      <c r="I908" t="s">
        <v>27</v>
      </c>
      <c r="J908" t="s">
        <v>1694</v>
      </c>
      <c r="K908" t="s">
        <v>1725</v>
      </c>
      <c r="L908" t="s">
        <v>50</v>
      </c>
      <c r="M908" t="s">
        <v>77</v>
      </c>
      <c r="N908">
        <v>60</v>
      </c>
      <c r="O908">
        <v>30</v>
      </c>
      <c r="P908">
        <v>30</v>
      </c>
      <c r="Q908">
        <v>0</v>
      </c>
      <c r="R908">
        <v>0</v>
      </c>
      <c r="S908">
        <v>60</v>
      </c>
      <c r="T908">
        <v>0</v>
      </c>
      <c r="U908" t="s">
        <v>1697</v>
      </c>
      <c r="V908">
        <v>0</v>
      </c>
      <c r="W908">
        <v>0</v>
      </c>
      <c r="X908">
        <v>0</v>
      </c>
      <c r="Y908">
        <v>0</v>
      </c>
      <c r="Z908">
        <v>0</v>
      </c>
      <c r="AA908">
        <v>0</v>
      </c>
      <c r="AB908">
        <v>0</v>
      </c>
      <c r="AC908" t="s">
        <v>33</v>
      </c>
      <c r="AD908">
        <v>0</v>
      </c>
      <c r="AE908">
        <v>0</v>
      </c>
      <c r="AF908">
        <v>0</v>
      </c>
    </row>
    <row r="909" spans="1:32" hidden="1" x14ac:dyDescent="0.25">
      <c r="A909" t="s">
        <v>1726</v>
      </c>
      <c r="B909">
        <v>3054.89</v>
      </c>
      <c r="C909">
        <v>-636.48</v>
      </c>
      <c r="D909" s="17">
        <f>VLOOKUP(A909,Sheet7!$A$2:$B$602,2,FALSE)</f>
        <v>35</v>
      </c>
      <c r="E909">
        <v>25558</v>
      </c>
      <c r="F909">
        <v>0</v>
      </c>
      <c r="H909">
        <v>811</v>
      </c>
      <c r="I909" t="s">
        <v>27</v>
      </c>
      <c r="J909" t="s">
        <v>1694</v>
      </c>
      <c r="K909" t="s">
        <v>1727</v>
      </c>
      <c r="L909" t="s">
        <v>288</v>
      </c>
      <c r="M909" t="s">
        <v>32</v>
      </c>
      <c r="N909">
        <v>335</v>
      </c>
      <c r="O909">
        <v>175</v>
      </c>
      <c r="P909">
        <v>160</v>
      </c>
      <c r="Q909">
        <v>0</v>
      </c>
      <c r="R909">
        <v>0</v>
      </c>
      <c r="S909">
        <v>335</v>
      </c>
      <c r="T909">
        <v>0</v>
      </c>
      <c r="U909" t="s">
        <v>1697</v>
      </c>
      <c r="V909">
        <v>0</v>
      </c>
      <c r="W909">
        <v>0</v>
      </c>
      <c r="X909">
        <v>0</v>
      </c>
      <c r="Y909">
        <v>0</v>
      </c>
      <c r="Z909">
        <v>0</v>
      </c>
      <c r="AA909">
        <v>0</v>
      </c>
      <c r="AB909">
        <v>0</v>
      </c>
      <c r="AC909" t="s">
        <v>33</v>
      </c>
      <c r="AD909">
        <v>0</v>
      </c>
      <c r="AE909">
        <v>0</v>
      </c>
      <c r="AF909">
        <v>0</v>
      </c>
    </row>
    <row r="910" spans="1:32" hidden="1" x14ac:dyDescent="0.25">
      <c r="A910" t="s">
        <v>1726</v>
      </c>
      <c r="B910">
        <v>3054.89</v>
      </c>
      <c r="C910">
        <v>-636.48</v>
      </c>
      <c r="D910" s="17">
        <f>VLOOKUP(A910,Sheet7!$A$2:$B$602,2,FALSE)</f>
        <v>35</v>
      </c>
      <c r="E910">
        <v>25566</v>
      </c>
      <c r="F910">
        <v>0</v>
      </c>
      <c r="H910">
        <v>811</v>
      </c>
      <c r="I910" t="s">
        <v>27</v>
      </c>
      <c r="J910" t="s">
        <v>1694</v>
      </c>
      <c r="K910" t="s">
        <v>1728</v>
      </c>
      <c r="L910" t="s">
        <v>364</v>
      </c>
      <c r="M910" t="s">
        <v>32</v>
      </c>
      <c r="N910">
        <v>1440</v>
      </c>
      <c r="O910">
        <v>960</v>
      </c>
      <c r="P910">
        <v>480</v>
      </c>
      <c r="Q910">
        <v>0</v>
      </c>
      <c r="R910">
        <v>0</v>
      </c>
      <c r="S910">
        <v>1440</v>
      </c>
      <c r="T910">
        <v>0</v>
      </c>
      <c r="U910" t="s">
        <v>1697</v>
      </c>
      <c r="V910">
        <v>0</v>
      </c>
      <c r="W910">
        <v>0</v>
      </c>
      <c r="X910" t="s">
        <v>1729</v>
      </c>
      <c r="Y910">
        <v>3</v>
      </c>
      <c r="Z910">
        <v>4</v>
      </c>
      <c r="AA910">
        <v>0</v>
      </c>
      <c r="AB910">
        <v>0</v>
      </c>
      <c r="AC910" t="s">
        <v>63</v>
      </c>
      <c r="AD910" t="s">
        <v>1730</v>
      </c>
      <c r="AE910">
        <v>0</v>
      </c>
      <c r="AF910">
        <v>0</v>
      </c>
    </row>
    <row r="911" spans="1:32" hidden="1" x14ac:dyDescent="0.25">
      <c r="A911" t="s">
        <v>1726</v>
      </c>
      <c r="B911">
        <v>3054.89</v>
      </c>
      <c r="C911">
        <v>-636.48</v>
      </c>
      <c r="D911" s="17">
        <f>VLOOKUP(A911,Sheet7!$A$2:$B$602,2,FALSE)</f>
        <v>35</v>
      </c>
      <c r="E911">
        <v>25567</v>
      </c>
      <c r="F911">
        <v>0</v>
      </c>
      <c r="H911">
        <v>811</v>
      </c>
      <c r="I911" t="s">
        <v>27</v>
      </c>
      <c r="J911" t="s">
        <v>1694</v>
      </c>
      <c r="K911" t="s">
        <v>1731</v>
      </c>
      <c r="L911" t="s">
        <v>45</v>
      </c>
      <c r="M911" t="s">
        <v>32</v>
      </c>
      <c r="N911">
        <v>4020</v>
      </c>
      <c r="O911">
        <v>2160</v>
      </c>
      <c r="P911">
        <v>1860</v>
      </c>
      <c r="Q911">
        <v>0</v>
      </c>
      <c r="R911">
        <v>0</v>
      </c>
      <c r="S911">
        <v>4020</v>
      </c>
      <c r="T911">
        <v>0</v>
      </c>
      <c r="U911" t="s">
        <v>1697</v>
      </c>
      <c r="V911">
        <v>0</v>
      </c>
      <c r="W911">
        <v>0</v>
      </c>
      <c r="X911" t="s">
        <v>1732</v>
      </c>
      <c r="Y911">
        <v>1</v>
      </c>
      <c r="Z911">
        <v>3</v>
      </c>
      <c r="AA911">
        <v>0</v>
      </c>
      <c r="AB911">
        <v>0</v>
      </c>
      <c r="AC911">
        <v>0</v>
      </c>
      <c r="AD911">
        <v>0</v>
      </c>
      <c r="AE911">
        <v>0</v>
      </c>
      <c r="AF911">
        <v>0</v>
      </c>
    </row>
    <row r="912" spans="1:32" hidden="1" x14ac:dyDescent="0.25">
      <c r="A912" t="s">
        <v>1726</v>
      </c>
      <c r="B912">
        <v>3054.89</v>
      </c>
      <c r="C912">
        <v>-636.48</v>
      </c>
      <c r="D912" s="17">
        <f>VLOOKUP(A912,Sheet7!$A$2:$B$602,2,FALSE)</f>
        <v>35</v>
      </c>
      <c r="E912">
        <v>25570</v>
      </c>
      <c r="F912">
        <v>0</v>
      </c>
      <c r="H912">
        <v>811</v>
      </c>
      <c r="I912" t="s">
        <v>27</v>
      </c>
      <c r="J912" t="s">
        <v>1694</v>
      </c>
      <c r="K912" t="s">
        <v>1733</v>
      </c>
      <c r="L912" t="s">
        <v>45</v>
      </c>
      <c r="M912" t="s">
        <v>77</v>
      </c>
      <c r="N912">
        <v>3000</v>
      </c>
      <c r="O912">
        <v>2160</v>
      </c>
      <c r="P912">
        <v>840</v>
      </c>
      <c r="Q912">
        <v>0</v>
      </c>
      <c r="R912">
        <v>0</v>
      </c>
      <c r="S912">
        <v>3000</v>
      </c>
      <c r="T912">
        <v>0</v>
      </c>
      <c r="U912" t="s">
        <v>1697</v>
      </c>
      <c r="V912">
        <v>0</v>
      </c>
      <c r="W912">
        <v>0</v>
      </c>
      <c r="X912" t="s">
        <v>1734</v>
      </c>
      <c r="Y912">
        <v>13</v>
      </c>
      <c r="Z912">
        <v>0</v>
      </c>
      <c r="AA912">
        <v>0</v>
      </c>
      <c r="AB912">
        <v>0</v>
      </c>
      <c r="AC912">
        <v>0</v>
      </c>
      <c r="AD912">
        <v>0</v>
      </c>
      <c r="AE912">
        <v>0</v>
      </c>
      <c r="AF912">
        <v>0</v>
      </c>
    </row>
    <row r="913" spans="1:32" hidden="1" x14ac:dyDescent="0.25">
      <c r="A913" t="s">
        <v>1726</v>
      </c>
      <c r="B913">
        <v>3054.89</v>
      </c>
      <c r="C913">
        <v>-636.48</v>
      </c>
      <c r="D913" s="17">
        <f>VLOOKUP(A913,Sheet7!$A$2:$B$602,2,FALSE)</f>
        <v>35</v>
      </c>
      <c r="E913">
        <v>25572</v>
      </c>
      <c r="F913">
        <v>0</v>
      </c>
      <c r="H913">
        <v>811</v>
      </c>
      <c r="I913" t="s">
        <v>27</v>
      </c>
      <c r="J913" t="s">
        <v>1694</v>
      </c>
      <c r="K913" t="s">
        <v>1735</v>
      </c>
      <c r="L913" t="s">
        <v>60</v>
      </c>
      <c r="M913" t="s">
        <v>32</v>
      </c>
      <c r="N913">
        <v>1200</v>
      </c>
      <c r="O913">
        <v>700</v>
      </c>
      <c r="P913">
        <v>500</v>
      </c>
      <c r="Q913">
        <v>0</v>
      </c>
      <c r="R913">
        <v>0</v>
      </c>
      <c r="S913">
        <v>1200</v>
      </c>
      <c r="T913">
        <v>0</v>
      </c>
      <c r="U913" t="s">
        <v>1697</v>
      </c>
      <c r="V913">
        <v>0</v>
      </c>
      <c r="W913">
        <v>0</v>
      </c>
      <c r="X913">
        <v>0</v>
      </c>
      <c r="Y913">
        <v>0</v>
      </c>
      <c r="Z913">
        <v>0</v>
      </c>
      <c r="AA913">
        <v>0</v>
      </c>
      <c r="AB913">
        <v>0</v>
      </c>
      <c r="AC913" t="s">
        <v>33</v>
      </c>
      <c r="AD913">
        <v>0</v>
      </c>
      <c r="AE913">
        <v>0</v>
      </c>
      <c r="AF913">
        <v>0</v>
      </c>
    </row>
    <row r="914" spans="1:32" hidden="1" x14ac:dyDescent="0.25">
      <c r="A914" t="s">
        <v>1726</v>
      </c>
      <c r="B914">
        <v>3054.89</v>
      </c>
      <c r="C914">
        <v>-636.48</v>
      </c>
      <c r="D914" s="17">
        <f>VLOOKUP(A914,Sheet7!$A$2:$B$602,2,FALSE)</f>
        <v>35</v>
      </c>
      <c r="E914">
        <v>25576</v>
      </c>
      <c r="F914">
        <v>0</v>
      </c>
      <c r="H914">
        <v>811</v>
      </c>
      <c r="I914" t="s">
        <v>27</v>
      </c>
      <c r="J914" t="s">
        <v>1694</v>
      </c>
      <c r="K914" t="s">
        <v>1736</v>
      </c>
      <c r="L914" t="s">
        <v>50</v>
      </c>
      <c r="M914" t="s">
        <v>77</v>
      </c>
      <c r="N914">
        <v>660</v>
      </c>
      <c r="O914">
        <v>200</v>
      </c>
      <c r="P914">
        <v>460</v>
      </c>
      <c r="Q914">
        <v>0</v>
      </c>
      <c r="R914">
        <v>0</v>
      </c>
      <c r="S914">
        <v>660</v>
      </c>
      <c r="T914">
        <v>0</v>
      </c>
      <c r="U914" t="s">
        <v>1697</v>
      </c>
      <c r="V914">
        <v>0</v>
      </c>
      <c r="W914">
        <v>0</v>
      </c>
      <c r="X914">
        <v>0</v>
      </c>
      <c r="Y914">
        <v>0</v>
      </c>
      <c r="Z914">
        <v>0</v>
      </c>
      <c r="AA914">
        <v>0</v>
      </c>
      <c r="AB914">
        <v>0</v>
      </c>
      <c r="AC914" t="s">
        <v>33</v>
      </c>
      <c r="AD914">
        <v>0</v>
      </c>
      <c r="AE914">
        <v>0</v>
      </c>
      <c r="AF914">
        <v>0</v>
      </c>
    </row>
    <row r="915" spans="1:32" hidden="1" x14ac:dyDescent="0.25">
      <c r="A915" t="s">
        <v>1726</v>
      </c>
      <c r="B915">
        <v>3054.89</v>
      </c>
      <c r="C915">
        <v>-636.48</v>
      </c>
      <c r="D915" s="17">
        <f>VLOOKUP(A915,Sheet7!$A$2:$B$602,2,FALSE)</f>
        <v>35</v>
      </c>
      <c r="E915">
        <v>25578</v>
      </c>
      <c r="F915">
        <v>0</v>
      </c>
      <c r="H915">
        <v>811</v>
      </c>
      <c r="I915" t="s">
        <v>27</v>
      </c>
      <c r="J915" t="s">
        <v>1694</v>
      </c>
      <c r="K915" t="s">
        <v>1737</v>
      </c>
      <c r="L915" t="s">
        <v>37</v>
      </c>
      <c r="M915" t="s">
        <v>77</v>
      </c>
      <c r="N915">
        <v>900</v>
      </c>
      <c r="O915">
        <v>300</v>
      </c>
      <c r="P915">
        <v>600</v>
      </c>
      <c r="Q915">
        <v>0</v>
      </c>
      <c r="R915">
        <v>0</v>
      </c>
      <c r="S915">
        <v>900</v>
      </c>
      <c r="T915">
        <v>0</v>
      </c>
      <c r="U915" t="s">
        <v>1697</v>
      </c>
      <c r="V915">
        <v>0</v>
      </c>
      <c r="W915">
        <v>0</v>
      </c>
      <c r="X915">
        <v>0</v>
      </c>
      <c r="Y915">
        <v>0</v>
      </c>
      <c r="Z915">
        <v>0</v>
      </c>
      <c r="AA915">
        <v>0</v>
      </c>
      <c r="AB915">
        <v>0</v>
      </c>
      <c r="AC915" t="s">
        <v>33</v>
      </c>
      <c r="AD915">
        <v>0</v>
      </c>
      <c r="AE915">
        <v>0</v>
      </c>
      <c r="AF915">
        <v>0</v>
      </c>
    </row>
    <row r="916" spans="1:32" hidden="1" x14ac:dyDescent="0.25">
      <c r="A916" t="s">
        <v>1743</v>
      </c>
      <c r="B916">
        <v>3260.2600000000007</v>
      </c>
      <c r="C916">
        <v>-592.91</v>
      </c>
      <c r="D916" s="17">
        <f>VLOOKUP(A916,Sheet7!$A$2:$B$602,2,FALSE)</f>
        <v>35</v>
      </c>
      <c r="E916">
        <v>27002</v>
      </c>
      <c r="F916">
        <v>0</v>
      </c>
      <c r="H916">
        <v>811</v>
      </c>
      <c r="I916" t="s">
        <v>27</v>
      </c>
      <c r="J916" t="s">
        <v>1694</v>
      </c>
      <c r="K916" t="s">
        <v>1744</v>
      </c>
      <c r="L916" t="s">
        <v>288</v>
      </c>
      <c r="M916" t="s">
        <v>32</v>
      </c>
      <c r="N916">
        <v>82</v>
      </c>
      <c r="O916">
        <v>0</v>
      </c>
      <c r="P916">
        <v>82</v>
      </c>
      <c r="Q916">
        <v>0</v>
      </c>
      <c r="R916">
        <v>0</v>
      </c>
      <c r="S916">
        <v>82</v>
      </c>
      <c r="T916">
        <v>0</v>
      </c>
      <c r="U916" t="s">
        <v>1697</v>
      </c>
      <c r="V916">
        <v>0</v>
      </c>
      <c r="W916">
        <v>0</v>
      </c>
      <c r="X916">
        <v>0</v>
      </c>
      <c r="Y916">
        <v>0</v>
      </c>
      <c r="Z916">
        <v>0</v>
      </c>
      <c r="AA916">
        <v>0</v>
      </c>
      <c r="AB916">
        <v>0</v>
      </c>
      <c r="AC916" t="s">
        <v>33</v>
      </c>
      <c r="AD916">
        <v>0</v>
      </c>
      <c r="AE916">
        <v>0</v>
      </c>
      <c r="AF916">
        <v>0</v>
      </c>
    </row>
    <row r="917" spans="1:32" hidden="1" x14ac:dyDescent="0.25">
      <c r="A917" t="s">
        <v>1743</v>
      </c>
      <c r="B917">
        <v>3260.2600000000007</v>
      </c>
      <c r="C917">
        <v>-592.91</v>
      </c>
      <c r="D917" s="17">
        <f>VLOOKUP(A917,Sheet7!$A$2:$B$602,2,FALSE)</f>
        <v>35</v>
      </c>
      <c r="E917">
        <v>27005</v>
      </c>
      <c r="F917">
        <v>0</v>
      </c>
      <c r="H917">
        <v>811</v>
      </c>
      <c r="I917" t="s">
        <v>27</v>
      </c>
      <c r="J917" t="s">
        <v>1694</v>
      </c>
      <c r="K917" t="s">
        <v>1745</v>
      </c>
      <c r="L917" t="s">
        <v>272</v>
      </c>
      <c r="M917" t="s">
        <v>32</v>
      </c>
      <c r="N917">
        <v>240</v>
      </c>
      <c r="O917">
        <v>0</v>
      </c>
      <c r="P917">
        <v>96</v>
      </c>
      <c r="Q917">
        <v>0</v>
      </c>
      <c r="R917">
        <v>0</v>
      </c>
      <c r="S917">
        <v>0</v>
      </c>
      <c r="T917">
        <v>0</v>
      </c>
      <c r="U917" t="s">
        <v>1746</v>
      </c>
      <c r="V917">
        <v>2</v>
      </c>
      <c r="W917">
        <v>1</v>
      </c>
      <c r="X917" t="s">
        <v>1747</v>
      </c>
      <c r="Y917">
        <v>1</v>
      </c>
      <c r="Z917">
        <v>3</v>
      </c>
      <c r="AA917">
        <v>0</v>
      </c>
      <c r="AB917">
        <v>0</v>
      </c>
      <c r="AC917" t="s">
        <v>33</v>
      </c>
      <c r="AD917">
        <v>0</v>
      </c>
      <c r="AE917">
        <v>0</v>
      </c>
      <c r="AF917">
        <v>0</v>
      </c>
    </row>
    <row r="918" spans="1:32" hidden="1" x14ac:dyDescent="0.25">
      <c r="A918" t="s">
        <v>1743</v>
      </c>
      <c r="B918">
        <v>3260.2600000000007</v>
      </c>
      <c r="C918">
        <v>-592.91</v>
      </c>
      <c r="D918" s="17">
        <f>VLOOKUP(A918,Sheet7!$A$2:$B$602,2,FALSE)</f>
        <v>35</v>
      </c>
      <c r="E918">
        <v>27019</v>
      </c>
      <c r="F918">
        <v>0</v>
      </c>
      <c r="H918">
        <v>811</v>
      </c>
      <c r="I918" t="s">
        <v>27</v>
      </c>
      <c r="J918" t="s">
        <v>1694</v>
      </c>
      <c r="K918" t="s">
        <v>1748</v>
      </c>
      <c r="L918" t="s">
        <v>119</v>
      </c>
      <c r="M918" t="s">
        <v>77</v>
      </c>
      <c r="N918">
        <v>435.6</v>
      </c>
      <c r="O918">
        <v>0</v>
      </c>
      <c r="P918">
        <v>130.68</v>
      </c>
      <c r="Q918">
        <v>0</v>
      </c>
      <c r="R918">
        <v>0</v>
      </c>
      <c r="S918">
        <v>435.6</v>
      </c>
      <c r="T918">
        <v>0</v>
      </c>
      <c r="U918" t="s">
        <v>1697</v>
      </c>
      <c r="V918">
        <v>0</v>
      </c>
      <c r="W918">
        <v>0</v>
      </c>
      <c r="X918">
        <v>0</v>
      </c>
      <c r="Y918">
        <v>0</v>
      </c>
      <c r="Z918">
        <v>0</v>
      </c>
      <c r="AA918">
        <v>0</v>
      </c>
      <c r="AB918">
        <v>0</v>
      </c>
      <c r="AC918" t="s">
        <v>33</v>
      </c>
      <c r="AD918">
        <v>0</v>
      </c>
      <c r="AE918">
        <v>0</v>
      </c>
      <c r="AF918">
        <v>0</v>
      </c>
    </row>
    <row r="919" spans="1:32" hidden="1" x14ac:dyDescent="0.25">
      <c r="A919" t="s">
        <v>1743</v>
      </c>
      <c r="B919">
        <v>3260.2600000000007</v>
      </c>
      <c r="C919">
        <v>-592.91</v>
      </c>
      <c r="D919" s="17">
        <f>VLOOKUP(A919,Sheet7!$A$2:$B$602,2,FALSE)</f>
        <v>35</v>
      </c>
      <c r="E919">
        <v>27021</v>
      </c>
      <c r="F919">
        <v>0</v>
      </c>
      <c r="H919">
        <v>811</v>
      </c>
      <c r="I919" t="s">
        <v>27</v>
      </c>
      <c r="J919" t="s">
        <v>1694</v>
      </c>
      <c r="K919" t="s">
        <v>1749</v>
      </c>
      <c r="L919" t="s">
        <v>119</v>
      </c>
      <c r="M919" t="s">
        <v>32</v>
      </c>
      <c r="N919">
        <v>450</v>
      </c>
      <c r="O919">
        <v>0</v>
      </c>
      <c r="P919">
        <v>157.5</v>
      </c>
      <c r="Q919">
        <v>0</v>
      </c>
      <c r="R919">
        <v>0</v>
      </c>
      <c r="S919">
        <v>450</v>
      </c>
      <c r="T919">
        <v>0</v>
      </c>
      <c r="U919" t="s">
        <v>1697</v>
      </c>
      <c r="V919">
        <v>0</v>
      </c>
      <c r="W919">
        <v>0</v>
      </c>
      <c r="X919">
        <v>0</v>
      </c>
      <c r="Y919">
        <v>0</v>
      </c>
      <c r="Z919">
        <v>0</v>
      </c>
      <c r="AA919">
        <v>0</v>
      </c>
      <c r="AB919">
        <v>0</v>
      </c>
      <c r="AC919" t="s">
        <v>33</v>
      </c>
      <c r="AD919">
        <v>0</v>
      </c>
      <c r="AE919">
        <v>0</v>
      </c>
      <c r="AF919">
        <v>0</v>
      </c>
    </row>
    <row r="920" spans="1:32" hidden="1" x14ac:dyDescent="0.25">
      <c r="A920" t="s">
        <v>1743</v>
      </c>
      <c r="B920">
        <v>3260.2600000000007</v>
      </c>
      <c r="C920">
        <v>-592.91</v>
      </c>
      <c r="D920" s="17">
        <f>VLOOKUP(A920,Sheet7!$A$2:$B$602,2,FALSE)</f>
        <v>35</v>
      </c>
      <c r="E920">
        <v>27023</v>
      </c>
      <c r="F920">
        <v>0</v>
      </c>
      <c r="H920">
        <v>811</v>
      </c>
      <c r="I920" t="s">
        <v>27</v>
      </c>
      <c r="J920" t="s">
        <v>1694</v>
      </c>
      <c r="K920" t="s">
        <v>1750</v>
      </c>
      <c r="L920" t="s">
        <v>119</v>
      </c>
      <c r="M920" t="s">
        <v>51</v>
      </c>
      <c r="N920">
        <v>504</v>
      </c>
      <c r="O920">
        <v>0</v>
      </c>
      <c r="P920">
        <v>151.19999999999999</v>
      </c>
      <c r="Q920">
        <v>0</v>
      </c>
      <c r="R920">
        <v>0</v>
      </c>
      <c r="S920">
        <v>504</v>
      </c>
      <c r="T920">
        <v>0</v>
      </c>
      <c r="U920" t="s">
        <v>1697</v>
      </c>
      <c r="V920">
        <v>0</v>
      </c>
      <c r="W920">
        <v>0</v>
      </c>
      <c r="X920">
        <v>0</v>
      </c>
      <c r="Y920">
        <v>0</v>
      </c>
      <c r="Z920">
        <v>0</v>
      </c>
      <c r="AA920">
        <v>0</v>
      </c>
      <c r="AB920">
        <v>0</v>
      </c>
      <c r="AC920" t="s">
        <v>33</v>
      </c>
      <c r="AD920">
        <v>0</v>
      </c>
      <c r="AE920">
        <v>0</v>
      </c>
      <c r="AF920">
        <v>0</v>
      </c>
    </row>
    <row r="921" spans="1:32" hidden="1" x14ac:dyDescent="0.25">
      <c r="A921" t="s">
        <v>1743</v>
      </c>
      <c r="B921">
        <v>3260.2600000000007</v>
      </c>
      <c r="C921">
        <v>-592.91</v>
      </c>
      <c r="D921" s="17">
        <f>VLOOKUP(A921,Sheet7!$A$2:$B$602,2,FALSE)</f>
        <v>35</v>
      </c>
      <c r="E921">
        <v>27026</v>
      </c>
      <c r="F921">
        <v>0</v>
      </c>
      <c r="H921">
        <v>811</v>
      </c>
      <c r="I921" t="s">
        <v>27</v>
      </c>
      <c r="J921" t="s">
        <v>1694</v>
      </c>
      <c r="K921" t="s">
        <v>1751</v>
      </c>
      <c r="L921" t="s">
        <v>60</v>
      </c>
      <c r="M921" t="s">
        <v>32</v>
      </c>
      <c r="N921">
        <v>2480</v>
      </c>
      <c r="O921">
        <v>7920</v>
      </c>
      <c r="P921">
        <v>1488</v>
      </c>
      <c r="Q921">
        <v>0</v>
      </c>
      <c r="R921">
        <v>0</v>
      </c>
      <c r="S921">
        <v>2480</v>
      </c>
      <c r="T921">
        <v>0</v>
      </c>
      <c r="U921" t="s">
        <v>1697</v>
      </c>
      <c r="V921">
        <v>0</v>
      </c>
      <c r="W921">
        <v>0</v>
      </c>
      <c r="X921" t="s">
        <v>1752</v>
      </c>
      <c r="Y921">
        <v>0</v>
      </c>
      <c r="Z921">
        <v>0</v>
      </c>
      <c r="AA921">
        <v>0</v>
      </c>
      <c r="AB921">
        <v>0</v>
      </c>
      <c r="AC921" t="s">
        <v>63</v>
      </c>
      <c r="AD921" t="s">
        <v>1753</v>
      </c>
      <c r="AE921">
        <v>0</v>
      </c>
      <c r="AF921">
        <v>0</v>
      </c>
    </row>
    <row r="922" spans="1:32" hidden="1" x14ac:dyDescent="0.25">
      <c r="A922" t="s">
        <v>1743</v>
      </c>
      <c r="B922">
        <v>3260.2600000000007</v>
      </c>
      <c r="C922">
        <v>-592.91</v>
      </c>
      <c r="D922" s="17">
        <f>VLOOKUP(A922,Sheet7!$A$2:$B$602,2,FALSE)</f>
        <v>35</v>
      </c>
      <c r="E922">
        <v>27043</v>
      </c>
      <c r="F922">
        <v>0</v>
      </c>
      <c r="H922">
        <v>811</v>
      </c>
      <c r="I922" t="s">
        <v>27</v>
      </c>
      <c r="J922" t="s">
        <v>1694</v>
      </c>
      <c r="K922" t="s">
        <v>1754</v>
      </c>
      <c r="L922" t="s">
        <v>45</v>
      </c>
      <c r="M922" t="s">
        <v>32</v>
      </c>
      <c r="N922">
        <v>5850</v>
      </c>
      <c r="O922">
        <v>0</v>
      </c>
      <c r="P922">
        <v>2632.5</v>
      </c>
      <c r="Q922">
        <v>0</v>
      </c>
      <c r="R922">
        <v>0</v>
      </c>
      <c r="S922">
        <v>5850</v>
      </c>
      <c r="T922">
        <v>0</v>
      </c>
      <c r="U922" t="s">
        <v>1697</v>
      </c>
      <c r="V922">
        <v>0</v>
      </c>
      <c r="W922">
        <v>0</v>
      </c>
      <c r="X922">
        <v>0</v>
      </c>
      <c r="Y922">
        <v>0</v>
      </c>
      <c r="Z922">
        <v>0</v>
      </c>
      <c r="AA922">
        <v>0</v>
      </c>
      <c r="AB922">
        <v>0</v>
      </c>
      <c r="AC922" t="s">
        <v>33</v>
      </c>
      <c r="AD922">
        <v>0</v>
      </c>
      <c r="AE922">
        <v>0</v>
      </c>
      <c r="AF922">
        <v>0</v>
      </c>
    </row>
    <row r="923" spans="1:32" hidden="1" x14ac:dyDescent="0.25">
      <c r="A923" t="s">
        <v>1743</v>
      </c>
      <c r="B923">
        <v>3260.2600000000007</v>
      </c>
      <c r="C923">
        <v>-592.91</v>
      </c>
      <c r="D923" s="17">
        <f>VLOOKUP(A923,Sheet7!$A$2:$B$602,2,FALSE)</f>
        <v>35</v>
      </c>
      <c r="E923">
        <v>27046</v>
      </c>
      <c r="F923">
        <v>0</v>
      </c>
      <c r="H923">
        <v>811</v>
      </c>
      <c r="I923" t="s">
        <v>27</v>
      </c>
      <c r="J923" t="s">
        <v>1694</v>
      </c>
      <c r="K923" t="s">
        <v>1755</v>
      </c>
      <c r="L923" t="s">
        <v>50</v>
      </c>
      <c r="M923" t="s">
        <v>32</v>
      </c>
      <c r="N923">
        <v>6653.2</v>
      </c>
      <c r="O923">
        <v>0</v>
      </c>
      <c r="P923">
        <v>4657.24</v>
      </c>
      <c r="Q923">
        <v>0</v>
      </c>
      <c r="R923">
        <v>0</v>
      </c>
      <c r="S923">
        <v>6653.2</v>
      </c>
      <c r="T923">
        <v>0</v>
      </c>
      <c r="U923" t="s">
        <v>1697</v>
      </c>
      <c r="V923">
        <v>0</v>
      </c>
      <c r="W923">
        <v>0</v>
      </c>
      <c r="X923">
        <v>0</v>
      </c>
      <c r="Y923">
        <v>0</v>
      </c>
      <c r="Z923">
        <v>0</v>
      </c>
      <c r="AA923">
        <v>0</v>
      </c>
      <c r="AB923">
        <v>0</v>
      </c>
      <c r="AC923" t="s">
        <v>33</v>
      </c>
      <c r="AD923">
        <v>0</v>
      </c>
      <c r="AE923">
        <v>0</v>
      </c>
      <c r="AF923">
        <v>0</v>
      </c>
    </row>
    <row r="924" spans="1:32" hidden="1" x14ac:dyDescent="0.25">
      <c r="A924" t="s">
        <v>1743</v>
      </c>
      <c r="B924">
        <v>3260.2600000000007</v>
      </c>
      <c r="C924">
        <v>-592.91</v>
      </c>
      <c r="D924" s="17">
        <f>VLOOKUP(A924,Sheet7!$A$2:$B$602,2,FALSE)</f>
        <v>35</v>
      </c>
      <c r="E924">
        <v>27056</v>
      </c>
      <c r="F924">
        <v>0</v>
      </c>
      <c r="H924">
        <v>811</v>
      </c>
      <c r="I924" t="s">
        <v>27</v>
      </c>
      <c r="J924" t="s">
        <v>1694</v>
      </c>
      <c r="K924" t="s">
        <v>1756</v>
      </c>
      <c r="L924" t="s">
        <v>50</v>
      </c>
      <c r="M924" t="s">
        <v>406</v>
      </c>
      <c r="N924">
        <v>0</v>
      </c>
      <c r="O924">
        <v>0</v>
      </c>
      <c r="P924">
        <v>0</v>
      </c>
      <c r="Q924">
        <v>0</v>
      </c>
      <c r="R924">
        <v>0</v>
      </c>
      <c r="S924">
        <v>0</v>
      </c>
      <c r="T924">
        <v>0</v>
      </c>
      <c r="U924" t="s">
        <v>1757</v>
      </c>
      <c r="V924">
        <v>0</v>
      </c>
      <c r="W924">
        <v>0</v>
      </c>
      <c r="X924">
        <v>0</v>
      </c>
      <c r="Y924">
        <v>0</v>
      </c>
      <c r="Z924">
        <v>0</v>
      </c>
      <c r="AA924">
        <v>0</v>
      </c>
      <c r="AB924">
        <v>0</v>
      </c>
      <c r="AC924" t="s">
        <v>33</v>
      </c>
      <c r="AD924">
        <v>0</v>
      </c>
      <c r="AE924">
        <v>0</v>
      </c>
      <c r="AF924">
        <v>0</v>
      </c>
    </row>
    <row r="925" spans="1:32" hidden="1" x14ac:dyDescent="0.25">
      <c r="A925" t="s">
        <v>1743</v>
      </c>
      <c r="B925">
        <v>3260.2600000000007</v>
      </c>
      <c r="C925">
        <v>-592.91</v>
      </c>
      <c r="D925" s="17">
        <f>VLOOKUP(A925,Sheet7!$A$2:$B$602,2,FALSE)</f>
        <v>35</v>
      </c>
      <c r="E925">
        <v>27087</v>
      </c>
      <c r="F925">
        <v>0</v>
      </c>
      <c r="H925">
        <v>811</v>
      </c>
      <c r="I925" t="s">
        <v>27</v>
      </c>
      <c r="J925" t="s">
        <v>1694</v>
      </c>
      <c r="K925" t="s">
        <v>1758</v>
      </c>
      <c r="L925" t="s">
        <v>45</v>
      </c>
      <c r="M925" t="s">
        <v>77</v>
      </c>
      <c r="N925">
        <v>3790</v>
      </c>
      <c r="O925">
        <v>0</v>
      </c>
      <c r="P925">
        <v>947.5</v>
      </c>
      <c r="Q925">
        <v>0</v>
      </c>
      <c r="R925">
        <v>0</v>
      </c>
      <c r="S925">
        <v>3790</v>
      </c>
      <c r="T925">
        <v>0</v>
      </c>
      <c r="U925" t="s">
        <v>1759</v>
      </c>
      <c r="V925">
        <v>1</v>
      </c>
      <c r="W925">
        <v>2</v>
      </c>
      <c r="X925" t="s">
        <v>1760</v>
      </c>
      <c r="Y925">
        <v>1</v>
      </c>
      <c r="Z925" t="s">
        <v>1761</v>
      </c>
      <c r="AA925">
        <v>0</v>
      </c>
      <c r="AB925">
        <v>0</v>
      </c>
      <c r="AC925" t="s">
        <v>63</v>
      </c>
      <c r="AD925" t="s">
        <v>1762</v>
      </c>
      <c r="AE925">
        <v>0</v>
      </c>
      <c r="AF925">
        <v>0</v>
      </c>
    </row>
    <row r="926" spans="1:32" hidden="1" x14ac:dyDescent="0.25">
      <c r="A926" t="s">
        <v>1763</v>
      </c>
      <c r="B926">
        <v>186.15000000000003</v>
      </c>
      <c r="C926">
        <v>1922.03</v>
      </c>
      <c r="D926" s="17">
        <f>VLOOKUP(A926,Sheet7!$A$2:$B$602,2,FALSE)</f>
        <v>40</v>
      </c>
      <c r="E926">
        <v>25416</v>
      </c>
      <c r="F926">
        <v>0</v>
      </c>
      <c r="H926">
        <v>811</v>
      </c>
      <c r="I926" t="s">
        <v>27</v>
      </c>
      <c r="J926" t="s">
        <v>1694</v>
      </c>
      <c r="K926" t="s">
        <v>1764</v>
      </c>
      <c r="L926" t="s">
        <v>60</v>
      </c>
      <c r="M926" t="s">
        <v>32</v>
      </c>
      <c r="N926">
        <v>402</v>
      </c>
      <c r="O926">
        <v>120</v>
      </c>
      <c r="P926">
        <v>150</v>
      </c>
      <c r="Q926">
        <v>0</v>
      </c>
      <c r="R926">
        <v>0</v>
      </c>
      <c r="S926">
        <v>402</v>
      </c>
      <c r="T926">
        <v>0</v>
      </c>
      <c r="U926" t="s">
        <v>1697</v>
      </c>
      <c r="V926">
        <v>0</v>
      </c>
      <c r="W926">
        <v>0</v>
      </c>
      <c r="X926">
        <v>0</v>
      </c>
      <c r="Y926">
        <v>0</v>
      </c>
      <c r="Z926">
        <v>0</v>
      </c>
      <c r="AA926">
        <v>0</v>
      </c>
      <c r="AB926">
        <v>0</v>
      </c>
      <c r="AC926" t="s">
        <v>33</v>
      </c>
      <c r="AD926">
        <v>0</v>
      </c>
      <c r="AE926">
        <v>0</v>
      </c>
      <c r="AF926">
        <v>0</v>
      </c>
    </row>
    <row r="927" spans="1:32" hidden="1" x14ac:dyDescent="0.25">
      <c r="A927" t="s">
        <v>1763</v>
      </c>
      <c r="B927">
        <v>186.15000000000003</v>
      </c>
      <c r="C927">
        <v>1922.03</v>
      </c>
      <c r="D927" s="17">
        <f>VLOOKUP(A927,Sheet7!$A$2:$B$602,2,FALSE)</f>
        <v>40</v>
      </c>
      <c r="E927">
        <v>25417</v>
      </c>
      <c r="F927">
        <v>0</v>
      </c>
      <c r="H927">
        <v>811</v>
      </c>
      <c r="I927" t="s">
        <v>27</v>
      </c>
      <c r="J927" t="s">
        <v>1694</v>
      </c>
      <c r="K927" t="s">
        <v>1765</v>
      </c>
      <c r="L927" t="s">
        <v>45</v>
      </c>
      <c r="M927" t="s">
        <v>32</v>
      </c>
      <c r="N927">
        <v>280</v>
      </c>
      <c r="O927">
        <v>120</v>
      </c>
      <c r="P927">
        <v>160</v>
      </c>
      <c r="Q927">
        <v>0</v>
      </c>
      <c r="R927">
        <v>0</v>
      </c>
      <c r="S927">
        <v>280</v>
      </c>
      <c r="T927">
        <v>0</v>
      </c>
      <c r="U927" t="s">
        <v>1697</v>
      </c>
      <c r="V927">
        <v>0</v>
      </c>
      <c r="W927">
        <v>0</v>
      </c>
      <c r="X927">
        <v>0</v>
      </c>
      <c r="Y927">
        <v>0</v>
      </c>
      <c r="Z927">
        <v>0</v>
      </c>
      <c r="AA927">
        <v>0</v>
      </c>
      <c r="AB927">
        <v>0</v>
      </c>
      <c r="AC927" t="s">
        <v>33</v>
      </c>
      <c r="AD927">
        <v>0</v>
      </c>
      <c r="AE927">
        <v>0</v>
      </c>
      <c r="AF927">
        <v>0</v>
      </c>
    </row>
    <row r="928" spans="1:32" hidden="1" x14ac:dyDescent="0.25">
      <c r="A928" t="s">
        <v>1766</v>
      </c>
      <c r="B928">
        <v>86.300000000000011</v>
      </c>
      <c r="C928">
        <v>143.74</v>
      </c>
      <c r="D928" s="17">
        <f>VLOOKUP(A928,Sheet7!$A$2:$B$602,2,FALSE)</f>
        <v>20</v>
      </c>
      <c r="E928">
        <v>26571</v>
      </c>
      <c r="F928">
        <v>0</v>
      </c>
      <c r="H928">
        <v>811</v>
      </c>
      <c r="I928" t="s">
        <v>27</v>
      </c>
      <c r="J928" t="s">
        <v>1694</v>
      </c>
      <c r="K928" t="s">
        <v>1767</v>
      </c>
      <c r="L928" t="s">
        <v>50</v>
      </c>
      <c r="M928" t="s">
        <v>32</v>
      </c>
      <c r="N928">
        <v>240</v>
      </c>
      <c r="O928">
        <v>0</v>
      </c>
      <c r="P928">
        <v>100</v>
      </c>
      <c r="Q928">
        <v>0</v>
      </c>
      <c r="R928">
        <v>0</v>
      </c>
      <c r="S928">
        <v>240</v>
      </c>
      <c r="T928">
        <v>0</v>
      </c>
      <c r="U928" t="s">
        <v>1697</v>
      </c>
      <c r="V928">
        <v>0</v>
      </c>
      <c r="W928">
        <v>0</v>
      </c>
      <c r="X928">
        <v>0</v>
      </c>
      <c r="Y928">
        <v>0</v>
      </c>
      <c r="Z928">
        <v>0</v>
      </c>
      <c r="AA928">
        <v>0</v>
      </c>
      <c r="AB928">
        <v>0</v>
      </c>
      <c r="AC928" t="s">
        <v>33</v>
      </c>
      <c r="AD928">
        <v>0</v>
      </c>
      <c r="AE928">
        <v>0</v>
      </c>
      <c r="AF928">
        <v>0</v>
      </c>
    </row>
    <row r="929" spans="1:32" hidden="1" x14ac:dyDescent="0.25">
      <c r="A929" t="s">
        <v>1766</v>
      </c>
      <c r="B929">
        <v>86.300000000000011</v>
      </c>
      <c r="C929">
        <v>143.74</v>
      </c>
      <c r="D929" s="17">
        <f>VLOOKUP(A929,Sheet7!$A$2:$B$602,2,FALSE)</f>
        <v>20</v>
      </c>
      <c r="E929">
        <v>26573</v>
      </c>
      <c r="F929">
        <v>0</v>
      </c>
      <c r="H929">
        <v>811</v>
      </c>
      <c r="I929" t="s">
        <v>27</v>
      </c>
      <c r="J929" t="s">
        <v>1694</v>
      </c>
      <c r="K929" t="s">
        <v>1768</v>
      </c>
      <c r="L929" t="s">
        <v>42</v>
      </c>
      <c r="M929" t="s">
        <v>77</v>
      </c>
      <c r="N929">
        <v>40</v>
      </c>
      <c r="O929">
        <v>20</v>
      </c>
      <c r="P929">
        <v>20</v>
      </c>
      <c r="Q929">
        <v>0</v>
      </c>
      <c r="R929">
        <v>0</v>
      </c>
      <c r="S929">
        <v>40</v>
      </c>
      <c r="T929">
        <v>0</v>
      </c>
      <c r="U929" t="s">
        <v>1697</v>
      </c>
      <c r="V929">
        <v>0</v>
      </c>
      <c r="W929">
        <v>0</v>
      </c>
      <c r="X929">
        <v>0</v>
      </c>
      <c r="Y929">
        <v>0</v>
      </c>
      <c r="Z929">
        <v>0</v>
      </c>
      <c r="AA929">
        <v>0</v>
      </c>
      <c r="AB929">
        <v>0</v>
      </c>
      <c r="AC929" t="s">
        <v>33</v>
      </c>
      <c r="AD929">
        <v>0</v>
      </c>
      <c r="AE929">
        <v>0</v>
      </c>
      <c r="AF929">
        <v>0</v>
      </c>
    </row>
    <row r="930" spans="1:32" hidden="1" x14ac:dyDescent="0.25">
      <c r="A930" t="s">
        <v>1766</v>
      </c>
      <c r="B930">
        <v>86.300000000000011</v>
      </c>
      <c r="C930">
        <v>143.74</v>
      </c>
      <c r="D930" s="17">
        <f>VLOOKUP(A930,Sheet7!$A$2:$B$602,2,FALSE)</f>
        <v>20</v>
      </c>
      <c r="E930">
        <v>26574</v>
      </c>
      <c r="F930">
        <v>0</v>
      </c>
      <c r="H930">
        <v>811</v>
      </c>
      <c r="I930" t="s">
        <v>27</v>
      </c>
      <c r="J930" t="s">
        <v>1694</v>
      </c>
      <c r="K930" t="s">
        <v>1769</v>
      </c>
      <c r="L930" t="s">
        <v>45</v>
      </c>
      <c r="M930" t="s">
        <v>77</v>
      </c>
      <c r="N930">
        <v>85</v>
      </c>
      <c r="O930">
        <v>56.67</v>
      </c>
      <c r="P930">
        <v>28.33</v>
      </c>
      <c r="Q930">
        <v>0</v>
      </c>
      <c r="R930">
        <v>0</v>
      </c>
      <c r="S930">
        <v>85</v>
      </c>
      <c r="T930">
        <v>0</v>
      </c>
      <c r="U930" t="s">
        <v>1697</v>
      </c>
      <c r="V930">
        <v>0</v>
      </c>
      <c r="W930">
        <v>0</v>
      </c>
      <c r="X930">
        <v>0</v>
      </c>
      <c r="Y930">
        <v>0</v>
      </c>
      <c r="Z930">
        <v>0</v>
      </c>
      <c r="AA930">
        <v>0</v>
      </c>
      <c r="AB930">
        <v>0</v>
      </c>
      <c r="AC930" t="s">
        <v>33</v>
      </c>
      <c r="AD930">
        <v>0</v>
      </c>
      <c r="AE930">
        <v>0</v>
      </c>
      <c r="AF930">
        <v>0</v>
      </c>
    </row>
    <row r="931" spans="1:32" hidden="1" x14ac:dyDescent="0.25">
      <c r="A931" t="s">
        <v>1800</v>
      </c>
      <c r="B931">
        <v>3616.75</v>
      </c>
      <c r="C931">
        <v>1637.25</v>
      </c>
      <c r="D931" s="17">
        <f>VLOOKUP(A931,Sheet7!$A$2:$B$602,2,FALSE)</f>
        <v>85</v>
      </c>
      <c r="E931">
        <v>27166</v>
      </c>
      <c r="F931">
        <v>0</v>
      </c>
      <c r="H931">
        <v>811</v>
      </c>
      <c r="I931" t="s">
        <v>27</v>
      </c>
      <c r="J931" t="s">
        <v>1694</v>
      </c>
      <c r="K931" t="s">
        <v>1801</v>
      </c>
      <c r="L931" t="s">
        <v>42</v>
      </c>
      <c r="M931" t="s">
        <v>32</v>
      </c>
      <c r="N931">
        <v>688.5</v>
      </c>
      <c r="O931">
        <v>447.53</v>
      </c>
      <c r="P931">
        <v>240.97</v>
      </c>
      <c r="Q931">
        <v>0</v>
      </c>
      <c r="R931">
        <v>0</v>
      </c>
      <c r="S931">
        <v>688.5</v>
      </c>
      <c r="T931">
        <v>0</v>
      </c>
      <c r="U931" t="s">
        <v>1697</v>
      </c>
      <c r="V931">
        <v>0</v>
      </c>
      <c r="W931">
        <v>0</v>
      </c>
      <c r="X931">
        <v>0</v>
      </c>
      <c r="Y931">
        <v>0</v>
      </c>
      <c r="Z931">
        <v>0</v>
      </c>
      <c r="AA931">
        <v>0</v>
      </c>
      <c r="AB931">
        <v>0</v>
      </c>
      <c r="AC931" t="s">
        <v>33</v>
      </c>
      <c r="AD931">
        <v>0</v>
      </c>
      <c r="AE931">
        <v>0</v>
      </c>
      <c r="AF931">
        <v>0</v>
      </c>
    </row>
    <row r="932" spans="1:32" hidden="1" x14ac:dyDescent="0.25">
      <c r="A932" t="s">
        <v>1800</v>
      </c>
      <c r="B932">
        <v>3616.75</v>
      </c>
      <c r="C932">
        <v>1637.25</v>
      </c>
      <c r="D932" s="17">
        <f>VLOOKUP(A932,Sheet7!$A$2:$B$602,2,FALSE)</f>
        <v>85</v>
      </c>
      <c r="E932">
        <v>27170</v>
      </c>
      <c r="F932">
        <v>0</v>
      </c>
      <c r="H932">
        <v>811</v>
      </c>
      <c r="I932" t="s">
        <v>27</v>
      </c>
      <c r="J932" t="s">
        <v>1694</v>
      </c>
      <c r="K932" t="s">
        <v>1802</v>
      </c>
      <c r="L932" t="s">
        <v>42</v>
      </c>
      <c r="M932" t="s">
        <v>77</v>
      </c>
      <c r="N932">
        <v>780.3</v>
      </c>
      <c r="O932">
        <v>507.2</v>
      </c>
      <c r="P932">
        <v>273.10000000000002</v>
      </c>
      <c r="Q932">
        <v>0</v>
      </c>
      <c r="R932">
        <v>0</v>
      </c>
      <c r="S932">
        <v>780.3</v>
      </c>
      <c r="T932">
        <v>0</v>
      </c>
      <c r="U932" t="s">
        <v>1697</v>
      </c>
      <c r="V932">
        <v>0</v>
      </c>
      <c r="W932">
        <v>0</v>
      </c>
      <c r="X932">
        <v>0</v>
      </c>
      <c r="Y932">
        <v>0</v>
      </c>
      <c r="Z932">
        <v>0</v>
      </c>
      <c r="AA932">
        <v>0</v>
      </c>
      <c r="AB932">
        <v>0</v>
      </c>
      <c r="AC932" t="s">
        <v>33</v>
      </c>
      <c r="AD932">
        <v>0</v>
      </c>
      <c r="AE932">
        <v>0</v>
      </c>
      <c r="AF932">
        <v>0</v>
      </c>
    </row>
    <row r="933" spans="1:32" hidden="1" x14ac:dyDescent="0.25">
      <c r="A933" t="s">
        <v>1800</v>
      </c>
      <c r="B933">
        <v>3616.75</v>
      </c>
      <c r="C933">
        <v>1637.25</v>
      </c>
      <c r="D933" s="17">
        <f>VLOOKUP(A933,Sheet7!$A$2:$B$602,2,FALSE)</f>
        <v>85</v>
      </c>
      <c r="E933">
        <v>27173</v>
      </c>
      <c r="F933">
        <v>0</v>
      </c>
      <c r="H933">
        <v>811</v>
      </c>
      <c r="I933" t="s">
        <v>27</v>
      </c>
      <c r="J933" t="s">
        <v>1694</v>
      </c>
      <c r="K933" t="s">
        <v>1803</v>
      </c>
      <c r="L933" t="s">
        <v>364</v>
      </c>
      <c r="M933" t="s">
        <v>32</v>
      </c>
      <c r="N933">
        <v>4131</v>
      </c>
      <c r="O933">
        <v>2685.15</v>
      </c>
      <c r="P933">
        <v>1445</v>
      </c>
      <c r="Q933">
        <v>0</v>
      </c>
      <c r="R933">
        <v>0</v>
      </c>
      <c r="S933">
        <v>4131</v>
      </c>
      <c r="T933">
        <v>0</v>
      </c>
      <c r="U933" t="s">
        <v>1697</v>
      </c>
      <c r="V933">
        <v>0</v>
      </c>
      <c r="W933">
        <v>0</v>
      </c>
      <c r="X933" t="s">
        <v>1804</v>
      </c>
      <c r="Y933">
        <v>4</v>
      </c>
      <c r="Z933">
        <v>4</v>
      </c>
      <c r="AA933">
        <v>0</v>
      </c>
      <c r="AB933">
        <v>0</v>
      </c>
      <c r="AC933" t="s">
        <v>63</v>
      </c>
      <c r="AD933" t="s">
        <v>1805</v>
      </c>
      <c r="AE933">
        <v>0</v>
      </c>
      <c r="AF933">
        <v>0</v>
      </c>
    </row>
    <row r="934" spans="1:32" hidden="1" x14ac:dyDescent="0.25">
      <c r="A934" t="s">
        <v>1800</v>
      </c>
      <c r="B934">
        <v>3616.75</v>
      </c>
      <c r="C934">
        <v>1637.25</v>
      </c>
      <c r="D934" s="17">
        <f>VLOOKUP(A934,Sheet7!$A$2:$B$602,2,FALSE)</f>
        <v>85</v>
      </c>
      <c r="E934">
        <v>27174</v>
      </c>
      <c r="F934">
        <v>0</v>
      </c>
      <c r="H934">
        <v>811</v>
      </c>
      <c r="I934" t="s">
        <v>27</v>
      </c>
      <c r="J934" t="s">
        <v>1694</v>
      </c>
      <c r="K934" t="s">
        <v>1806</v>
      </c>
      <c r="L934" t="s">
        <v>364</v>
      </c>
      <c r="M934" t="s">
        <v>77</v>
      </c>
      <c r="N934">
        <v>1836</v>
      </c>
      <c r="O934">
        <v>1193.4000000000001</v>
      </c>
      <c r="P934">
        <v>642.6</v>
      </c>
      <c r="Q934">
        <v>0</v>
      </c>
      <c r="R934">
        <v>0</v>
      </c>
      <c r="S934">
        <v>1836</v>
      </c>
      <c r="T934">
        <v>0</v>
      </c>
      <c r="U934" t="s">
        <v>1697</v>
      </c>
      <c r="V934">
        <v>0</v>
      </c>
      <c r="W934">
        <v>0</v>
      </c>
      <c r="X934" t="s">
        <v>1807</v>
      </c>
      <c r="Y934">
        <v>0</v>
      </c>
      <c r="Z934">
        <v>0</v>
      </c>
      <c r="AA934">
        <v>0</v>
      </c>
      <c r="AB934">
        <v>0</v>
      </c>
      <c r="AC934" t="s">
        <v>1808</v>
      </c>
      <c r="AD934">
        <v>0</v>
      </c>
      <c r="AE934">
        <v>0</v>
      </c>
      <c r="AF934">
        <v>0</v>
      </c>
    </row>
    <row r="935" spans="1:32" hidden="1" x14ac:dyDescent="0.25">
      <c r="A935" t="s">
        <v>1800</v>
      </c>
      <c r="B935">
        <v>3616.75</v>
      </c>
      <c r="C935">
        <v>1637.25</v>
      </c>
      <c r="D935" s="17">
        <f>VLOOKUP(A935,Sheet7!$A$2:$B$602,2,FALSE)</f>
        <v>85</v>
      </c>
      <c r="E935">
        <v>27175</v>
      </c>
      <c r="F935">
        <v>0</v>
      </c>
      <c r="H935">
        <v>811</v>
      </c>
      <c r="I935" t="s">
        <v>27</v>
      </c>
      <c r="J935" t="s">
        <v>1694</v>
      </c>
      <c r="K935" t="s">
        <v>1809</v>
      </c>
      <c r="L935" t="s">
        <v>45</v>
      </c>
      <c r="M935" t="s">
        <v>32</v>
      </c>
      <c r="N935">
        <v>2524.5</v>
      </c>
      <c r="O935">
        <v>1640.93</v>
      </c>
      <c r="P935">
        <v>883.58</v>
      </c>
      <c r="Q935">
        <v>0</v>
      </c>
      <c r="R935">
        <v>0</v>
      </c>
      <c r="S935">
        <v>2524.5</v>
      </c>
      <c r="T935">
        <v>0</v>
      </c>
      <c r="U935" t="s">
        <v>1697</v>
      </c>
      <c r="V935">
        <v>0</v>
      </c>
      <c r="W935">
        <v>0</v>
      </c>
      <c r="X935" t="s">
        <v>1810</v>
      </c>
      <c r="Y935">
        <v>0</v>
      </c>
      <c r="Z935">
        <v>0</v>
      </c>
      <c r="AA935">
        <v>0</v>
      </c>
      <c r="AB935">
        <v>0</v>
      </c>
      <c r="AC935" t="s">
        <v>33</v>
      </c>
      <c r="AD935">
        <v>0</v>
      </c>
      <c r="AE935">
        <v>0</v>
      </c>
      <c r="AF935">
        <v>0</v>
      </c>
    </row>
    <row r="936" spans="1:32" hidden="1" x14ac:dyDescent="0.25">
      <c r="A936" t="s">
        <v>1800</v>
      </c>
      <c r="B936">
        <v>3616.75</v>
      </c>
      <c r="C936">
        <v>1637.25</v>
      </c>
      <c r="D936" s="17">
        <f>VLOOKUP(A936,Sheet7!$A$2:$B$602,2,FALSE)</f>
        <v>85</v>
      </c>
      <c r="E936">
        <v>27176</v>
      </c>
      <c r="F936">
        <v>0</v>
      </c>
      <c r="H936">
        <v>811</v>
      </c>
      <c r="I936" t="s">
        <v>27</v>
      </c>
      <c r="J936" t="s">
        <v>1694</v>
      </c>
      <c r="K936" t="s">
        <v>1811</v>
      </c>
      <c r="L936" t="s">
        <v>45</v>
      </c>
      <c r="M936" t="s">
        <v>77</v>
      </c>
      <c r="N936">
        <v>1377</v>
      </c>
      <c r="O936">
        <v>963.9</v>
      </c>
      <c r="P936">
        <v>413.1</v>
      </c>
      <c r="Q936">
        <v>0</v>
      </c>
      <c r="R936">
        <v>0</v>
      </c>
      <c r="S936">
        <v>1377</v>
      </c>
      <c r="T936">
        <v>0</v>
      </c>
      <c r="U936" t="s">
        <v>1697</v>
      </c>
      <c r="V936">
        <v>0</v>
      </c>
      <c r="W936">
        <v>0</v>
      </c>
      <c r="X936">
        <v>0</v>
      </c>
      <c r="Y936">
        <v>0</v>
      </c>
      <c r="Z936">
        <v>0</v>
      </c>
      <c r="AA936">
        <v>0</v>
      </c>
      <c r="AB936">
        <v>0</v>
      </c>
      <c r="AC936" t="s">
        <v>33</v>
      </c>
      <c r="AD936">
        <v>0</v>
      </c>
      <c r="AE936">
        <v>0</v>
      </c>
      <c r="AF936">
        <v>0</v>
      </c>
    </row>
    <row r="937" spans="1:32" hidden="1" x14ac:dyDescent="0.25">
      <c r="A937" t="s">
        <v>1800</v>
      </c>
      <c r="B937">
        <v>3616.75</v>
      </c>
      <c r="C937">
        <v>1637.25</v>
      </c>
      <c r="D937" s="17">
        <f>VLOOKUP(A937,Sheet7!$A$2:$B$602,2,FALSE)</f>
        <v>85</v>
      </c>
      <c r="E937">
        <v>27180</v>
      </c>
      <c r="F937">
        <v>0</v>
      </c>
      <c r="H937">
        <v>811</v>
      </c>
      <c r="I937" t="s">
        <v>27</v>
      </c>
      <c r="J937" t="s">
        <v>1694</v>
      </c>
      <c r="K937" t="s">
        <v>1812</v>
      </c>
      <c r="L937" t="s">
        <v>50</v>
      </c>
      <c r="M937" t="s">
        <v>32</v>
      </c>
      <c r="N937">
        <v>1321.92</v>
      </c>
      <c r="O937">
        <v>1057.54</v>
      </c>
      <c r="P937">
        <v>264.38</v>
      </c>
      <c r="Q937">
        <v>0</v>
      </c>
      <c r="R937">
        <v>0</v>
      </c>
      <c r="S937">
        <v>1321.92</v>
      </c>
      <c r="T937">
        <v>0</v>
      </c>
      <c r="U937" t="s">
        <v>1697</v>
      </c>
      <c r="V937">
        <v>0</v>
      </c>
      <c r="W937">
        <v>0</v>
      </c>
      <c r="X937">
        <v>0</v>
      </c>
      <c r="Y937">
        <v>0</v>
      </c>
      <c r="Z937">
        <v>0</v>
      </c>
      <c r="AA937">
        <v>0</v>
      </c>
      <c r="AB937">
        <v>0</v>
      </c>
      <c r="AC937" t="s">
        <v>33</v>
      </c>
      <c r="AD937">
        <v>0</v>
      </c>
      <c r="AE937">
        <v>0</v>
      </c>
      <c r="AF937">
        <v>0</v>
      </c>
    </row>
    <row r="938" spans="1:32" hidden="1" x14ac:dyDescent="0.25">
      <c r="A938" t="s">
        <v>1800</v>
      </c>
      <c r="B938">
        <v>3616.75</v>
      </c>
      <c r="C938">
        <v>1637.25</v>
      </c>
      <c r="D938" s="17">
        <f>VLOOKUP(A938,Sheet7!$A$2:$B$602,2,FALSE)</f>
        <v>85</v>
      </c>
      <c r="E938">
        <v>27181</v>
      </c>
      <c r="F938">
        <v>0</v>
      </c>
      <c r="H938">
        <v>811</v>
      </c>
      <c r="I938" t="s">
        <v>27</v>
      </c>
      <c r="J938" t="s">
        <v>1694</v>
      </c>
      <c r="K938" t="s">
        <v>1813</v>
      </c>
      <c r="L938" t="s">
        <v>31</v>
      </c>
      <c r="M938" t="s">
        <v>32</v>
      </c>
      <c r="N938">
        <v>16.32</v>
      </c>
      <c r="O938">
        <v>8.16</v>
      </c>
      <c r="P938">
        <v>8.16</v>
      </c>
      <c r="Q938">
        <v>0</v>
      </c>
      <c r="R938">
        <v>0</v>
      </c>
      <c r="S938">
        <v>16.32</v>
      </c>
      <c r="T938">
        <v>0</v>
      </c>
      <c r="U938" t="s">
        <v>1697</v>
      </c>
      <c r="V938">
        <v>0</v>
      </c>
      <c r="W938">
        <v>0</v>
      </c>
      <c r="X938">
        <v>0</v>
      </c>
      <c r="Y938">
        <v>0</v>
      </c>
      <c r="Z938">
        <v>0</v>
      </c>
      <c r="AA938">
        <v>0</v>
      </c>
      <c r="AB938">
        <v>0</v>
      </c>
      <c r="AC938" t="s">
        <v>33</v>
      </c>
      <c r="AD938">
        <v>0</v>
      </c>
      <c r="AE938">
        <v>0</v>
      </c>
      <c r="AF938">
        <v>0</v>
      </c>
    </row>
    <row r="939" spans="1:32" hidden="1" x14ac:dyDescent="0.25">
      <c r="A939" t="s">
        <v>1800</v>
      </c>
      <c r="B939">
        <v>3616.75</v>
      </c>
      <c r="C939">
        <v>1637.25</v>
      </c>
      <c r="D939" s="17">
        <f>VLOOKUP(A939,Sheet7!$A$2:$B$602,2,FALSE)</f>
        <v>85</v>
      </c>
      <c r="E939">
        <v>27182</v>
      </c>
      <c r="F939">
        <v>0</v>
      </c>
      <c r="H939">
        <v>811</v>
      </c>
      <c r="I939" t="s">
        <v>27</v>
      </c>
      <c r="J939" t="s">
        <v>1694</v>
      </c>
      <c r="K939" t="s">
        <v>1814</v>
      </c>
      <c r="L939" t="s">
        <v>35</v>
      </c>
      <c r="M939" t="s">
        <v>32</v>
      </c>
      <c r="N939">
        <v>48</v>
      </c>
      <c r="O939">
        <v>0</v>
      </c>
      <c r="P939">
        <v>48</v>
      </c>
      <c r="Q939">
        <v>0</v>
      </c>
      <c r="R939">
        <v>0</v>
      </c>
      <c r="S939">
        <v>0</v>
      </c>
      <c r="T939">
        <v>0</v>
      </c>
      <c r="U939" t="s">
        <v>1697</v>
      </c>
      <c r="V939">
        <v>0</v>
      </c>
      <c r="W939">
        <v>0</v>
      </c>
      <c r="X939" t="s">
        <v>1815</v>
      </c>
      <c r="Y939">
        <v>4</v>
      </c>
      <c r="Z939">
        <v>5</v>
      </c>
      <c r="AA939">
        <v>0</v>
      </c>
      <c r="AB939">
        <v>0</v>
      </c>
      <c r="AC939" t="s">
        <v>33</v>
      </c>
      <c r="AD939">
        <v>0</v>
      </c>
      <c r="AE939">
        <v>0</v>
      </c>
      <c r="AF939">
        <v>0</v>
      </c>
    </row>
    <row r="940" spans="1:32" hidden="1" x14ac:dyDescent="0.25">
      <c r="A940" t="s">
        <v>1800</v>
      </c>
      <c r="B940">
        <v>3616.75</v>
      </c>
      <c r="C940">
        <v>1637.25</v>
      </c>
      <c r="D940" s="17">
        <f>VLOOKUP(A940,Sheet7!$A$2:$B$602,2,FALSE)</f>
        <v>85</v>
      </c>
      <c r="E940">
        <v>27183</v>
      </c>
      <c r="F940">
        <v>0</v>
      </c>
      <c r="H940">
        <v>811</v>
      </c>
      <c r="I940" t="s">
        <v>27</v>
      </c>
      <c r="J940" t="s">
        <v>1694</v>
      </c>
      <c r="K940" t="s">
        <v>1816</v>
      </c>
      <c r="L940" t="s">
        <v>37</v>
      </c>
      <c r="M940" t="s">
        <v>32</v>
      </c>
      <c r="N940">
        <v>1836</v>
      </c>
      <c r="O940">
        <v>1193.4000000000001</v>
      </c>
      <c r="P940">
        <v>642.6</v>
      </c>
      <c r="Q940">
        <v>0</v>
      </c>
      <c r="R940">
        <v>0</v>
      </c>
      <c r="S940">
        <v>1836</v>
      </c>
      <c r="T940">
        <v>0</v>
      </c>
      <c r="U940" t="s">
        <v>1697</v>
      </c>
      <c r="V940">
        <v>0</v>
      </c>
      <c r="W940">
        <v>0</v>
      </c>
      <c r="X940" t="s">
        <v>1817</v>
      </c>
      <c r="Y940">
        <v>0</v>
      </c>
      <c r="Z940">
        <v>0</v>
      </c>
      <c r="AA940">
        <v>0</v>
      </c>
      <c r="AB940">
        <v>0</v>
      </c>
      <c r="AC940" t="s">
        <v>63</v>
      </c>
      <c r="AD940" t="s">
        <v>1818</v>
      </c>
      <c r="AE940">
        <v>0</v>
      </c>
      <c r="AF940">
        <v>0</v>
      </c>
    </row>
    <row r="941" spans="1:32" hidden="1" x14ac:dyDescent="0.25">
      <c r="A941" t="s">
        <v>1800</v>
      </c>
      <c r="B941">
        <v>3616.75</v>
      </c>
      <c r="C941">
        <v>1637.25</v>
      </c>
      <c r="D941" s="17">
        <f>VLOOKUP(A941,Sheet7!$A$2:$B$602,2,FALSE)</f>
        <v>85</v>
      </c>
      <c r="E941">
        <v>27184</v>
      </c>
      <c r="F941">
        <v>0</v>
      </c>
      <c r="H941">
        <v>811</v>
      </c>
      <c r="I941" t="s">
        <v>27</v>
      </c>
      <c r="J941" t="s">
        <v>1694</v>
      </c>
      <c r="K941" t="s">
        <v>1819</v>
      </c>
      <c r="L941" t="s">
        <v>37</v>
      </c>
      <c r="M941" t="s">
        <v>77</v>
      </c>
      <c r="N941">
        <v>122.4</v>
      </c>
      <c r="O941">
        <v>97.92</v>
      </c>
      <c r="P941">
        <v>24.48</v>
      </c>
      <c r="Q941">
        <v>0</v>
      </c>
      <c r="R941">
        <v>0</v>
      </c>
      <c r="S941">
        <v>0</v>
      </c>
      <c r="T941">
        <v>0</v>
      </c>
      <c r="U941" t="s">
        <v>1820</v>
      </c>
      <c r="V941">
        <v>2</v>
      </c>
      <c r="W941">
        <v>1</v>
      </c>
      <c r="X941">
        <v>0</v>
      </c>
      <c r="Y941">
        <v>0</v>
      </c>
      <c r="Z941">
        <v>0</v>
      </c>
      <c r="AA941">
        <v>0</v>
      </c>
      <c r="AB941">
        <v>0</v>
      </c>
      <c r="AC941" t="s">
        <v>33</v>
      </c>
      <c r="AD941">
        <v>0</v>
      </c>
      <c r="AE941">
        <v>0</v>
      </c>
      <c r="AF941">
        <v>0</v>
      </c>
    </row>
    <row r="942" spans="1:32" hidden="1" x14ac:dyDescent="0.25">
      <c r="A942" t="s">
        <v>1821</v>
      </c>
      <c r="B942">
        <v>148.03</v>
      </c>
      <c r="C942">
        <v>918.41</v>
      </c>
      <c r="D942" s="17">
        <f>VLOOKUP(A942,Sheet7!$A$2:$B$602,2,FALSE)</f>
        <v>30</v>
      </c>
      <c r="E942">
        <v>24673</v>
      </c>
      <c r="F942">
        <v>0</v>
      </c>
      <c r="H942">
        <v>811</v>
      </c>
      <c r="I942" t="s">
        <v>27</v>
      </c>
      <c r="J942" t="s">
        <v>1694</v>
      </c>
      <c r="K942" t="s">
        <v>1822</v>
      </c>
      <c r="L942" t="s">
        <v>272</v>
      </c>
      <c r="M942" t="s">
        <v>77</v>
      </c>
      <c r="N942">
        <v>280</v>
      </c>
      <c r="O942">
        <v>195</v>
      </c>
      <c r="P942">
        <v>85</v>
      </c>
      <c r="Q942">
        <v>0</v>
      </c>
      <c r="R942">
        <v>0</v>
      </c>
      <c r="S942">
        <v>280</v>
      </c>
      <c r="T942">
        <v>0</v>
      </c>
      <c r="U942" t="s">
        <v>1697</v>
      </c>
      <c r="V942">
        <v>0</v>
      </c>
      <c r="W942">
        <v>0</v>
      </c>
      <c r="X942">
        <v>0</v>
      </c>
      <c r="Y942">
        <v>0</v>
      </c>
      <c r="Z942">
        <v>0</v>
      </c>
      <c r="AA942">
        <v>0</v>
      </c>
      <c r="AB942">
        <v>0</v>
      </c>
      <c r="AC942" t="s">
        <v>33</v>
      </c>
      <c r="AD942">
        <v>0</v>
      </c>
      <c r="AE942">
        <v>0</v>
      </c>
      <c r="AF942">
        <v>0</v>
      </c>
    </row>
    <row r="943" spans="1:32" hidden="1" x14ac:dyDescent="0.25">
      <c r="A943" t="s">
        <v>1821</v>
      </c>
      <c r="B943">
        <v>148.03</v>
      </c>
      <c r="C943">
        <v>918.41</v>
      </c>
      <c r="D943" s="17">
        <f>VLOOKUP(A943,Sheet7!$A$2:$B$602,2,FALSE)</f>
        <v>30</v>
      </c>
      <c r="E943">
        <v>24674</v>
      </c>
      <c r="F943">
        <v>0</v>
      </c>
      <c r="H943">
        <v>811</v>
      </c>
      <c r="I943" t="s">
        <v>27</v>
      </c>
      <c r="J943" t="s">
        <v>1694</v>
      </c>
      <c r="K943" t="s">
        <v>1823</v>
      </c>
      <c r="L943" t="s">
        <v>71</v>
      </c>
      <c r="M943" t="s">
        <v>32</v>
      </c>
      <c r="N943">
        <v>375</v>
      </c>
      <c r="O943">
        <v>260</v>
      </c>
      <c r="P943">
        <v>115</v>
      </c>
      <c r="Q943">
        <v>0</v>
      </c>
      <c r="R943">
        <v>0</v>
      </c>
      <c r="S943">
        <v>375</v>
      </c>
      <c r="T943">
        <v>0</v>
      </c>
      <c r="U943" t="s">
        <v>1824</v>
      </c>
      <c r="V943">
        <v>4</v>
      </c>
      <c r="W943">
        <v>5</v>
      </c>
      <c r="X943">
        <v>0</v>
      </c>
      <c r="Y943">
        <v>0</v>
      </c>
      <c r="Z943">
        <v>0</v>
      </c>
      <c r="AA943">
        <v>0</v>
      </c>
      <c r="AB943">
        <v>0</v>
      </c>
      <c r="AC943" t="s">
        <v>33</v>
      </c>
      <c r="AD943">
        <v>0</v>
      </c>
      <c r="AE943">
        <v>0</v>
      </c>
      <c r="AF943">
        <v>0</v>
      </c>
    </row>
    <row r="944" spans="1:32" hidden="1" x14ac:dyDescent="0.25">
      <c r="A944" t="s">
        <v>1825</v>
      </c>
      <c r="B944">
        <v>2264.3999999999996</v>
      </c>
      <c r="C944">
        <v>2363.1999999999998</v>
      </c>
      <c r="D944" s="17">
        <f>VLOOKUP(A944,Sheet7!$A$2:$B$602,2,FALSE)</f>
        <v>75</v>
      </c>
      <c r="E944">
        <v>25596</v>
      </c>
      <c r="F944">
        <v>0</v>
      </c>
      <c r="H944">
        <v>811</v>
      </c>
      <c r="I944" t="s">
        <v>27</v>
      </c>
      <c r="J944" t="s">
        <v>1694</v>
      </c>
      <c r="K944" t="s">
        <v>1826</v>
      </c>
      <c r="L944" t="s">
        <v>364</v>
      </c>
      <c r="M944" t="s">
        <v>32</v>
      </c>
      <c r="N944">
        <v>1710</v>
      </c>
      <c r="O944">
        <v>0</v>
      </c>
      <c r="P944">
        <v>599</v>
      </c>
      <c r="Q944">
        <v>0</v>
      </c>
      <c r="R944">
        <v>0</v>
      </c>
      <c r="S944">
        <v>1710</v>
      </c>
      <c r="T944">
        <v>0</v>
      </c>
      <c r="U944" t="s">
        <v>1697</v>
      </c>
      <c r="V944">
        <v>0</v>
      </c>
      <c r="W944">
        <v>0</v>
      </c>
      <c r="X944">
        <v>0</v>
      </c>
      <c r="Y944">
        <v>0</v>
      </c>
      <c r="Z944">
        <v>0</v>
      </c>
      <c r="AA944">
        <v>0</v>
      </c>
      <c r="AB944">
        <v>0</v>
      </c>
      <c r="AC944" t="s">
        <v>33</v>
      </c>
      <c r="AD944">
        <v>0</v>
      </c>
      <c r="AE944">
        <v>0</v>
      </c>
      <c r="AF944">
        <v>0</v>
      </c>
    </row>
    <row r="945" spans="1:32" hidden="1" x14ac:dyDescent="0.25">
      <c r="A945" t="s">
        <v>1825</v>
      </c>
      <c r="B945">
        <v>2264.3999999999996</v>
      </c>
      <c r="C945">
        <v>2363.1999999999998</v>
      </c>
      <c r="D945" s="17">
        <f>VLOOKUP(A945,Sheet7!$A$2:$B$602,2,FALSE)</f>
        <v>75</v>
      </c>
      <c r="E945">
        <v>25602</v>
      </c>
      <c r="F945">
        <v>0</v>
      </c>
      <c r="H945">
        <v>811</v>
      </c>
      <c r="I945" t="s">
        <v>27</v>
      </c>
      <c r="J945" t="s">
        <v>1694</v>
      </c>
      <c r="K945" t="s">
        <v>1827</v>
      </c>
      <c r="L945" t="s">
        <v>45</v>
      </c>
      <c r="M945" t="s">
        <v>32</v>
      </c>
      <c r="N945">
        <v>7728</v>
      </c>
      <c r="O945">
        <v>7630</v>
      </c>
      <c r="P945">
        <v>2704.8</v>
      </c>
      <c r="Q945">
        <v>0</v>
      </c>
      <c r="R945">
        <v>0</v>
      </c>
      <c r="S945">
        <v>7728</v>
      </c>
      <c r="T945">
        <v>0</v>
      </c>
      <c r="U945" t="s">
        <v>1697</v>
      </c>
      <c r="V945">
        <v>0</v>
      </c>
      <c r="W945">
        <v>0</v>
      </c>
      <c r="X945">
        <v>0</v>
      </c>
      <c r="Y945">
        <v>0</v>
      </c>
      <c r="Z945">
        <v>0</v>
      </c>
      <c r="AA945">
        <v>0</v>
      </c>
      <c r="AB945">
        <v>0</v>
      </c>
      <c r="AC945" t="s">
        <v>33</v>
      </c>
      <c r="AD945">
        <v>0</v>
      </c>
      <c r="AE945">
        <v>0</v>
      </c>
      <c r="AF945">
        <v>0</v>
      </c>
    </row>
    <row r="946" spans="1:32" hidden="1" x14ac:dyDescent="0.25">
      <c r="A946" t="s">
        <v>1825</v>
      </c>
      <c r="B946">
        <v>2264.3999999999996</v>
      </c>
      <c r="C946">
        <v>2363.1999999999998</v>
      </c>
      <c r="D946" s="17">
        <f>VLOOKUP(A946,Sheet7!$A$2:$B$602,2,FALSE)</f>
        <v>75</v>
      </c>
      <c r="E946">
        <v>25605</v>
      </c>
      <c r="F946">
        <v>0</v>
      </c>
      <c r="H946">
        <v>811</v>
      </c>
      <c r="I946" t="s">
        <v>27</v>
      </c>
      <c r="J946" t="s">
        <v>1694</v>
      </c>
      <c r="K946" t="s">
        <v>1828</v>
      </c>
      <c r="L946" t="s">
        <v>50</v>
      </c>
      <c r="M946" t="s">
        <v>32</v>
      </c>
      <c r="N946">
        <v>104</v>
      </c>
      <c r="O946">
        <v>0</v>
      </c>
      <c r="P946">
        <v>36.799999999999997</v>
      </c>
      <c r="Q946">
        <v>0</v>
      </c>
      <c r="R946">
        <v>0</v>
      </c>
      <c r="S946">
        <v>104</v>
      </c>
      <c r="T946">
        <v>0</v>
      </c>
      <c r="U946" t="s">
        <v>1697</v>
      </c>
      <c r="V946">
        <v>0</v>
      </c>
      <c r="W946">
        <v>0</v>
      </c>
      <c r="X946">
        <v>0</v>
      </c>
      <c r="Y946">
        <v>0</v>
      </c>
      <c r="Z946">
        <v>0</v>
      </c>
      <c r="AA946">
        <v>0</v>
      </c>
      <c r="AB946">
        <v>0</v>
      </c>
      <c r="AC946" t="s">
        <v>33</v>
      </c>
      <c r="AD946">
        <v>0</v>
      </c>
      <c r="AE946">
        <v>0</v>
      </c>
      <c r="AF946">
        <v>0</v>
      </c>
    </row>
    <row r="947" spans="1:32" hidden="1" x14ac:dyDescent="0.25">
      <c r="A947" t="s">
        <v>1825</v>
      </c>
      <c r="B947">
        <v>2264.3999999999996</v>
      </c>
      <c r="C947">
        <v>2363.1999999999998</v>
      </c>
      <c r="D947" s="17">
        <f>VLOOKUP(A947,Sheet7!$A$2:$B$602,2,FALSE)</f>
        <v>75</v>
      </c>
      <c r="E947">
        <v>25606</v>
      </c>
      <c r="F947">
        <v>0</v>
      </c>
      <c r="H947">
        <v>811</v>
      </c>
      <c r="I947" t="s">
        <v>27</v>
      </c>
      <c r="J947" t="s">
        <v>1694</v>
      </c>
      <c r="K947" t="s">
        <v>1829</v>
      </c>
      <c r="L947" t="s">
        <v>42</v>
      </c>
      <c r="M947" t="s">
        <v>77</v>
      </c>
      <c r="N947">
        <v>465.5</v>
      </c>
      <c r="O947">
        <v>600</v>
      </c>
      <c r="P947">
        <v>155.1</v>
      </c>
      <c r="Q947">
        <v>0</v>
      </c>
      <c r="R947">
        <v>0</v>
      </c>
      <c r="S947">
        <v>0</v>
      </c>
      <c r="T947">
        <v>0</v>
      </c>
      <c r="U947" t="s">
        <v>1830</v>
      </c>
      <c r="V947">
        <v>4</v>
      </c>
      <c r="W947">
        <v>3</v>
      </c>
      <c r="X947" t="s">
        <v>1831</v>
      </c>
      <c r="Y947">
        <v>0</v>
      </c>
      <c r="Z947">
        <v>0</v>
      </c>
      <c r="AA947">
        <v>0</v>
      </c>
      <c r="AB947">
        <v>0</v>
      </c>
      <c r="AC947" t="s">
        <v>63</v>
      </c>
      <c r="AD947" t="s">
        <v>1832</v>
      </c>
      <c r="AE947">
        <v>0</v>
      </c>
      <c r="AF947">
        <v>0</v>
      </c>
    </row>
    <row r="948" spans="1:32" hidden="1" x14ac:dyDescent="0.25">
      <c r="A948" t="s">
        <v>1833</v>
      </c>
      <c r="B948">
        <v>273.46000000000004</v>
      </c>
      <c r="C948">
        <v>4451.75</v>
      </c>
      <c r="D948" s="17">
        <f>VLOOKUP(A948,Sheet7!$A$2:$B$602,2,FALSE)</f>
        <v>73</v>
      </c>
      <c r="E948">
        <v>25338</v>
      </c>
      <c r="F948">
        <v>0</v>
      </c>
      <c r="H948">
        <v>811</v>
      </c>
      <c r="I948" t="s">
        <v>27</v>
      </c>
      <c r="J948" t="s">
        <v>1694</v>
      </c>
      <c r="K948" t="s">
        <v>1834</v>
      </c>
      <c r="L948" t="s">
        <v>71</v>
      </c>
      <c r="M948" t="s">
        <v>77</v>
      </c>
      <c r="N948">
        <v>90</v>
      </c>
      <c r="O948">
        <v>0</v>
      </c>
      <c r="P948">
        <v>40</v>
      </c>
      <c r="Q948">
        <v>0</v>
      </c>
      <c r="R948">
        <v>0</v>
      </c>
      <c r="S948">
        <v>90</v>
      </c>
      <c r="T948">
        <v>0</v>
      </c>
      <c r="U948" t="s">
        <v>1697</v>
      </c>
      <c r="V948">
        <v>0</v>
      </c>
      <c r="W948">
        <v>0</v>
      </c>
      <c r="X948">
        <v>0</v>
      </c>
      <c r="Y948">
        <v>0</v>
      </c>
      <c r="Z948">
        <v>0</v>
      </c>
      <c r="AA948">
        <v>0</v>
      </c>
      <c r="AB948">
        <v>0</v>
      </c>
      <c r="AC948" t="s">
        <v>33</v>
      </c>
      <c r="AD948">
        <v>0</v>
      </c>
      <c r="AE948">
        <v>0</v>
      </c>
      <c r="AF948">
        <v>0</v>
      </c>
    </row>
    <row r="949" spans="1:32" hidden="1" x14ac:dyDescent="0.25">
      <c r="A949" t="s">
        <v>1833</v>
      </c>
      <c r="B949">
        <v>273.46000000000004</v>
      </c>
      <c r="C949">
        <v>4451.75</v>
      </c>
      <c r="D949" s="17">
        <f>VLOOKUP(A949,Sheet7!$A$2:$B$602,2,FALSE)</f>
        <v>73</v>
      </c>
      <c r="E949">
        <v>25339</v>
      </c>
      <c r="F949">
        <v>0</v>
      </c>
      <c r="H949">
        <v>811</v>
      </c>
      <c r="I949" t="s">
        <v>27</v>
      </c>
      <c r="J949" t="s">
        <v>1694</v>
      </c>
      <c r="K949" t="s">
        <v>1835</v>
      </c>
      <c r="L949" t="s">
        <v>37</v>
      </c>
      <c r="M949" t="s">
        <v>32</v>
      </c>
      <c r="N949">
        <v>480</v>
      </c>
      <c r="O949">
        <v>0</v>
      </c>
      <c r="P949">
        <v>200</v>
      </c>
      <c r="Q949">
        <v>0</v>
      </c>
      <c r="R949">
        <v>0</v>
      </c>
      <c r="S949">
        <v>480</v>
      </c>
      <c r="T949">
        <v>0</v>
      </c>
      <c r="U949" t="s">
        <v>1697</v>
      </c>
      <c r="V949">
        <v>0</v>
      </c>
      <c r="W949">
        <v>0</v>
      </c>
      <c r="X949">
        <v>0</v>
      </c>
      <c r="Y949">
        <v>0</v>
      </c>
      <c r="Z949">
        <v>0</v>
      </c>
      <c r="AA949">
        <v>0</v>
      </c>
      <c r="AB949">
        <v>0</v>
      </c>
      <c r="AC949" t="s">
        <v>33</v>
      </c>
      <c r="AD949">
        <v>0</v>
      </c>
      <c r="AE949">
        <v>0</v>
      </c>
      <c r="AF949">
        <v>0</v>
      </c>
    </row>
    <row r="950" spans="1:32" hidden="1" x14ac:dyDescent="0.25">
      <c r="A950" t="s">
        <v>1836</v>
      </c>
      <c r="B950">
        <v>1794.94</v>
      </c>
      <c r="C950">
        <v>1254.45</v>
      </c>
      <c r="D950" s="17">
        <f>VLOOKUP(A950,Sheet7!$A$2:$B$602,2,FALSE)</f>
        <v>90</v>
      </c>
      <c r="E950">
        <v>26642</v>
      </c>
      <c r="F950">
        <v>0</v>
      </c>
      <c r="H950">
        <v>811</v>
      </c>
      <c r="I950" t="s">
        <v>27</v>
      </c>
      <c r="J950" t="s">
        <v>1694</v>
      </c>
      <c r="K950" t="s">
        <v>1837</v>
      </c>
      <c r="L950" t="s">
        <v>37</v>
      </c>
      <c r="M950" t="s">
        <v>32</v>
      </c>
      <c r="N950">
        <v>1900</v>
      </c>
      <c r="O950">
        <v>1893.75</v>
      </c>
      <c r="P950">
        <v>1100</v>
      </c>
      <c r="Q950">
        <v>0</v>
      </c>
      <c r="R950">
        <v>0</v>
      </c>
      <c r="S950">
        <v>1900</v>
      </c>
      <c r="T950">
        <v>0</v>
      </c>
      <c r="U950" t="s">
        <v>1838</v>
      </c>
      <c r="V950">
        <v>0</v>
      </c>
      <c r="W950">
        <v>0</v>
      </c>
      <c r="X950" t="s">
        <v>1839</v>
      </c>
      <c r="Y950">
        <v>4</v>
      </c>
      <c r="Z950">
        <v>5</v>
      </c>
      <c r="AA950">
        <v>0</v>
      </c>
      <c r="AB950">
        <v>0</v>
      </c>
      <c r="AC950" t="s">
        <v>33</v>
      </c>
      <c r="AD950">
        <v>0</v>
      </c>
      <c r="AE950">
        <v>0</v>
      </c>
      <c r="AF950">
        <v>0</v>
      </c>
    </row>
    <row r="951" spans="1:32" hidden="1" x14ac:dyDescent="0.25">
      <c r="A951" t="s">
        <v>1836</v>
      </c>
      <c r="B951">
        <v>1794.94</v>
      </c>
      <c r="C951">
        <v>1254.45</v>
      </c>
      <c r="D951" s="17">
        <f>VLOOKUP(A951,Sheet7!$A$2:$B$602,2,FALSE)</f>
        <v>90</v>
      </c>
      <c r="E951">
        <v>26644</v>
      </c>
      <c r="F951">
        <v>0</v>
      </c>
      <c r="H951">
        <v>811</v>
      </c>
      <c r="I951" t="s">
        <v>27</v>
      </c>
      <c r="J951" t="s">
        <v>1694</v>
      </c>
      <c r="K951" t="s">
        <v>1840</v>
      </c>
      <c r="L951" t="s">
        <v>37</v>
      </c>
      <c r="M951" t="s">
        <v>77</v>
      </c>
      <c r="N951">
        <v>250</v>
      </c>
      <c r="O951">
        <v>210</v>
      </c>
      <c r="P951">
        <v>225</v>
      </c>
      <c r="Q951">
        <v>0</v>
      </c>
      <c r="R951">
        <v>0</v>
      </c>
      <c r="S951">
        <v>250</v>
      </c>
      <c r="T951">
        <v>0</v>
      </c>
      <c r="U951" t="s">
        <v>1841</v>
      </c>
      <c r="V951">
        <v>0</v>
      </c>
      <c r="W951">
        <v>0</v>
      </c>
      <c r="X951">
        <v>0</v>
      </c>
      <c r="Y951">
        <v>0</v>
      </c>
      <c r="Z951">
        <v>0</v>
      </c>
      <c r="AA951">
        <v>0</v>
      </c>
      <c r="AB951">
        <v>0</v>
      </c>
      <c r="AC951" t="s">
        <v>63</v>
      </c>
      <c r="AD951" t="s">
        <v>1842</v>
      </c>
      <c r="AE951">
        <v>0</v>
      </c>
      <c r="AF951">
        <v>0</v>
      </c>
    </row>
    <row r="952" spans="1:32" hidden="1" x14ac:dyDescent="0.25">
      <c r="A952" t="s">
        <v>1836</v>
      </c>
      <c r="B952">
        <v>1794.94</v>
      </c>
      <c r="C952">
        <v>1254.45</v>
      </c>
      <c r="D952" s="17">
        <f>VLOOKUP(A952,Sheet7!$A$2:$B$602,2,FALSE)</f>
        <v>90</v>
      </c>
      <c r="E952">
        <v>26654</v>
      </c>
      <c r="F952">
        <v>0</v>
      </c>
      <c r="H952">
        <v>811</v>
      </c>
      <c r="I952" t="s">
        <v>27</v>
      </c>
      <c r="J952" t="s">
        <v>1694</v>
      </c>
      <c r="K952" t="s">
        <v>1843</v>
      </c>
      <c r="L952" t="s">
        <v>42</v>
      </c>
      <c r="M952" t="s">
        <v>32</v>
      </c>
      <c r="N952">
        <v>1217</v>
      </c>
      <c r="O952">
        <v>300</v>
      </c>
      <c r="P952">
        <v>1000</v>
      </c>
      <c r="Q952">
        <v>0</v>
      </c>
      <c r="R952">
        <v>0</v>
      </c>
      <c r="S952">
        <v>1217</v>
      </c>
      <c r="T952">
        <v>0</v>
      </c>
      <c r="U952" t="s">
        <v>1844</v>
      </c>
      <c r="V952">
        <v>4</v>
      </c>
      <c r="W952">
        <v>5</v>
      </c>
      <c r="X952">
        <v>0</v>
      </c>
      <c r="Y952">
        <v>0</v>
      </c>
      <c r="Z952">
        <v>0</v>
      </c>
      <c r="AA952">
        <v>0</v>
      </c>
      <c r="AB952">
        <v>0</v>
      </c>
      <c r="AC952" t="s">
        <v>33</v>
      </c>
      <c r="AD952">
        <v>0</v>
      </c>
      <c r="AE952">
        <v>0</v>
      </c>
      <c r="AF952">
        <v>0</v>
      </c>
    </row>
    <row r="953" spans="1:32" hidden="1" x14ac:dyDescent="0.25">
      <c r="A953" t="s">
        <v>1836</v>
      </c>
      <c r="B953">
        <v>1794.94</v>
      </c>
      <c r="C953">
        <v>1254.45</v>
      </c>
      <c r="D953" s="17">
        <f>VLOOKUP(A953,Sheet7!$A$2:$B$602,2,FALSE)</f>
        <v>90</v>
      </c>
      <c r="E953">
        <v>26659</v>
      </c>
      <c r="F953">
        <v>0</v>
      </c>
      <c r="H953">
        <v>811</v>
      </c>
      <c r="I953" t="s">
        <v>27</v>
      </c>
      <c r="J953" t="s">
        <v>1694</v>
      </c>
      <c r="K953" t="s">
        <v>1845</v>
      </c>
      <c r="L953" t="s">
        <v>45</v>
      </c>
      <c r="M953" t="s">
        <v>32</v>
      </c>
      <c r="N953">
        <v>655</v>
      </c>
      <c r="O953">
        <v>0</v>
      </c>
      <c r="P953">
        <v>500</v>
      </c>
      <c r="Q953">
        <v>0</v>
      </c>
      <c r="R953">
        <v>0</v>
      </c>
      <c r="S953">
        <v>0</v>
      </c>
      <c r="T953">
        <v>0</v>
      </c>
      <c r="U953" t="s">
        <v>1697</v>
      </c>
      <c r="V953">
        <v>0</v>
      </c>
      <c r="W953">
        <v>0</v>
      </c>
      <c r="X953">
        <v>0</v>
      </c>
      <c r="Y953">
        <v>0</v>
      </c>
      <c r="Z953">
        <v>0</v>
      </c>
      <c r="AA953">
        <v>0</v>
      </c>
      <c r="AB953">
        <v>0</v>
      </c>
      <c r="AC953" t="s">
        <v>33</v>
      </c>
      <c r="AD953">
        <v>0</v>
      </c>
      <c r="AE953">
        <v>0</v>
      </c>
      <c r="AF953">
        <v>0</v>
      </c>
    </row>
    <row r="954" spans="1:32" hidden="1" x14ac:dyDescent="0.25">
      <c r="A954" t="s">
        <v>1846</v>
      </c>
      <c r="B954">
        <v>32.770000000000003</v>
      </c>
      <c r="C954">
        <v>457.66</v>
      </c>
      <c r="D954" s="17">
        <f>VLOOKUP(A954,Sheet7!$A$2:$B$602,2,FALSE)</f>
        <v>50</v>
      </c>
      <c r="E954">
        <v>26346</v>
      </c>
      <c r="F954">
        <v>0</v>
      </c>
      <c r="H954">
        <v>811</v>
      </c>
      <c r="I954" t="s">
        <v>27</v>
      </c>
      <c r="J954" t="s">
        <v>1694</v>
      </c>
      <c r="K954" t="s">
        <v>1854</v>
      </c>
      <c r="L954" t="s">
        <v>50</v>
      </c>
      <c r="M954" t="s">
        <v>51</v>
      </c>
      <c r="N954">
        <v>30</v>
      </c>
      <c r="O954">
        <v>0</v>
      </c>
      <c r="P954">
        <v>0</v>
      </c>
      <c r="Q954">
        <v>0</v>
      </c>
      <c r="R954">
        <v>0</v>
      </c>
      <c r="S954">
        <v>0</v>
      </c>
      <c r="T954">
        <v>0</v>
      </c>
      <c r="U954" t="s">
        <v>1855</v>
      </c>
      <c r="V954">
        <v>0</v>
      </c>
      <c r="W954">
        <v>0</v>
      </c>
      <c r="X954">
        <v>0</v>
      </c>
      <c r="Y954">
        <v>0</v>
      </c>
      <c r="Z954">
        <v>0</v>
      </c>
      <c r="AA954">
        <v>0</v>
      </c>
      <c r="AB954">
        <v>0</v>
      </c>
      <c r="AC954" t="s">
        <v>33</v>
      </c>
      <c r="AD954">
        <v>0</v>
      </c>
      <c r="AE954">
        <v>0</v>
      </c>
      <c r="AF954">
        <v>0</v>
      </c>
    </row>
    <row r="955" spans="1:32" hidden="1" x14ac:dyDescent="0.25">
      <c r="A955" t="s">
        <v>1856</v>
      </c>
      <c r="B955">
        <v>11366.51</v>
      </c>
      <c r="C955" t="e">
        <v>#N/A</v>
      </c>
      <c r="D955" s="17" t="e">
        <f>VLOOKUP(A955,Sheet7!$A$2:$B$602,2,FALSE)</f>
        <v>#N/A</v>
      </c>
      <c r="E955">
        <v>26983</v>
      </c>
      <c r="F955">
        <v>0</v>
      </c>
      <c r="H955">
        <v>811</v>
      </c>
      <c r="I955" t="s">
        <v>27</v>
      </c>
      <c r="J955" t="s">
        <v>1694</v>
      </c>
      <c r="K955" t="s">
        <v>1863</v>
      </c>
      <c r="L955" t="s">
        <v>119</v>
      </c>
      <c r="M955" t="s">
        <v>77</v>
      </c>
      <c r="N955">
        <v>200</v>
      </c>
      <c r="O955">
        <v>140</v>
      </c>
      <c r="P955">
        <v>60</v>
      </c>
      <c r="Q955">
        <v>0</v>
      </c>
      <c r="R955">
        <v>0</v>
      </c>
      <c r="S955">
        <v>200</v>
      </c>
      <c r="T955">
        <v>0</v>
      </c>
      <c r="U955" t="s">
        <v>1697</v>
      </c>
      <c r="V955">
        <v>0</v>
      </c>
      <c r="W955">
        <v>0</v>
      </c>
      <c r="X955">
        <v>0</v>
      </c>
      <c r="Y955">
        <v>0</v>
      </c>
      <c r="Z955">
        <v>0</v>
      </c>
      <c r="AA955">
        <v>0</v>
      </c>
      <c r="AB955">
        <v>0</v>
      </c>
      <c r="AC955" t="s">
        <v>33</v>
      </c>
      <c r="AD955">
        <v>0</v>
      </c>
      <c r="AE955">
        <v>0</v>
      </c>
      <c r="AF955">
        <v>0</v>
      </c>
    </row>
    <row r="956" spans="1:32" hidden="1" x14ac:dyDescent="0.25">
      <c r="A956" t="s">
        <v>1856</v>
      </c>
      <c r="B956">
        <v>11366.51</v>
      </c>
      <c r="C956" t="e">
        <v>#N/A</v>
      </c>
      <c r="D956" s="17" t="e">
        <f>VLOOKUP(A956,Sheet7!$A$2:$B$602,2,FALSE)</f>
        <v>#N/A</v>
      </c>
      <c r="E956">
        <v>26987</v>
      </c>
      <c r="F956">
        <v>0</v>
      </c>
      <c r="H956">
        <v>811</v>
      </c>
      <c r="I956" t="s">
        <v>27</v>
      </c>
      <c r="J956" t="s">
        <v>1694</v>
      </c>
      <c r="K956" t="s">
        <v>1864</v>
      </c>
      <c r="L956" t="s">
        <v>50</v>
      </c>
      <c r="M956" t="s">
        <v>51</v>
      </c>
      <c r="N956">
        <v>100</v>
      </c>
      <c r="O956">
        <v>60</v>
      </c>
      <c r="P956">
        <v>40</v>
      </c>
      <c r="Q956">
        <v>0</v>
      </c>
      <c r="R956">
        <v>0</v>
      </c>
      <c r="S956">
        <v>100</v>
      </c>
      <c r="T956">
        <v>0</v>
      </c>
      <c r="U956" t="s">
        <v>1697</v>
      </c>
      <c r="V956">
        <v>0</v>
      </c>
      <c r="W956">
        <v>0</v>
      </c>
      <c r="X956">
        <v>0</v>
      </c>
      <c r="Y956">
        <v>0</v>
      </c>
      <c r="Z956">
        <v>0</v>
      </c>
      <c r="AA956">
        <v>0</v>
      </c>
      <c r="AB956">
        <v>0</v>
      </c>
      <c r="AC956" t="s">
        <v>33</v>
      </c>
      <c r="AD956">
        <v>0</v>
      </c>
      <c r="AE956">
        <v>0</v>
      </c>
      <c r="AF956">
        <v>0</v>
      </c>
    </row>
    <row r="957" spans="1:32" hidden="1" x14ac:dyDescent="0.25">
      <c r="A957" t="s">
        <v>1856</v>
      </c>
      <c r="B957">
        <v>11366.51</v>
      </c>
      <c r="C957" t="e">
        <v>#N/A</v>
      </c>
      <c r="D957" s="17" t="e">
        <f>VLOOKUP(A957,Sheet7!$A$2:$B$602,2,FALSE)</f>
        <v>#N/A</v>
      </c>
      <c r="E957">
        <v>26991</v>
      </c>
      <c r="F957">
        <v>0</v>
      </c>
      <c r="H957">
        <v>811</v>
      </c>
      <c r="I957" t="s">
        <v>27</v>
      </c>
      <c r="J957" t="s">
        <v>1694</v>
      </c>
      <c r="K957" t="s">
        <v>1865</v>
      </c>
      <c r="L957" t="s">
        <v>45</v>
      </c>
      <c r="M957" t="s">
        <v>32</v>
      </c>
      <c r="N957">
        <v>5640</v>
      </c>
      <c r="O957">
        <v>3384</v>
      </c>
      <c r="P957">
        <v>2256</v>
      </c>
      <c r="Q957">
        <v>0</v>
      </c>
      <c r="R957">
        <v>0</v>
      </c>
      <c r="S957">
        <v>5640</v>
      </c>
      <c r="T957">
        <v>0</v>
      </c>
      <c r="U957" t="s">
        <v>1697</v>
      </c>
      <c r="V957">
        <v>0</v>
      </c>
      <c r="W957">
        <v>0</v>
      </c>
      <c r="X957">
        <v>0</v>
      </c>
      <c r="Y957">
        <v>0</v>
      </c>
      <c r="Z957">
        <v>0</v>
      </c>
      <c r="AA957">
        <v>0</v>
      </c>
      <c r="AB957">
        <v>0</v>
      </c>
      <c r="AC957" t="s">
        <v>33</v>
      </c>
      <c r="AD957">
        <v>0</v>
      </c>
      <c r="AE957">
        <v>0</v>
      </c>
      <c r="AF957">
        <v>0</v>
      </c>
    </row>
    <row r="958" spans="1:32" hidden="1" x14ac:dyDescent="0.25">
      <c r="A958" t="s">
        <v>1856</v>
      </c>
      <c r="B958">
        <v>11366.51</v>
      </c>
      <c r="C958" t="e">
        <v>#N/A</v>
      </c>
      <c r="D958" s="17" t="e">
        <f>VLOOKUP(A958,Sheet7!$A$2:$B$602,2,FALSE)</f>
        <v>#N/A</v>
      </c>
      <c r="E958">
        <v>26992</v>
      </c>
      <c r="F958">
        <v>0</v>
      </c>
      <c r="H958">
        <v>811</v>
      </c>
      <c r="I958" t="s">
        <v>27</v>
      </c>
      <c r="J958" t="s">
        <v>1694</v>
      </c>
      <c r="K958" t="s">
        <v>1866</v>
      </c>
      <c r="L958" t="s">
        <v>45</v>
      </c>
      <c r="M958" t="s">
        <v>77</v>
      </c>
      <c r="N958">
        <v>1484</v>
      </c>
      <c r="O958">
        <v>890.4</v>
      </c>
      <c r="P958">
        <v>593.6</v>
      </c>
      <c r="Q958">
        <v>0</v>
      </c>
      <c r="R958">
        <v>0</v>
      </c>
      <c r="S958">
        <v>1484</v>
      </c>
      <c r="T958">
        <v>0</v>
      </c>
      <c r="U958" t="s">
        <v>1697</v>
      </c>
      <c r="V958">
        <v>0</v>
      </c>
      <c r="W958">
        <v>0</v>
      </c>
      <c r="X958">
        <v>0</v>
      </c>
      <c r="Y958">
        <v>0</v>
      </c>
      <c r="Z958">
        <v>0</v>
      </c>
      <c r="AA958">
        <v>0</v>
      </c>
      <c r="AB958">
        <v>0</v>
      </c>
      <c r="AC958" t="s">
        <v>33</v>
      </c>
      <c r="AD958">
        <v>0</v>
      </c>
      <c r="AE958">
        <v>0</v>
      </c>
      <c r="AF958">
        <v>0</v>
      </c>
    </row>
    <row r="959" spans="1:32" hidden="1" x14ac:dyDescent="0.25">
      <c r="A959" t="s">
        <v>1856</v>
      </c>
      <c r="B959">
        <v>11366.51</v>
      </c>
      <c r="C959" t="e">
        <v>#N/A</v>
      </c>
      <c r="D959" s="17" t="e">
        <f>VLOOKUP(A959,Sheet7!$A$2:$B$602,2,FALSE)</f>
        <v>#N/A</v>
      </c>
      <c r="E959">
        <v>26996</v>
      </c>
      <c r="F959">
        <v>0</v>
      </c>
      <c r="H959">
        <v>811</v>
      </c>
      <c r="I959" t="s">
        <v>27</v>
      </c>
      <c r="J959" t="s">
        <v>1694</v>
      </c>
      <c r="K959" t="s">
        <v>1867</v>
      </c>
      <c r="L959" t="s">
        <v>42</v>
      </c>
      <c r="M959" t="s">
        <v>32</v>
      </c>
      <c r="N959">
        <v>500</v>
      </c>
      <c r="O959">
        <v>325</v>
      </c>
      <c r="P959">
        <v>175</v>
      </c>
      <c r="Q959">
        <v>0</v>
      </c>
      <c r="R959">
        <v>0</v>
      </c>
      <c r="S959">
        <v>500</v>
      </c>
      <c r="T959">
        <v>0</v>
      </c>
      <c r="U959" t="s">
        <v>1697</v>
      </c>
      <c r="V959">
        <v>0</v>
      </c>
      <c r="W959">
        <v>0</v>
      </c>
      <c r="X959" t="s">
        <v>1868</v>
      </c>
      <c r="Y959">
        <v>0</v>
      </c>
      <c r="Z959">
        <v>0</v>
      </c>
      <c r="AA959">
        <v>0</v>
      </c>
      <c r="AB959">
        <v>0</v>
      </c>
      <c r="AC959" t="s">
        <v>33</v>
      </c>
      <c r="AD959">
        <v>0</v>
      </c>
      <c r="AE959">
        <v>0</v>
      </c>
      <c r="AF959">
        <v>0</v>
      </c>
    </row>
    <row r="960" spans="1:32" hidden="1" x14ac:dyDescent="0.25">
      <c r="A960" t="s">
        <v>1856</v>
      </c>
      <c r="B960">
        <v>11366.51</v>
      </c>
      <c r="C960" t="e">
        <v>#N/A</v>
      </c>
      <c r="D960" s="17" t="e">
        <f>VLOOKUP(A960,Sheet7!$A$2:$B$602,2,FALSE)</f>
        <v>#N/A</v>
      </c>
      <c r="E960">
        <v>27006</v>
      </c>
      <c r="F960">
        <v>0</v>
      </c>
      <c r="H960">
        <v>811</v>
      </c>
      <c r="I960" t="s">
        <v>27</v>
      </c>
      <c r="J960" t="s">
        <v>1694</v>
      </c>
      <c r="K960" t="s">
        <v>1869</v>
      </c>
      <c r="L960" t="s">
        <v>119</v>
      </c>
      <c r="M960" t="s">
        <v>32</v>
      </c>
      <c r="N960">
        <v>228</v>
      </c>
      <c r="O960">
        <v>136.80000000000001</v>
      </c>
      <c r="P960">
        <v>91.2</v>
      </c>
      <c r="Q960">
        <v>0</v>
      </c>
      <c r="R960">
        <v>0</v>
      </c>
      <c r="S960">
        <v>228</v>
      </c>
      <c r="T960">
        <v>0</v>
      </c>
      <c r="U960" t="s">
        <v>1697</v>
      </c>
      <c r="V960">
        <v>0</v>
      </c>
      <c r="W960">
        <v>0</v>
      </c>
      <c r="X960">
        <v>0</v>
      </c>
      <c r="Y960">
        <v>0</v>
      </c>
      <c r="Z960">
        <v>0</v>
      </c>
      <c r="AA960">
        <v>0</v>
      </c>
      <c r="AB960">
        <v>0</v>
      </c>
      <c r="AC960" t="s">
        <v>33</v>
      </c>
      <c r="AD960">
        <v>0</v>
      </c>
      <c r="AE960">
        <v>0</v>
      </c>
      <c r="AF960">
        <v>0</v>
      </c>
    </row>
    <row r="961" spans="1:32" hidden="1" x14ac:dyDescent="0.25">
      <c r="A961" t="s">
        <v>1856</v>
      </c>
      <c r="B961">
        <v>11366.51</v>
      </c>
      <c r="C961" t="e">
        <v>#N/A</v>
      </c>
      <c r="D961" s="17" t="e">
        <f>VLOOKUP(A961,Sheet7!$A$2:$B$602,2,FALSE)</f>
        <v>#N/A</v>
      </c>
      <c r="E961">
        <v>27010</v>
      </c>
      <c r="F961">
        <v>0</v>
      </c>
      <c r="H961">
        <v>811</v>
      </c>
      <c r="I961" t="s">
        <v>27</v>
      </c>
      <c r="J961" t="s">
        <v>1694</v>
      </c>
      <c r="K961" t="s">
        <v>1870</v>
      </c>
      <c r="L961" t="s">
        <v>31</v>
      </c>
      <c r="M961" t="s">
        <v>32</v>
      </c>
      <c r="N961">
        <v>109</v>
      </c>
      <c r="O961">
        <v>70.849999999999994</v>
      </c>
      <c r="P961">
        <v>38.15</v>
      </c>
      <c r="Q961">
        <v>0</v>
      </c>
      <c r="R961">
        <v>0</v>
      </c>
      <c r="S961">
        <v>109</v>
      </c>
      <c r="T961">
        <v>0</v>
      </c>
      <c r="U961" t="s">
        <v>1697</v>
      </c>
      <c r="V961">
        <v>0</v>
      </c>
      <c r="W961">
        <v>0</v>
      </c>
      <c r="X961">
        <v>0</v>
      </c>
      <c r="Y961">
        <v>0</v>
      </c>
      <c r="Z961">
        <v>0</v>
      </c>
      <c r="AA961">
        <v>0</v>
      </c>
      <c r="AB961">
        <v>0</v>
      </c>
      <c r="AC961" t="s">
        <v>33</v>
      </c>
      <c r="AD961">
        <v>0</v>
      </c>
      <c r="AE961">
        <v>0</v>
      </c>
      <c r="AF961">
        <v>0</v>
      </c>
    </row>
    <row r="962" spans="1:32" hidden="1" x14ac:dyDescent="0.25">
      <c r="A962" t="s">
        <v>1856</v>
      </c>
      <c r="B962">
        <v>11366.51</v>
      </c>
      <c r="C962" t="e">
        <v>#N/A</v>
      </c>
      <c r="D962" s="17" t="e">
        <f>VLOOKUP(A962,Sheet7!$A$2:$B$602,2,FALSE)</f>
        <v>#N/A</v>
      </c>
      <c r="E962">
        <v>27018</v>
      </c>
      <c r="F962">
        <v>0</v>
      </c>
      <c r="H962">
        <v>811</v>
      </c>
      <c r="I962" t="s">
        <v>27</v>
      </c>
      <c r="J962" t="s">
        <v>1694</v>
      </c>
      <c r="K962" t="s">
        <v>1871</v>
      </c>
      <c r="L962" t="s">
        <v>288</v>
      </c>
      <c r="M962" t="s">
        <v>77</v>
      </c>
      <c r="N962">
        <v>60</v>
      </c>
      <c r="O962">
        <v>36</v>
      </c>
      <c r="P962">
        <v>24</v>
      </c>
      <c r="Q962">
        <v>0</v>
      </c>
      <c r="R962">
        <v>0</v>
      </c>
      <c r="S962">
        <v>60</v>
      </c>
      <c r="T962">
        <v>0</v>
      </c>
      <c r="U962" t="s">
        <v>1697</v>
      </c>
      <c r="V962">
        <v>0</v>
      </c>
      <c r="W962">
        <v>0</v>
      </c>
      <c r="X962">
        <v>0</v>
      </c>
      <c r="Y962">
        <v>0</v>
      </c>
      <c r="Z962">
        <v>0</v>
      </c>
      <c r="AA962">
        <v>0</v>
      </c>
      <c r="AB962">
        <v>0</v>
      </c>
      <c r="AC962" t="s">
        <v>33</v>
      </c>
      <c r="AD962">
        <v>0</v>
      </c>
      <c r="AE962">
        <v>0</v>
      </c>
      <c r="AF962">
        <v>0</v>
      </c>
    </row>
    <row r="963" spans="1:32" hidden="1" x14ac:dyDescent="0.25">
      <c r="A963" t="s">
        <v>1856</v>
      </c>
      <c r="B963">
        <v>11366.51</v>
      </c>
      <c r="C963" t="e">
        <v>#N/A</v>
      </c>
      <c r="D963" s="17" t="e">
        <f>VLOOKUP(A963,Sheet7!$A$2:$B$602,2,FALSE)</f>
        <v>#N/A</v>
      </c>
      <c r="E963">
        <v>27142</v>
      </c>
      <c r="F963">
        <v>0</v>
      </c>
      <c r="H963">
        <v>811</v>
      </c>
      <c r="I963" t="s">
        <v>27</v>
      </c>
      <c r="J963" t="s">
        <v>1694</v>
      </c>
      <c r="K963" t="s">
        <v>1872</v>
      </c>
      <c r="L963" t="s">
        <v>37</v>
      </c>
      <c r="M963" t="s">
        <v>32</v>
      </c>
      <c r="N963">
        <v>26979</v>
      </c>
      <c r="O963">
        <v>21583.200000000001</v>
      </c>
      <c r="P963">
        <v>5395.8</v>
      </c>
      <c r="Q963">
        <v>0</v>
      </c>
      <c r="R963">
        <v>0</v>
      </c>
      <c r="S963">
        <v>26979</v>
      </c>
      <c r="T963">
        <v>0</v>
      </c>
      <c r="U963" t="s">
        <v>1697</v>
      </c>
      <c r="V963">
        <v>0</v>
      </c>
      <c r="W963">
        <v>0</v>
      </c>
      <c r="X963" t="s">
        <v>1873</v>
      </c>
      <c r="Y963">
        <v>0</v>
      </c>
      <c r="Z963">
        <v>0</v>
      </c>
      <c r="AA963">
        <v>0</v>
      </c>
      <c r="AB963">
        <v>0</v>
      </c>
      <c r="AC963" t="s">
        <v>33</v>
      </c>
      <c r="AD963">
        <v>0</v>
      </c>
      <c r="AE963">
        <v>0</v>
      </c>
      <c r="AF963">
        <v>0</v>
      </c>
    </row>
    <row r="964" spans="1:32" hidden="1" x14ac:dyDescent="0.25">
      <c r="A964" t="s">
        <v>1856</v>
      </c>
      <c r="B964">
        <v>11366.51</v>
      </c>
      <c r="C964" t="e">
        <v>#N/A</v>
      </c>
      <c r="D964" s="17" t="e">
        <f>VLOOKUP(A964,Sheet7!$A$2:$B$602,2,FALSE)</f>
        <v>#N/A</v>
      </c>
      <c r="E964">
        <v>27155</v>
      </c>
      <c r="F964">
        <v>0</v>
      </c>
      <c r="H964">
        <v>811</v>
      </c>
      <c r="I964" t="s">
        <v>27</v>
      </c>
      <c r="J964" t="s">
        <v>1694</v>
      </c>
      <c r="K964" t="s">
        <v>1874</v>
      </c>
      <c r="L964" t="s">
        <v>35</v>
      </c>
      <c r="M964" t="s">
        <v>32</v>
      </c>
      <c r="N964">
        <v>21.6</v>
      </c>
      <c r="O964">
        <v>0</v>
      </c>
      <c r="P964">
        <v>21.6</v>
      </c>
      <c r="Q964">
        <v>0</v>
      </c>
      <c r="R964">
        <v>0</v>
      </c>
      <c r="S964">
        <v>21.6</v>
      </c>
      <c r="T964">
        <v>0</v>
      </c>
      <c r="U964" t="s">
        <v>1697</v>
      </c>
      <c r="V964">
        <v>0</v>
      </c>
      <c r="W964">
        <v>0</v>
      </c>
      <c r="X964">
        <v>0</v>
      </c>
      <c r="Y964">
        <v>0</v>
      </c>
      <c r="Z964">
        <v>0</v>
      </c>
      <c r="AA964">
        <v>0</v>
      </c>
      <c r="AB964">
        <v>0</v>
      </c>
      <c r="AC964" t="s">
        <v>33</v>
      </c>
      <c r="AD964">
        <v>0</v>
      </c>
      <c r="AE964">
        <v>0</v>
      </c>
      <c r="AF964">
        <v>0</v>
      </c>
    </row>
    <row r="965" spans="1:32" hidden="1" x14ac:dyDescent="0.25">
      <c r="A965" t="s">
        <v>1856</v>
      </c>
      <c r="B965">
        <v>11366.51</v>
      </c>
      <c r="C965" t="e">
        <v>#N/A</v>
      </c>
      <c r="D965" s="17" t="e">
        <f>VLOOKUP(A965,Sheet7!$A$2:$B$602,2,FALSE)</f>
        <v>#N/A</v>
      </c>
      <c r="E965">
        <v>27157</v>
      </c>
      <c r="F965">
        <v>0</v>
      </c>
      <c r="H965">
        <v>811</v>
      </c>
      <c r="I965" t="s">
        <v>27</v>
      </c>
      <c r="J965" t="s">
        <v>1694</v>
      </c>
      <c r="K965" t="s">
        <v>1875</v>
      </c>
      <c r="L965" t="s">
        <v>37</v>
      </c>
      <c r="M965" t="s">
        <v>77</v>
      </c>
      <c r="N965">
        <v>880</v>
      </c>
      <c r="O965">
        <v>528</v>
      </c>
      <c r="P965">
        <v>352</v>
      </c>
      <c r="Q965">
        <v>0</v>
      </c>
      <c r="R965">
        <v>0</v>
      </c>
      <c r="S965">
        <v>0</v>
      </c>
      <c r="T965">
        <v>0</v>
      </c>
      <c r="U965" t="s">
        <v>1876</v>
      </c>
      <c r="V965">
        <v>0</v>
      </c>
      <c r="W965">
        <v>0</v>
      </c>
      <c r="X965" t="s">
        <v>1877</v>
      </c>
      <c r="Y965">
        <v>0</v>
      </c>
      <c r="Z965">
        <v>0</v>
      </c>
      <c r="AA965">
        <v>0</v>
      </c>
      <c r="AB965">
        <v>0</v>
      </c>
      <c r="AC965" t="s">
        <v>33</v>
      </c>
      <c r="AD965">
        <v>0</v>
      </c>
      <c r="AE965">
        <v>0</v>
      </c>
      <c r="AF965">
        <v>0</v>
      </c>
    </row>
    <row r="966" spans="1:32" hidden="1" x14ac:dyDescent="0.25">
      <c r="A966" t="s">
        <v>1856</v>
      </c>
      <c r="B966">
        <v>11366.51</v>
      </c>
      <c r="C966" t="e">
        <v>#N/A</v>
      </c>
      <c r="D966" s="17" t="e">
        <f>VLOOKUP(A966,Sheet7!$A$2:$B$602,2,FALSE)</f>
        <v>#N/A</v>
      </c>
      <c r="E966">
        <v>27159</v>
      </c>
      <c r="F966">
        <v>0</v>
      </c>
      <c r="H966">
        <v>811</v>
      </c>
      <c r="I966" t="s">
        <v>27</v>
      </c>
      <c r="J966" t="s">
        <v>1694</v>
      </c>
      <c r="K966" t="s">
        <v>1878</v>
      </c>
      <c r="L966" t="s">
        <v>45</v>
      </c>
      <c r="M966" t="s">
        <v>51</v>
      </c>
      <c r="N966">
        <v>669.3</v>
      </c>
      <c r="O966">
        <v>468.51</v>
      </c>
      <c r="P966">
        <v>200.79</v>
      </c>
      <c r="Q966">
        <v>0</v>
      </c>
      <c r="R966">
        <v>0</v>
      </c>
      <c r="S966">
        <v>669.3</v>
      </c>
      <c r="T966">
        <v>0</v>
      </c>
      <c r="U966" t="s">
        <v>1697</v>
      </c>
      <c r="V966">
        <v>0</v>
      </c>
      <c r="W966">
        <v>0</v>
      </c>
      <c r="X966">
        <v>0</v>
      </c>
      <c r="Y966">
        <v>1</v>
      </c>
      <c r="Z966">
        <v>1</v>
      </c>
      <c r="AA966">
        <v>0</v>
      </c>
      <c r="AB966">
        <v>0</v>
      </c>
      <c r="AC966" t="s">
        <v>33</v>
      </c>
      <c r="AD966">
        <v>0</v>
      </c>
      <c r="AE966">
        <v>0</v>
      </c>
      <c r="AF966">
        <v>0</v>
      </c>
    </row>
    <row r="967" spans="1:32" hidden="1" x14ac:dyDescent="0.25">
      <c r="A967" t="s">
        <v>1886</v>
      </c>
      <c r="B967">
        <v>4861.5</v>
      </c>
      <c r="C967">
        <v>259.45</v>
      </c>
      <c r="D967" s="17">
        <f>VLOOKUP(A967,Sheet7!$A$2:$B$602,2,FALSE)</f>
        <v>40</v>
      </c>
      <c r="E967">
        <v>26445</v>
      </c>
      <c r="F967">
        <v>0</v>
      </c>
      <c r="H967">
        <v>811</v>
      </c>
      <c r="I967" t="s">
        <v>27</v>
      </c>
      <c r="J967" t="s">
        <v>1694</v>
      </c>
      <c r="K967" t="s">
        <v>1887</v>
      </c>
      <c r="L967" t="s">
        <v>60</v>
      </c>
      <c r="M967" t="s">
        <v>32</v>
      </c>
      <c r="N967">
        <v>6720</v>
      </c>
      <c r="O967">
        <v>3540</v>
      </c>
      <c r="P967">
        <v>3180</v>
      </c>
      <c r="Q967">
        <v>0</v>
      </c>
      <c r="R967">
        <v>0</v>
      </c>
      <c r="S967">
        <v>6720</v>
      </c>
      <c r="T967">
        <v>0</v>
      </c>
      <c r="U967" t="s">
        <v>1824</v>
      </c>
      <c r="V967">
        <v>4</v>
      </c>
      <c r="W967">
        <v>5</v>
      </c>
      <c r="X967" t="s">
        <v>1888</v>
      </c>
      <c r="Y967" t="s">
        <v>1889</v>
      </c>
      <c r="Z967" t="s">
        <v>1890</v>
      </c>
      <c r="AA967">
        <v>0</v>
      </c>
      <c r="AB967">
        <v>0</v>
      </c>
      <c r="AC967" t="s">
        <v>33</v>
      </c>
      <c r="AD967" t="s">
        <v>1891</v>
      </c>
      <c r="AE967">
        <v>0</v>
      </c>
      <c r="AF967">
        <v>0</v>
      </c>
    </row>
    <row r="968" spans="1:32" hidden="1" x14ac:dyDescent="0.25">
      <c r="A968" t="s">
        <v>1886</v>
      </c>
      <c r="B968">
        <v>4861.5</v>
      </c>
      <c r="C968">
        <v>259.45</v>
      </c>
      <c r="D968" s="17">
        <f>VLOOKUP(A968,Sheet7!$A$2:$B$602,2,FALSE)</f>
        <v>40</v>
      </c>
      <c r="E968">
        <v>26446</v>
      </c>
      <c r="F968">
        <v>0</v>
      </c>
      <c r="H968">
        <v>811</v>
      </c>
      <c r="I968" t="s">
        <v>27</v>
      </c>
      <c r="J968" t="s">
        <v>1694</v>
      </c>
      <c r="K968" t="s">
        <v>1892</v>
      </c>
      <c r="L968" t="s">
        <v>45</v>
      </c>
      <c r="M968" t="s">
        <v>32</v>
      </c>
      <c r="N968">
        <v>1600</v>
      </c>
      <c r="O968">
        <v>600</v>
      </c>
      <c r="P968">
        <v>1000</v>
      </c>
      <c r="Q968">
        <v>0</v>
      </c>
      <c r="R968">
        <v>0</v>
      </c>
      <c r="S968">
        <v>1600</v>
      </c>
      <c r="T968">
        <v>0</v>
      </c>
      <c r="U968" t="s">
        <v>1697</v>
      </c>
      <c r="V968">
        <v>0</v>
      </c>
      <c r="W968">
        <v>0</v>
      </c>
      <c r="X968">
        <v>0</v>
      </c>
      <c r="Y968">
        <v>0</v>
      </c>
      <c r="Z968">
        <v>0</v>
      </c>
      <c r="AA968">
        <v>0</v>
      </c>
      <c r="AB968">
        <v>0</v>
      </c>
      <c r="AC968" t="s">
        <v>33</v>
      </c>
      <c r="AD968">
        <v>0</v>
      </c>
      <c r="AE968">
        <v>0</v>
      </c>
      <c r="AF968">
        <v>0</v>
      </c>
    </row>
    <row r="969" spans="1:32" hidden="1" x14ac:dyDescent="0.25">
      <c r="A969" t="s">
        <v>1886</v>
      </c>
      <c r="B969">
        <v>4861.5</v>
      </c>
      <c r="C969">
        <v>259.45</v>
      </c>
      <c r="D969" s="17">
        <f>VLOOKUP(A969,Sheet7!$A$2:$B$602,2,FALSE)</f>
        <v>40</v>
      </c>
      <c r="E969">
        <v>26462</v>
      </c>
      <c r="F969">
        <v>0</v>
      </c>
      <c r="H969">
        <v>811</v>
      </c>
      <c r="I969" t="s">
        <v>27</v>
      </c>
      <c r="J969" t="s">
        <v>1694</v>
      </c>
      <c r="K969" t="s">
        <v>1893</v>
      </c>
      <c r="L969" t="s">
        <v>350</v>
      </c>
      <c r="M969" t="s">
        <v>32</v>
      </c>
      <c r="N969">
        <v>1500</v>
      </c>
      <c r="O969">
        <v>750</v>
      </c>
      <c r="P969">
        <v>750</v>
      </c>
      <c r="Q969">
        <v>0</v>
      </c>
      <c r="R969">
        <v>0</v>
      </c>
      <c r="S969">
        <v>1500</v>
      </c>
      <c r="T969">
        <v>0</v>
      </c>
      <c r="U969" t="s">
        <v>1697</v>
      </c>
      <c r="V969">
        <v>0</v>
      </c>
      <c r="W969">
        <v>0</v>
      </c>
      <c r="X969">
        <v>0</v>
      </c>
      <c r="Y969">
        <v>0</v>
      </c>
      <c r="Z969">
        <v>0</v>
      </c>
      <c r="AA969">
        <v>0</v>
      </c>
      <c r="AB969">
        <v>0</v>
      </c>
      <c r="AC969" t="s">
        <v>33</v>
      </c>
      <c r="AD969">
        <v>0</v>
      </c>
      <c r="AE969">
        <v>0</v>
      </c>
      <c r="AF969">
        <v>0</v>
      </c>
    </row>
    <row r="970" spans="1:32" hidden="1" x14ac:dyDescent="0.25">
      <c r="A970" t="s">
        <v>1886</v>
      </c>
      <c r="B970">
        <v>4861.5</v>
      </c>
      <c r="C970">
        <v>259.45</v>
      </c>
      <c r="D970" s="17">
        <f>VLOOKUP(A970,Sheet7!$A$2:$B$602,2,FALSE)</f>
        <v>40</v>
      </c>
      <c r="E970">
        <v>26465</v>
      </c>
      <c r="F970">
        <v>0</v>
      </c>
      <c r="H970">
        <v>811</v>
      </c>
      <c r="I970" t="s">
        <v>27</v>
      </c>
      <c r="J970" t="s">
        <v>1694</v>
      </c>
      <c r="K970" t="s">
        <v>1894</v>
      </c>
      <c r="L970" t="s">
        <v>42</v>
      </c>
      <c r="M970" t="s">
        <v>32</v>
      </c>
      <c r="N970">
        <v>150</v>
      </c>
      <c r="O970">
        <v>75</v>
      </c>
      <c r="P970">
        <v>75</v>
      </c>
      <c r="Q970">
        <v>0</v>
      </c>
      <c r="R970">
        <v>0</v>
      </c>
      <c r="S970">
        <v>150</v>
      </c>
      <c r="T970">
        <v>0</v>
      </c>
      <c r="U970" t="s">
        <v>1697</v>
      </c>
      <c r="V970">
        <v>0</v>
      </c>
      <c r="W970">
        <v>0</v>
      </c>
      <c r="X970">
        <v>0</v>
      </c>
      <c r="Y970">
        <v>0</v>
      </c>
      <c r="Z970">
        <v>0</v>
      </c>
      <c r="AA970">
        <v>0</v>
      </c>
      <c r="AB970">
        <v>0</v>
      </c>
      <c r="AC970" t="s">
        <v>33</v>
      </c>
      <c r="AD970">
        <v>0</v>
      </c>
      <c r="AE970">
        <v>0</v>
      </c>
      <c r="AF970">
        <v>0</v>
      </c>
    </row>
    <row r="971" spans="1:32" hidden="1" x14ac:dyDescent="0.25">
      <c r="A971" t="s">
        <v>1886</v>
      </c>
      <c r="B971">
        <v>4861.5</v>
      </c>
      <c r="C971">
        <v>259.45</v>
      </c>
      <c r="D971" s="17">
        <f>VLOOKUP(A971,Sheet7!$A$2:$B$602,2,FALSE)</f>
        <v>40</v>
      </c>
      <c r="E971">
        <v>26466</v>
      </c>
      <c r="F971">
        <v>0</v>
      </c>
      <c r="H971">
        <v>811</v>
      </c>
      <c r="I971" t="s">
        <v>27</v>
      </c>
      <c r="J971" t="s">
        <v>1694</v>
      </c>
      <c r="K971" t="s">
        <v>1895</v>
      </c>
      <c r="L971" t="s">
        <v>288</v>
      </c>
      <c r="M971" t="s">
        <v>32</v>
      </c>
      <c r="N971">
        <v>1500</v>
      </c>
      <c r="O971">
        <v>525</v>
      </c>
      <c r="P971">
        <v>975</v>
      </c>
      <c r="Q971">
        <v>0</v>
      </c>
      <c r="R971">
        <v>0</v>
      </c>
      <c r="S971">
        <v>1500</v>
      </c>
      <c r="T971">
        <v>0</v>
      </c>
      <c r="U971" t="s">
        <v>1697</v>
      </c>
      <c r="V971">
        <v>0</v>
      </c>
      <c r="W971">
        <v>0</v>
      </c>
      <c r="X971">
        <v>0</v>
      </c>
      <c r="Y971">
        <v>0</v>
      </c>
      <c r="Z971">
        <v>0</v>
      </c>
      <c r="AA971">
        <v>0</v>
      </c>
      <c r="AB971">
        <v>0</v>
      </c>
      <c r="AC971" t="s">
        <v>33</v>
      </c>
      <c r="AD971">
        <v>0</v>
      </c>
      <c r="AE971">
        <v>0</v>
      </c>
      <c r="AF971">
        <v>0</v>
      </c>
    </row>
    <row r="972" spans="1:32" hidden="1" x14ac:dyDescent="0.25">
      <c r="A972" t="s">
        <v>1886</v>
      </c>
      <c r="B972">
        <v>4861.5</v>
      </c>
      <c r="C972">
        <v>259.45</v>
      </c>
      <c r="D972" s="17">
        <f>VLOOKUP(A972,Sheet7!$A$2:$B$602,2,FALSE)</f>
        <v>40</v>
      </c>
      <c r="E972">
        <v>26468</v>
      </c>
      <c r="F972">
        <v>0</v>
      </c>
      <c r="H972">
        <v>811</v>
      </c>
      <c r="I972" t="s">
        <v>27</v>
      </c>
      <c r="J972" t="s">
        <v>1694</v>
      </c>
      <c r="K972" t="s">
        <v>1896</v>
      </c>
      <c r="L972" t="s">
        <v>42</v>
      </c>
      <c r="M972" t="s">
        <v>77</v>
      </c>
      <c r="N972">
        <v>750</v>
      </c>
      <c r="O972">
        <v>375</v>
      </c>
      <c r="P972">
        <v>375</v>
      </c>
      <c r="Q972">
        <v>0</v>
      </c>
      <c r="R972">
        <v>0</v>
      </c>
      <c r="S972">
        <v>750</v>
      </c>
      <c r="T972">
        <v>0</v>
      </c>
      <c r="U972" t="s">
        <v>1697</v>
      </c>
      <c r="V972">
        <v>0</v>
      </c>
      <c r="W972">
        <v>0</v>
      </c>
      <c r="X972">
        <v>0</v>
      </c>
      <c r="Y972">
        <v>0</v>
      </c>
      <c r="Z972">
        <v>0</v>
      </c>
      <c r="AA972">
        <v>0</v>
      </c>
      <c r="AB972">
        <v>0</v>
      </c>
      <c r="AC972" t="s">
        <v>33</v>
      </c>
      <c r="AD972">
        <v>0</v>
      </c>
      <c r="AE972">
        <v>0</v>
      </c>
      <c r="AF972">
        <v>0</v>
      </c>
    </row>
    <row r="973" spans="1:32" hidden="1" x14ac:dyDescent="0.25">
      <c r="A973" t="s">
        <v>1886</v>
      </c>
      <c r="B973">
        <v>4861.5</v>
      </c>
      <c r="C973">
        <v>259.45</v>
      </c>
      <c r="D973" s="17">
        <f>VLOOKUP(A973,Sheet7!$A$2:$B$602,2,FALSE)</f>
        <v>40</v>
      </c>
      <c r="E973">
        <v>26470</v>
      </c>
      <c r="F973">
        <v>0</v>
      </c>
      <c r="H973">
        <v>811</v>
      </c>
      <c r="I973" t="s">
        <v>27</v>
      </c>
      <c r="J973" t="s">
        <v>1694</v>
      </c>
      <c r="K973" t="s">
        <v>1897</v>
      </c>
      <c r="L973" t="s">
        <v>364</v>
      </c>
      <c r="M973" t="s">
        <v>32</v>
      </c>
      <c r="N973">
        <v>1080</v>
      </c>
      <c r="O973">
        <v>540</v>
      </c>
      <c r="P973">
        <v>540</v>
      </c>
      <c r="Q973">
        <v>0</v>
      </c>
      <c r="R973">
        <v>0</v>
      </c>
      <c r="S973">
        <v>1080</v>
      </c>
      <c r="T973">
        <v>0</v>
      </c>
      <c r="U973" t="s">
        <v>1697</v>
      </c>
      <c r="V973">
        <v>0</v>
      </c>
      <c r="W973">
        <v>0</v>
      </c>
      <c r="X973">
        <v>0</v>
      </c>
      <c r="Y973">
        <v>0</v>
      </c>
      <c r="Z973">
        <v>0</v>
      </c>
      <c r="AA973">
        <v>0</v>
      </c>
      <c r="AB973">
        <v>0</v>
      </c>
      <c r="AC973" t="s">
        <v>33</v>
      </c>
      <c r="AD973">
        <v>0</v>
      </c>
      <c r="AE973">
        <v>0</v>
      </c>
      <c r="AF973">
        <v>0</v>
      </c>
    </row>
    <row r="974" spans="1:32" hidden="1" x14ac:dyDescent="0.25">
      <c r="A974" t="s">
        <v>1886</v>
      </c>
      <c r="B974">
        <v>4861.5</v>
      </c>
      <c r="C974">
        <v>259.45</v>
      </c>
      <c r="D974" s="17">
        <f>VLOOKUP(A974,Sheet7!$A$2:$B$602,2,FALSE)</f>
        <v>40</v>
      </c>
      <c r="E974">
        <v>26471</v>
      </c>
      <c r="F974">
        <v>0</v>
      </c>
      <c r="H974">
        <v>811</v>
      </c>
      <c r="I974" t="s">
        <v>27</v>
      </c>
      <c r="J974" t="s">
        <v>1694</v>
      </c>
      <c r="K974" t="s">
        <v>1898</v>
      </c>
      <c r="L974" t="s">
        <v>50</v>
      </c>
      <c r="M974" t="s">
        <v>32</v>
      </c>
      <c r="N974">
        <v>258</v>
      </c>
      <c r="O974">
        <v>129</v>
      </c>
      <c r="P974">
        <v>129</v>
      </c>
      <c r="Q974">
        <v>0</v>
      </c>
      <c r="R974">
        <v>0</v>
      </c>
      <c r="S974">
        <v>258</v>
      </c>
      <c r="T974">
        <v>0</v>
      </c>
      <c r="U974" t="s">
        <v>1697</v>
      </c>
      <c r="V974">
        <v>0</v>
      </c>
      <c r="W974">
        <v>0</v>
      </c>
      <c r="X974">
        <v>0</v>
      </c>
      <c r="Y974">
        <v>0</v>
      </c>
      <c r="Z974">
        <v>0</v>
      </c>
      <c r="AA974">
        <v>0</v>
      </c>
      <c r="AB974">
        <v>0</v>
      </c>
      <c r="AC974" t="s">
        <v>33</v>
      </c>
      <c r="AD974">
        <v>0</v>
      </c>
      <c r="AE974">
        <v>0</v>
      </c>
      <c r="AF974">
        <v>0</v>
      </c>
    </row>
    <row r="975" spans="1:32" hidden="1" x14ac:dyDescent="0.25">
      <c r="A975" t="s">
        <v>1886</v>
      </c>
      <c r="B975">
        <v>4861.5</v>
      </c>
      <c r="C975">
        <v>259.45</v>
      </c>
      <c r="D975" s="17">
        <f>VLOOKUP(A975,Sheet7!$A$2:$B$602,2,FALSE)</f>
        <v>40</v>
      </c>
      <c r="E975">
        <v>26475</v>
      </c>
      <c r="F975">
        <v>0</v>
      </c>
      <c r="H975">
        <v>811</v>
      </c>
      <c r="I975" t="s">
        <v>27</v>
      </c>
      <c r="J975" t="s">
        <v>1694</v>
      </c>
      <c r="K975" t="s">
        <v>1899</v>
      </c>
      <c r="L975" t="s">
        <v>60</v>
      </c>
      <c r="M975" t="s">
        <v>77</v>
      </c>
      <c r="N975">
        <v>1360</v>
      </c>
      <c r="O975">
        <v>840</v>
      </c>
      <c r="P975">
        <v>520</v>
      </c>
      <c r="Q975">
        <v>0</v>
      </c>
      <c r="R975">
        <v>0</v>
      </c>
      <c r="S975">
        <v>1360</v>
      </c>
      <c r="T975">
        <v>0</v>
      </c>
      <c r="U975" t="s">
        <v>1697</v>
      </c>
      <c r="V975">
        <v>0</v>
      </c>
      <c r="W975">
        <v>0</v>
      </c>
      <c r="X975">
        <v>0</v>
      </c>
      <c r="Y975">
        <v>0</v>
      </c>
      <c r="Z975">
        <v>0</v>
      </c>
      <c r="AA975">
        <v>0</v>
      </c>
      <c r="AB975">
        <v>0</v>
      </c>
      <c r="AC975" t="s">
        <v>33</v>
      </c>
      <c r="AD975">
        <v>0</v>
      </c>
      <c r="AE975">
        <v>0</v>
      </c>
      <c r="AF975">
        <v>0</v>
      </c>
    </row>
    <row r="976" spans="1:32" hidden="1" x14ac:dyDescent="0.25">
      <c r="A976" t="s">
        <v>1886</v>
      </c>
      <c r="B976">
        <v>4861.5</v>
      </c>
      <c r="C976">
        <v>259.45</v>
      </c>
      <c r="D976" s="17">
        <f>VLOOKUP(A976,Sheet7!$A$2:$B$602,2,FALSE)</f>
        <v>40</v>
      </c>
      <c r="E976">
        <v>26484</v>
      </c>
      <c r="F976">
        <v>0</v>
      </c>
      <c r="H976">
        <v>811</v>
      </c>
      <c r="I976" t="s">
        <v>27</v>
      </c>
      <c r="J976" t="s">
        <v>1694</v>
      </c>
      <c r="K976" t="s">
        <v>1900</v>
      </c>
      <c r="L976" t="s">
        <v>45</v>
      </c>
      <c r="M976" t="s">
        <v>77</v>
      </c>
      <c r="N976">
        <v>1674</v>
      </c>
      <c r="O976">
        <v>620</v>
      </c>
      <c r="P976">
        <v>1054</v>
      </c>
      <c r="Q976">
        <v>0</v>
      </c>
      <c r="R976">
        <v>0</v>
      </c>
      <c r="S976">
        <v>1674</v>
      </c>
      <c r="T976">
        <v>0</v>
      </c>
      <c r="U976" t="s">
        <v>1697</v>
      </c>
      <c r="V976">
        <v>0</v>
      </c>
      <c r="W976">
        <v>0</v>
      </c>
      <c r="X976">
        <v>0</v>
      </c>
      <c r="Y976">
        <v>0</v>
      </c>
      <c r="Z976">
        <v>0</v>
      </c>
      <c r="AA976">
        <v>0</v>
      </c>
      <c r="AB976">
        <v>0</v>
      </c>
      <c r="AC976" t="s">
        <v>33</v>
      </c>
      <c r="AD976">
        <v>0</v>
      </c>
      <c r="AE976">
        <v>0</v>
      </c>
      <c r="AF976">
        <v>0</v>
      </c>
    </row>
    <row r="977" spans="1:32" hidden="1" x14ac:dyDescent="0.25">
      <c r="A977" t="s">
        <v>1886</v>
      </c>
      <c r="B977">
        <v>4861.5</v>
      </c>
      <c r="C977">
        <v>259.45</v>
      </c>
      <c r="D977" s="17">
        <f>VLOOKUP(A977,Sheet7!$A$2:$B$602,2,FALSE)</f>
        <v>40</v>
      </c>
      <c r="E977">
        <v>26492</v>
      </c>
      <c r="F977">
        <v>0</v>
      </c>
      <c r="H977">
        <v>811</v>
      </c>
      <c r="I977" t="s">
        <v>27</v>
      </c>
      <c r="J977" t="s">
        <v>1694</v>
      </c>
      <c r="K977" t="s">
        <v>1901</v>
      </c>
      <c r="L977" t="s">
        <v>45</v>
      </c>
      <c r="M977" t="s">
        <v>51</v>
      </c>
      <c r="N977">
        <v>890</v>
      </c>
      <c r="O977">
        <v>578.5</v>
      </c>
      <c r="P977">
        <v>311.5</v>
      </c>
      <c r="Q977">
        <v>0</v>
      </c>
      <c r="R977">
        <v>0</v>
      </c>
      <c r="S977">
        <v>0</v>
      </c>
      <c r="T977">
        <v>0</v>
      </c>
      <c r="U977" t="s">
        <v>661</v>
      </c>
      <c r="V977">
        <v>2</v>
      </c>
      <c r="W977">
        <v>1</v>
      </c>
      <c r="X977">
        <v>0</v>
      </c>
      <c r="Y977" t="s">
        <v>661</v>
      </c>
      <c r="Z977" t="s">
        <v>1902</v>
      </c>
      <c r="AA977">
        <v>0</v>
      </c>
      <c r="AB977">
        <v>0</v>
      </c>
      <c r="AC977" t="s">
        <v>63</v>
      </c>
      <c r="AD977" t="s">
        <v>1903</v>
      </c>
      <c r="AE977">
        <v>0</v>
      </c>
      <c r="AF977">
        <v>0</v>
      </c>
    </row>
    <row r="978" spans="1:32" hidden="1" x14ac:dyDescent="0.25">
      <c r="A978" t="s">
        <v>1904</v>
      </c>
      <c r="B978">
        <v>96.73</v>
      </c>
      <c r="C978">
        <v>244.66</v>
      </c>
      <c r="D978" s="17">
        <f>VLOOKUP(A978,Sheet7!$A$2:$B$602,2,FALSE)</f>
        <v>30</v>
      </c>
      <c r="E978">
        <v>27351</v>
      </c>
      <c r="F978">
        <v>0</v>
      </c>
      <c r="H978">
        <v>811</v>
      </c>
      <c r="I978" t="s">
        <v>27</v>
      </c>
      <c r="J978" t="s">
        <v>1694</v>
      </c>
      <c r="K978" t="s">
        <v>1905</v>
      </c>
      <c r="L978" t="s">
        <v>45</v>
      </c>
      <c r="M978" t="s">
        <v>32</v>
      </c>
      <c r="N978">
        <v>100</v>
      </c>
      <c r="O978">
        <v>70</v>
      </c>
      <c r="P978">
        <v>30</v>
      </c>
      <c r="Q978">
        <v>0</v>
      </c>
      <c r="R978">
        <v>0</v>
      </c>
      <c r="S978">
        <v>100</v>
      </c>
      <c r="T978">
        <v>0</v>
      </c>
      <c r="U978" t="s">
        <v>1697</v>
      </c>
      <c r="V978">
        <v>0</v>
      </c>
      <c r="W978">
        <v>0</v>
      </c>
      <c r="X978" t="s">
        <v>1697</v>
      </c>
      <c r="Y978">
        <v>0</v>
      </c>
      <c r="Z978">
        <v>0</v>
      </c>
      <c r="AA978">
        <v>0</v>
      </c>
      <c r="AB978">
        <v>0</v>
      </c>
      <c r="AC978" t="s">
        <v>33</v>
      </c>
      <c r="AD978">
        <v>0</v>
      </c>
      <c r="AE978">
        <v>0</v>
      </c>
      <c r="AF978">
        <v>0</v>
      </c>
    </row>
    <row r="979" spans="1:32" hidden="1" x14ac:dyDescent="0.25">
      <c r="A979" t="s">
        <v>1904</v>
      </c>
      <c r="B979">
        <v>96.73</v>
      </c>
      <c r="C979">
        <v>244.66</v>
      </c>
      <c r="D979" s="17">
        <f>VLOOKUP(A979,Sheet7!$A$2:$B$602,2,FALSE)</f>
        <v>30</v>
      </c>
      <c r="E979">
        <v>27352</v>
      </c>
      <c r="F979">
        <v>0</v>
      </c>
      <c r="H979">
        <v>811</v>
      </c>
      <c r="I979" t="s">
        <v>27</v>
      </c>
      <c r="J979" t="s">
        <v>1694</v>
      </c>
      <c r="K979" t="s">
        <v>1906</v>
      </c>
      <c r="L979" t="s">
        <v>272</v>
      </c>
      <c r="M979" t="s">
        <v>32</v>
      </c>
      <c r="N979">
        <v>96</v>
      </c>
      <c r="O979">
        <v>76</v>
      </c>
      <c r="P979">
        <v>20</v>
      </c>
      <c r="Q979">
        <v>0</v>
      </c>
      <c r="R979">
        <v>0</v>
      </c>
      <c r="S979">
        <v>96</v>
      </c>
      <c r="T979">
        <v>0</v>
      </c>
      <c r="U979" t="s">
        <v>1697</v>
      </c>
      <c r="V979">
        <v>0</v>
      </c>
      <c r="W979">
        <v>0</v>
      </c>
      <c r="X979" t="s">
        <v>1697</v>
      </c>
      <c r="Y979">
        <v>0</v>
      </c>
      <c r="Z979">
        <v>0</v>
      </c>
      <c r="AA979">
        <v>0</v>
      </c>
      <c r="AB979">
        <v>0</v>
      </c>
      <c r="AC979" t="s">
        <v>33</v>
      </c>
      <c r="AD979">
        <v>0</v>
      </c>
      <c r="AE979">
        <v>0</v>
      </c>
      <c r="AF979">
        <v>0</v>
      </c>
    </row>
    <row r="980" spans="1:32" hidden="1" x14ac:dyDescent="0.25">
      <c r="A980" t="s">
        <v>1904</v>
      </c>
      <c r="B980">
        <v>96.73</v>
      </c>
      <c r="C980">
        <v>244.66</v>
      </c>
      <c r="D980" s="17">
        <f>VLOOKUP(A980,Sheet7!$A$2:$B$602,2,FALSE)</f>
        <v>30</v>
      </c>
      <c r="E980">
        <v>27353</v>
      </c>
      <c r="F980">
        <v>0</v>
      </c>
      <c r="H980">
        <v>811</v>
      </c>
      <c r="I980" t="s">
        <v>27</v>
      </c>
      <c r="J980" t="s">
        <v>1694</v>
      </c>
      <c r="K980" t="s">
        <v>1907</v>
      </c>
      <c r="L980" t="s">
        <v>119</v>
      </c>
      <c r="M980" t="s">
        <v>32</v>
      </c>
      <c r="N980">
        <v>48</v>
      </c>
      <c r="O980">
        <v>48</v>
      </c>
      <c r="P980">
        <v>10</v>
      </c>
      <c r="Q980">
        <v>0</v>
      </c>
      <c r="R980">
        <v>0</v>
      </c>
      <c r="S980">
        <v>0</v>
      </c>
      <c r="T980">
        <v>0</v>
      </c>
      <c r="U980" t="s">
        <v>1908</v>
      </c>
      <c r="V980">
        <v>3</v>
      </c>
      <c r="W980">
        <v>42859</v>
      </c>
      <c r="X980" t="s">
        <v>1909</v>
      </c>
      <c r="Y980">
        <v>3</v>
      </c>
      <c r="Z980">
        <v>3</v>
      </c>
      <c r="AA980">
        <v>0</v>
      </c>
      <c r="AB980">
        <v>0</v>
      </c>
      <c r="AC980" t="s">
        <v>33</v>
      </c>
      <c r="AD980" t="s">
        <v>1910</v>
      </c>
      <c r="AE980">
        <v>0</v>
      </c>
      <c r="AF980">
        <v>0</v>
      </c>
    </row>
    <row r="981" spans="1:32" hidden="1" x14ac:dyDescent="0.25">
      <c r="A981" t="s">
        <v>1904</v>
      </c>
      <c r="B981">
        <v>96.73</v>
      </c>
      <c r="C981">
        <v>244.66</v>
      </c>
      <c r="D981" s="17">
        <f>VLOOKUP(A981,Sheet7!$A$2:$B$602,2,FALSE)</f>
        <v>30</v>
      </c>
      <c r="E981">
        <v>27354</v>
      </c>
      <c r="F981">
        <v>0</v>
      </c>
      <c r="H981">
        <v>811</v>
      </c>
      <c r="I981" t="s">
        <v>27</v>
      </c>
      <c r="J981" t="s">
        <v>1694</v>
      </c>
      <c r="K981" t="s">
        <v>1911</v>
      </c>
      <c r="L981" t="s">
        <v>50</v>
      </c>
      <c r="M981" t="s">
        <v>32</v>
      </c>
      <c r="N981">
        <v>200</v>
      </c>
      <c r="O981">
        <v>140</v>
      </c>
      <c r="P981">
        <v>60</v>
      </c>
      <c r="Q981">
        <v>0</v>
      </c>
      <c r="R981">
        <v>0</v>
      </c>
      <c r="S981">
        <v>200</v>
      </c>
      <c r="T981">
        <v>0</v>
      </c>
      <c r="U981" t="s">
        <v>1697</v>
      </c>
      <c r="V981">
        <v>0</v>
      </c>
      <c r="W981">
        <v>0</v>
      </c>
      <c r="X981" t="s">
        <v>1697</v>
      </c>
      <c r="Y981">
        <v>0</v>
      </c>
      <c r="Z981">
        <v>0</v>
      </c>
      <c r="AA981">
        <v>0</v>
      </c>
      <c r="AB981">
        <v>0</v>
      </c>
      <c r="AC981" t="s">
        <v>33</v>
      </c>
      <c r="AD981">
        <v>0</v>
      </c>
      <c r="AE981">
        <v>0</v>
      </c>
      <c r="AF981">
        <v>0</v>
      </c>
    </row>
    <row r="982" spans="1:32" hidden="1" x14ac:dyDescent="0.25">
      <c r="A982" t="s">
        <v>1904</v>
      </c>
      <c r="B982">
        <v>96.73</v>
      </c>
      <c r="C982">
        <v>244.66</v>
      </c>
      <c r="D982" s="17">
        <f>VLOOKUP(A982,Sheet7!$A$2:$B$602,2,FALSE)</f>
        <v>30</v>
      </c>
      <c r="E982">
        <v>27356</v>
      </c>
      <c r="F982">
        <v>0</v>
      </c>
      <c r="H982">
        <v>811</v>
      </c>
      <c r="I982" t="s">
        <v>27</v>
      </c>
      <c r="J982" t="s">
        <v>1694</v>
      </c>
      <c r="K982" t="s">
        <v>1912</v>
      </c>
      <c r="L982" t="s">
        <v>50</v>
      </c>
      <c r="M982" t="s">
        <v>77</v>
      </c>
      <c r="N982">
        <v>58.5</v>
      </c>
      <c r="O982">
        <v>44</v>
      </c>
      <c r="P982">
        <v>14.5</v>
      </c>
      <c r="Q982">
        <v>0</v>
      </c>
      <c r="R982">
        <v>0</v>
      </c>
      <c r="S982">
        <v>58.5</v>
      </c>
      <c r="T982">
        <v>0</v>
      </c>
      <c r="U982" t="s">
        <v>1697</v>
      </c>
      <c r="V982">
        <v>0</v>
      </c>
      <c r="W982">
        <v>0</v>
      </c>
      <c r="X982" t="s">
        <v>1697</v>
      </c>
      <c r="Y982">
        <v>0</v>
      </c>
      <c r="Z982">
        <v>0</v>
      </c>
      <c r="AA982">
        <v>0</v>
      </c>
      <c r="AB982">
        <v>0</v>
      </c>
      <c r="AC982" t="s">
        <v>33</v>
      </c>
      <c r="AD982">
        <v>0</v>
      </c>
      <c r="AE982">
        <v>0</v>
      </c>
      <c r="AF982">
        <v>0</v>
      </c>
    </row>
    <row r="983" spans="1:32" hidden="1" x14ac:dyDescent="0.25">
      <c r="A983" t="s">
        <v>1904</v>
      </c>
      <c r="B983">
        <v>96.73</v>
      </c>
      <c r="C983">
        <v>244.66</v>
      </c>
      <c r="D983" s="17">
        <f>VLOOKUP(A983,Sheet7!$A$2:$B$602,2,FALSE)</f>
        <v>30</v>
      </c>
      <c r="E983">
        <v>27364</v>
      </c>
      <c r="F983">
        <v>0</v>
      </c>
      <c r="H983">
        <v>811</v>
      </c>
      <c r="I983" t="s">
        <v>27</v>
      </c>
      <c r="J983" t="s">
        <v>1694</v>
      </c>
      <c r="K983" t="s">
        <v>1913</v>
      </c>
      <c r="L983" t="s">
        <v>50</v>
      </c>
      <c r="M983" t="s">
        <v>403</v>
      </c>
      <c r="N983">
        <v>49.5</v>
      </c>
      <c r="O983">
        <v>39.5</v>
      </c>
      <c r="P983">
        <v>10</v>
      </c>
      <c r="Q983">
        <v>0</v>
      </c>
      <c r="R983">
        <v>0</v>
      </c>
      <c r="S983">
        <v>49.5</v>
      </c>
      <c r="T983">
        <v>0</v>
      </c>
      <c r="U983" t="s">
        <v>1697</v>
      </c>
      <c r="V983">
        <v>0</v>
      </c>
      <c r="W983">
        <v>0</v>
      </c>
      <c r="X983" t="s">
        <v>1697</v>
      </c>
      <c r="Y983">
        <v>0</v>
      </c>
      <c r="Z983">
        <v>0</v>
      </c>
      <c r="AA983">
        <v>0</v>
      </c>
      <c r="AB983">
        <v>0</v>
      </c>
      <c r="AC983" t="s">
        <v>33</v>
      </c>
      <c r="AD983">
        <v>0</v>
      </c>
      <c r="AE983">
        <v>0</v>
      </c>
      <c r="AF983">
        <v>0</v>
      </c>
    </row>
    <row r="984" spans="1:32" hidden="1" x14ac:dyDescent="0.25">
      <c r="A984" t="s">
        <v>1904</v>
      </c>
      <c r="B984">
        <v>96.73</v>
      </c>
      <c r="C984">
        <v>244.66</v>
      </c>
      <c r="D984" s="17">
        <f>VLOOKUP(A984,Sheet7!$A$2:$B$602,2,FALSE)</f>
        <v>30</v>
      </c>
      <c r="E984">
        <v>27369</v>
      </c>
      <c r="F984">
        <v>0</v>
      </c>
      <c r="H984">
        <v>811</v>
      </c>
      <c r="I984" t="s">
        <v>27</v>
      </c>
      <c r="J984" t="s">
        <v>1694</v>
      </c>
      <c r="K984" t="s">
        <v>1914</v>
      </c>
      <c r="L984" t="s">
        <v>50</v>
      </c>
      <c r="M984" t="s">
        <v>51</v>
      </c>
      <c r="N984">
        <v>50</v>
      </c>
      <c r="O984">
        <v>40</v>
      </c>
      <c r="P984">
        <v>10</v>
      </c>
      <c r="Q984">
        <v>0</v>
      </c>
      <c r="R984">
        <v>0</v>
      </c>
      <c r="S984">
        <v>50</v>
      </c>
      <c r="T984">
        <v>0</v>
      </c>
      <c r="U984" t="s">
        <v>1697</v>
      </c>
      <c r="V984">
        <v>0</v>
      </c>
      <c r="W984">
        <v>0</v>
      </c>
      <c r="X984" t="s">
        <v>1697</v>
      </c>
      <c r="Y984">
        <v>0</v>
      </c>
      <c r="Z984">
        <v>0</v>
      </c>
      <c r="AA984">
        <v>0</v>
      </c>
      <c r="AB984">
        <v>0</v>
      </c>
      <c r="AC984" t="s">
        <v>33</v>
      </c>
      <c r="AD984">
        <v>0</v>
      </c>
      <c r="AE984">
        <v>0</v>
      </c>
      <c r="AF984">
        <v>0</v>
      </c>
    </row>
    <row r="985" spans="1:32" hidden="1" x14ac:dyDescent="0.25">
      <c r="A985" t="s">
        <v>1915</v>
      </c>
      <c r="B985">
        <v>37.32</v>
      </c>
      <c r="C985" t="e">
        <v>#N/A</v>
      </c>
      <c r="D985" s="17" t="e">
        <f>VLOOKUP(A985,Sheet7!$A$2:$B$602,2,FALSE)</f>
        <v>#N/A</v>
      </c>
      <c r="E985">
        <v>26935</v>
      </c>
      <c r="F985">
        <v>0</v>
      </c>
      <c r="H985">
        <v>811</v>
      </c>
      <c r="I985" t="s">
        <v>27</v>
      </c>
      <c r="J985" t="s">
        <v>1694</v>
      </c>
      <c r="K985" t="s">
        <v>1916</v>
      </c>
      <c r="L985" t="s">
        <v>119</v>
      </c>
      <c r="M985" t="s">
        <v>32</v>
      </c>
      <c r="N985">
        <v>60</v>
      </c>
      <c r="O985">
        <v>0</v>
      </c>
      <c r="P985">
        <v>30</v>
      </c>
      <c r="Q985">
        <v>0</v>
      </c>
      <c r="R985">
        <v>0</v>
      </c>
      <c r="S985">
        <v>60</v>
      </c>
      <c r="T985">
        <v>0</v>
      </c>
      <c r="U985" t="s">
        <v>1917</v>
      </c>
      <c r="V985">
        <v>4</v>
      </c>
      <c r="W985">
        <v>5</v>
      </c>
      <c r="X985" t="s">
        <v>74</v>
      </c>
      <c r="Y985">
        <v>3</v>
      </c>
      <c r="Z985">
        <v>4</v>
      </c>
      <c r="AA985">
        <v>0</v>
      </c>
      <c r="AB985">
        <v>0</v>
      </c>
      <c r="AC985" t="s">
        <v>33</v>
      </c>
      <c r="AD985">
        <v>0</v>
      </c>
      <c r="AE985">
        <v>0</v>
      </c>
      <c r="AF985">
        <v>0</v>
      </c>
    </row>
    <row r="986" spans="1:32" hidden="1" x14ac:dyDescent="0.25">
      <c r="A986" t="s">
        <v>1918</v>
      </c>
      <c r="B986" t="e">
        <v>#N/A</v>
      </c>
      <c r="C986">
        <v>12</v>
      </c>
      <c r="D986" s="17">
        <f>VLOOKUP(A986,Sheet7!$A$2:$B$602,2,FALSE)</f>
        <v>20</v>
      </c>
      <c r="E986">
        <v>25814</v>
      </c>
      <c r="F986">
        <v>0</v>
      </c>
      <c r="H986">
        <v>811</v>
      </c>
      <c r="I986" t="s">
        <v>27</v>
      </c>
      <c r="J986" t="s">
        <v>1694</v>
      </c>
      <c r="K986" t="s">
        <v>1919</v>
      </c>
      <c r="L986" t="s">
        <v>50</v>
      </c>
      <c r="M986" t="s">
        <v>32</v>
      </c>
      <c r="N986">
        <v>163</v>
      </c>
      <c r="O986">
        <v>0</v>
      </c>
      <c r="P986">
        <v>40</v>
      </c>
      <c r="Q986">
        <v>0</v>
      </c>
      <c r="R986">
        <v>0</v>
      </c>
      <c r="S986">
        <v>163</v>
      </c>
      <c r="T986">
        <v>0</v>
      </c>
      <c r="U986" t="s">
        <v>1697</v>
      </c>
      <c r="V986">
        <v>0</v>
      </c>
      <c r="W986">
        <v>0</v>
      </c>
      <c r="X986" t="s">
        <v>1697</v>
      </c>
      <c r="Y986">
        <v>0</v>
      </c>
      <c r="Z986">
        <v>0</v>
      </c>
      <c r="AA986">
        <v>0</v>
      </c>
      <c r="AB986">
        <v>0</v>
      </c>
      <c r="AC986" t="s">
        <v>33</v>
      </c>
      <c r="AD986">
        <v>0</v>
      </c>
      <c r="AE986">
        <v>0</v>
      </c>
      <c r="AF986">
        <v>0</v>
      </c>
    </row>
    <row r="987" spans="1:32" hidden="1" x14ac:dyDescent="0.25">
      <c r="A987" t="s">
        <v>1920</v>
      </c>
      <c r="B987">
        <v>2268.6899999999996</v>
      </c>
      <c r="C987">
        <v>2246.6799999999998</v>
      </c>
      <c r="D987" s="17">
        <f>VLOOKUP(A987,Sheet7!$A$2:$B$602,2,FALSE)</f>
        <v>80</v>
      </c>
      <c r="E987">
        <v>25760</v>
      </c>
      <c r="F987">
        <v>0</v>
      </c>
      <c r="H987">
        <v>811</v>
      </c>
      <c r="I987" t="s">
        <v>27</v>
      </c>
      <c r="J987" t="s">
        <v>1694</v>
      </c>
      <c r="K987" t="s">
        <v>1921</v>
      </c>
      <c r="L987" t="s">
        <v>45</v>
      </c>
      <c r="M987" t="s">
        <v>32</v>
      </c>
      <c r="N987">
        <v>3900</v>
      </c>
      <c r="O987">
        <v>2340</v>
      </c>
      <c r="P987">
        <v>1560</v>
      </c>
      <c r="Q987">
        <v>0</v>
      </c>
      <c r="R987">
        <v>0</v>
      </c>
      <c r="S987">
        <v>3900</v>
      </c>
      <c r="T987">
        <v>0</v>
      </c>
      <c r="U987" t="s">
        <v>1697</v>
      </c>
      <c r="V987">
        <v>0</v>
      </c>
      <c r="W987">
        <v>0</v>
      </c>
      <c r="X987" t="s">
        <v>1922</v>
      </c>
      <c r="Y987">
        <v>3</v>
      </c>
      <c r="Z987" t="s">
        <v>1923</v>
      </c>
      <c r="AA987">
        <v>0</v>
      </c>
      <c r="AB987">
        <v>0</v>
      </c>
      <c r="AC987" t="s">
        <v>33</v>
      </c>
      <c r="AD987">
        <v>0</v>
      </c>
      <c r="AE987">
        <v>0</v>
      </c>
      <c r="AF987">
        <v>0</v>
      </c>
    </row>
    <row r="988" spans="1:32" hidden="1" x14ac:dyDescent="0.25">
      <c r="A988" t="s">
        <v>1920</v>
      </c>
      <c r="B988">
        <v>2268.6899999999996</v>
      </c>
      <c r="C988">
        <v>2246.6799999999998</v>
      </c>
      <c r="D988" s="17">
        <f>VLOOKUP(A988,Sheet7!$A$2:$B$602,2,FALSE)</f>
        <v>80</v>
      </c>
      <c r="E988">
        <v>25761</v>
      </c>
      <c r="F988">
        <v>0</v>
      </c>
      <c r="H988">
        <v>811</v>
      </c>
      <c r="I988" t="s">
        <v>27</v>
      </c>
      <c r="J988" t="s">
        <v>1694</v>
      </c>
      <c r="K988" t="s">
        <v>1924</v>
      </c>
      <c r="L988" t="s">
        <v>45</v>
      </c>
      <c r="M988" t="s">
        <v>77</v>
      </c>
      <c r="N988">
        <v>1430</v>
      </c>
      <c r="O988">
        <v>858</v>
      </c>
      <c r="P988">
        <v>572</v>
      </c>
      <c r="Q988">
        <v>0</v>
      </c>
      <c r="R988">
        <v>0</v>
      </c>
      <c r="S988">
        <v>1430</v>
      </c>
      <c r="T988">
        <v>0</v>
      </c>
      <c r="U988" t="s">
        <v>1697</v>
      </c>
      <c r="V988">
        <v>0</v>
      </c>
      <c r="W988">
        <v>0</v>
      </c>
      <c r="X988" t="s">
        <v>1697</v>
      </c>
      <c r="Y988">
        <v>0</v>
      </c>
      <c r="Z988">
        <v>0</v>
      </c>
      <c r="AA988">
        <v>0</v>
      </c>
      <c r="AB988">
        <v>0</v>
      </c>
      <c r="AC988" t="s">
        <v>33</v>
      </c>
      <c r="AD988">
        <v>0</v>
      </c>
      <c r="AE988">
        <v>0</v>
      </c>
      <c r="AF988">
        <v>0</v>
      </c>
    </row>
    <row r="989" spans="1:32" hidden="1" x14ac:dyDescent="0.25">
      <c r="A989" t="s">
        <v>1920</v>
      </c>
      <c r="B989">
        <v>2268.6899999999996</v>
      </c>
      <c r="C989">
        <v>2246.6799999999998</v>
      </c>
      <c r="D989" s="17">
        <f>VLOOKUP(A989,Sheet7!$A$2:$B$602,2,FALSE)</f>
        <v>80</v>
      </c>
      <c r="E989">
        <v>25762</v>
      </c>
      <c r="F989">
        <v>0</v>
      </c>
      <c r="H989">
        <v>811</v>
      </c>
      <c r="I989" t="s">
        <v>27</v>
      </c>
      <c r="J989" t="s">
        <v>1694</v>
      </c>
      <c r="K989" t="s">
        <v>1925</v>
      </c>
      <c r="L989" t="s">
        <v>119</v>
      </c>
      <c r="M989" t="s">
        <v>77</v>
      </c>
      <c r="N989">
        <v>80</v>
      </c>
      <c r="O989">
        <v>56</v>
      </c>
      <c r="P989">
        <v>24</v>
      </c>
      <c r="Q989">
        <v>0</v>
      </c>
      <c r="R989">
        <v>0</v>
      </c>
      <c r="S989">
        <v>80</v>
      </c>
      <c r="T989">
        <v>0</v>
      </c>
      <c r="U989" t="s">
        <v>1697</v>
      </c>
      <c r="V989">
        <v>0</v>
      </c>
      <c r="W989">
        <v>0</v>
      </c>
      <c r="X989" t="s">
        <v>1697</v>
      </c>
      <c r="Y989">
        <v>0</v>
      </c>
      <c r="Z989">
        <v>0</v>
      </c>
      <c r="AA989">
        <v>0</v>
      </c>
      <c r="AB989">
        <v>0</v>
      </c>
      <c r="AC989" t="s">
        <v>33</v>
      </c>
      <c r="AD989">
        <v>0</v>
      </c>
      <c r="AE989">
        <v>0</v>
      </c>
      <c r="AF989">
        <v>0</v>
      </c>
    </row>
    <row r="990" spans="1:32" hidden="1" x14ac:dyDescent="0.25">
      <c r="A990" t="s">
        <v>1920</v>
      </c>
      <c r="B990">
        <v>2268.6899999999996</v>
      </c>
      <c r="C990">
        <v>2246.6799999999998</v>
      </c>
      <c r="D990" s="17">
        <f>VLOOKUP(A990,Sheet7!$A$2:$B$602,2,FALSE)</f>
        <v>80</v>
      </c>
      <c r="E990">
        <v>25763</v>
      </c>
      <c r="F990">
        <v>0</v>
      </c>
      <c r="H990">
        <v>811</v>
      </c>
      <c r="I990" t="s">
        <v>27</v>
      </c>
      <c r="J990" t="s">
        <v>1694</v>
      </c>
      <c r="K990" t="s">
        <v>1926</v>
      </c>
      <c r="L990" t="s">
        <v>364</v>
      </c>
      <c r="M990" t="s">
        <v>32</v>
      </c>
      <c r="N990">
        <v>967.5</v>
      </c>
      <c r="O990">
        <v>677.25</v>
      </c>
      <c r="P990">
        <v>290.25</v>
      </c>
      <c r="Q990">
        <v>0</v>
      </c>
      <c r="R990">
        <v>0</v>
      </c>
      <c r="S990">
        <v>967.5</v>
      </c>
      <c r="T990">
        <v>0</v>
      </c>
      <c r="U990" t="s">
        <v>1697</v>
      </c>
      <c r="V990">
        <v>0</v>
      </c>
      <c r="W990">
        <v>0</v>
      </c>
      <c r="X990" t="s">
        <v>1697</v>
      </c>
      <c r="Y990">
        <v>0</v>
      </c>
      <c r="Z990">
        <v>0</v>
      </c>
      <c r="AA990">
        <v>0</v>
      </c>
      <c r="AB990">
        <v>0</v>
      </c>
      <c r="AC990" t="s">
        <v>33</v>
      </c>
      <c r="AD990">
        <v>0</v>
      </c>
      <c r="AE990">
        <v>0</v>
      </c>
      <c r="AF990">
        <v>0</v>
      </c>
    </row>
    <row r="991" spans="1:32" hidden="1" x14ac:dyDescent="0.25">
      <c r="A991" t="s">
        <v>1920</v>
      </c>
      <c r="B991">
        <v>2268.6899999999996</v>
      </c>
      <c r="C991">
        <v>2246.6799999999998</v>
      </c>
      <c r="D991" s="17">
        <f>VLOOKUP(A991,Sheet7!$A$2:$B$602,2,FALSE)</f>
        <v>80</v>
      </c>
      <c r="E991">
        <v>25770</v>
      </c>
      <c r="F991">
        <v>0</v>
      </c>
      <c r="H991">
        <v>811</v>
      </c>
      <c r="I991" t="s">
        <v>27</v>
      </c>
      <c r="J991" t="s">
        <v>1694</v>
      </c>
      <c r="K991" t="s">
        <v>1927</v>
      </c>
      <c r="L991" t="s">
        <v>288</v>
      </c>
      <c r="M991" t="s">
        <v>77</v>
      </c>
      <c r="N991">
        <v>828.75</v>
      </c>
      <c r="O991">
        <v>425</v>
      </c>
      <c r="P991">
        <v>403.75</v>
      </c>
      <c r="Q991">
        <v>0</v>
      </c>
      <c r="R991">
        <v>0</v>
      </c>
      <c r="S991">
        <v>828.75</v>
      </c>
      <c r="T991">
        <v>0</v>
      </c>
      <c r="U991" t="s">
        <v>1697</v>
      </c>
      <c r="V991">
        <v>0</v>
      </c>
      <c r="W991">
        <v>0</v>
      </c>
      <c r="X991" t="s">
        <v>1697</v>
      </c>
      <c r="Y991">
        <v>0</v>
      </c>
      <c r="Z991">
        <v>0</v>
      </c>
      <c r="AA991">
        <v>0</v>
      </c>
      <c r="AB991">
        <v>0</v>
      </c>
      <c r="AC991" t="s">
        <v>33</v>
      </c>
      <c r="AD991">
        <v>0</v>
      </c>
      <c r="AE991">
        <v>0</v>
      </c>
      <c r="AF991">
        <v>0</v>
      </c>
    </row>
    <row r="992" spans="1:32" hidden="1" x14ac:dyDescent="0.25">
      <c r="A992" t="s">
        <v>1920</v>
      </c>
      <c r="B992">
        <v>2268.6899999999996</v>
      </c>
      <c r="C992">
        <v>2246.6799999999998</v>
      </c>
      <c r="D992" s="17">
        <f>VLOOKUP(A992,Sheet7!$A$2:$B$602,2,FALSE)</f>
        <v>80</v>
      </c>
      <c r="E992">
        <v>25773</v>
      </c>
      <c r="F992">
        <v>0</v>
      </c>
      <c r="H992">
        <v>811</v>
      </c>
      <c r="I992" t="s">
        <v>27</v>
      </c>
      <c r="J992" t="s">
        <v>1694</v>
      </c>
      <c r="K992" t="s">
        <v>1928</v>
      </c>
      <c r="L992" t="s">
        <v>35</v>
      </c>
      <c r="M992" t="s">
        <v>51</v>
      </c>
      <c r="N992">
        <v>4.2</v>
      </c>
      <c r="O992">
        <v>0</v>
      </c>
      <c r="P992">
        <v>4.2</v>
      </c>
      <c r="Q992">
        <v>0</v>
      </c>
      <c r="R992">
        <v>0</v>
      </c>
      <c r="S992">
        <v>4.2</v>
      </c>
      <c r="T992">
        <v>0</v>
      </c>
      <c r="U992" t="s">
        <v>1697</v>
      </c>
      <c r="V992">
        <v>0</v>
      </c>
      <c r="W992">
        <v>0</v>
      </c>
      <c r="X992" t="s">
        <v>1697</v>
      </c>
      <c r="Y992">
        <v>0</v>
      </c>
      <c r="Z992">
        <v>0</v>
      </c>
      <c r="AA992">
        <v>0</v>
      </c>
      <c r="AB992">
        <v>0</v>
      </c>
      <c r="AC992" t="s">
        <v>33</v>
      </c>
      <c r="AD992">
        <v>0</v>
      </c>
      <c r="AE992">
        <v>0</v>
      </c>
      <c r="AF992">
        <v>0</v>
      </c>
    </row>
    <row r="993" spans="1:32" hidden="1" x14ac:dyDescent="0.25">
      <c r="A993" t="s">
        <v>1931</v>
      </c>
      <c r="B993">
        <v>2495.37</v>
      </c>
      <c r="C993">
        <v>6090.6</v>
      </c>
      <c r="D993" s="17">
        <f>VLOOKUP(A993,Sheet7!$A$2:$B$602,2,FALSE)</f>
        <v>65</v>
      </c>
      <c r="E993">
        <v>27325</v>
      </c>
      <c r="F993">
        <v>0</v>
      </c>
      <c r="H993">
        <v>811</v>
      </c>
      <c r="I993" t="s">
        <v>27</v>
      </c>
      <c r="J993" t="s">
        <v>1694</v>
      </c>
      <c r="K993" t="s">
        <v>1932</v>
      </c>
      <c r="L993" t="s">
        <v>60</v>
      </c>
      <c r="M993" t="s">
        <v>32</v>
      </c>
      <c r="N993">
        <v>1650</v>
      </c>
      <c r="O993">
        <v>1020</v>
      </c>
      <c r="P993">
        <v>660</v>
      </c>
      <c r="Q993">
        <v>0</v>
      </c>
      <c r="R993">
        <v>0</v>
      </c>
      <c r="S993">
        <v>1650</v>
      </c>
      <c r="T993">
        <v>0</v>
      </c>
      <c r="U993" t="s">
        <v>1697</v>
      </c>
      <c r="V993">
        <v>0</v>
      </c>
      <c r="W993">
        <v>0</v>
      </c>
      <c r="X993" t="s">
        <v>1697</v>
      </c>
      <c r="Y993">
        <v>0</v>
      </c>
      <c r="Z993">
        <v>0</v>
      </c>
      <c r="AA993">
        <v>0</v>
      </c>
      <c r="AB993">
        <v>0</v>
      </c>
      <c r="AC993" t="s">
        <v>33</v>
      </c>
      <c r="AD993">
        <v>0</v>
      </c>
      <c r="AE993">
        <v>0</v>
      </c>
      <c r="AF993">
        <v>0</v>
      </c>
    </row>
    <row r="994" spans="1:32" hidden="1" x14ac:dyDescent="0.25">
      <c r="A994" t="s">
        <v>1931</v>
      </c>
      <c r="B994">
        <v>2495.37</v>
      </c>
      <c r="C994">
        <v>6090.6</v>
      </c>
      <c r="D994" s="17">
        <f>VLOOKUP(A994,Sheet7!$A$2:$B$602,2,FALSE)</f>
        <v>65</v>
      </c>
      <c r="E994">
        <v>27326</v>
      </c>
      <c r="F994">
        <v>0</v>
      </c>
      <c r="H994">
        <v>811</v>
      </c>
      <c r="I994" t="s">
        <v>27</v>
      </c>
      <c r="J994" t="s">
        <v>1694</v>
      </c>
      <c r="K994" t="s">
        <v>1933</v>
      </c>
      <c r="L994" t="s">
        <v>45</v>
      </c>
      <c r="M994" t="s">
        <v>32</v>
      </c>
      <c r="N994">
        <v>3705</v>
      </c>
      <c r="O994">
        <v>2223</v>
      </c>
      <c r="P994">
        <v>1482</v>
      </c>
      <c r="Q994">
        <v>0</v>
      </c>
      <c r="R994">
        <v>0</v>
      </c>
      <c r="S994">
        <v>3705</v>
      </c>
      <c r="T994">
        <v>0</v>
      </c>
      <c r="U994" t="s">
        <v>1697</v>
      </c>
      <c r="V994">
        <v>0</v>
      </c>
      <c r="W994">
        <v>0</v>
      </c>
      <c r="X994" t="s">
        <v>1934</v>
      </c>
      <c r="Y994">
        <v>3</v>
      </c>
      <c r="Z994" t="s">
        <v>1923</v>
      </c>
      <c r="AA994">
        <v>0</v>
      </c>
      <c r="AB994">
        <v>0</v>
      </c>
      <c r="AC994" t="s">
        <v>33</v>
      </c>
      <c r="AD994">
        <v>0</v>
      </c>
      <c r="AE994">
        <v>0</v>
      </c>
      <c r="AF994">
        <v>0</v>
      </c>
    </row>
    <row r="995" spans="1:32" hidden="1" x14ac:dyDescent="0.25">
      <c r="A995" t="s">
        <v>1931</v>
      </c>
      <c r="B995">
        <v>2495.37</v>
      </c>
      <c r="C995">
        <v>6090.6</v>
      </c>
      <c r="D995" s="17">
        <f>VLOOKUP(A995,Sheet7!$A$2:$B$602,2,FALSE)</f>
        <v>65</v>
      </c>
      <c r="E995">
        <v>27327</v>
      </c>
      <c r="F995">
        <v>0</v>
      </c>
      <c r="H995">
        <v>811</v>
      </c>
      <c r="I995" t="s">
        <v>27</v>
      </c>
      <c r="J995" t="s">
        <v>1694</v>
      </c>
      <c r="K995" t="s">
        <v>1935</v>
      </c>
      <c r="L995" t="s">
        <v>45</v>
      </c>
      <c r="M995" t="s">
        <v>77</v>
      </c>
      <c r="N995">
        <v>1592</v>
      </c>
      <c r="O995">
        <v>1170</v>
      </c>
      <c r="P995">
        <v>422</v>
      </c>
      <c r="Q995">
        <v>0</v>
      </c>
      <c r="R995">
        <v>0</v>
      </c>
      <c r="S995">
        <v>1592</v>
      </c>
      <c r="T995">
        <v>0</v>
      </c>
      <c r="U995" t="s">
        <v>1697</v>
      </c>
      <c r="V995">
        <v>0</v>
      </c>
      <c r="W995">
        <v>0</v>
      </c>
      <c r="X995" t="s">
        <v>1697</v>
      </c>
      <c r="Y995">
        <v>0</v>
      </c>
      <c r="Z995">
        <v>0</v>
      </c>
      <c r="AA995">
        <v>0</v>
      </c>
      <c r="AB995">
        <v>0</v>
      </c>
      <c r="AC995" t="s">
        <v>33</v>
      </c>
      <c r="AD995">
        <v>0</v>
      </c>
      <c r="AE995">
        <v>0</v>
      </c>
      <c r="AF995">
        <v>0</v>
      </c>
    </row>
    <row r="996" spans="1:32" hidden="1" x14ac:dyDescent="0.25">
      <c r="A996" t="s">
        <v>1931</v>
      </c>
      <c r="B996">
        <v>2495.37</v>
      </c>
      <c r="C996">
        <v>6090.6</v>
      </c>
      <c r="D996" s="17">
        <f>VLOOKUP(A996,Sheet7!$A$2:$B$602,2,FALSE)</f>
        <v>65</v>
      </c>
      <c r="E996">
        <v>27328</v>
      </c>
      <c r="F996">
        <v>0</v>
      </c>
      <c r="H996">
        <v>811</v>
      </c>
      <c r="I996" t="s">
        <v>27</v>
      </c>
      <c r="J996" t="s">
        <v>1694</v>
      </c>
      <c r="K996" t="s">
        <v>1936</v>
      </c>
      <c r="L996" t="s">
        <v>288</v>
      </c>
      <c r="M996" t="s">
        <v>32</v>
      </c>
      <c r="N996">
        <v>1638</v>
      </c>
      <c r="O996">
        <v>1170</v>
      </c>
      <c r="P996">
        <v>468</v>
      </c>
      <c r="Q996">
        <v>0</v>
      </c>
      <c r="R996">
        <v>0</v>
      </c>
      <c r="S996">
        <v>1638</v>
      </c>
      <c r="T996">
        <v>0</v>
      </c>
      <c r="U996" t="s">
        <v>1697</v>
      </c>
      <c r="V996">
        <v>0</v>
      </c>
      <c r="W996">
        <v>0</v>
      </c>
      <c r="X996" t="s">
        <v>1697</v>
      </c>
      <c r="Y996">
        <v>0</v>
      </c>
      <c r="Z996">
        <v>0</v>
      </c>
      <c r="AA996">
        <v>0</v>
      </c>
      <c r="AB996">
        <v>0</v>
      </c>
      <c r="AC996" t="s">
        <v>33</v>
      </c>
      <c r="AD996">
        <v>0</v>
      </c>
      <c r="AE996">
        <v>0</v>
      </c>
      <c r="AF996">
        <v>0</v>
      </c>
    </row>
    <row r="997" spans="1:32" hidden="1" x14ac:dyDescent="0.25">
      <c r="A997" t="s">
        <v>1931</v>
      </c>
      <c r="B997">
        <v>2495.37</v>
      </c>
      <c r="C997">
        <v>6090.6</v>
      </c>
      <c r="D997" s="17">
        <f>VLOOKUP(A997,Sheet7!$A$2:$B$602,2,FALSE)</f>
        <v>65</v>
      </c>
      <c r="E997">
        <v>27329</v>
      </c>
      <c r="F997">
        <v>0</v>
      </c>
      <c r="H997">
        <v>811</v>
      </c>
      <c r="I997" t="s">
        <v>27</v>
      </c>
      <c r="J997" t="s">
        <v>1694</v>
      </c>
      <c r="K997" t="s">
        <v>1937</v>
      </c>
      <c r="L997" t="s">
        <v>364</v>
      </c>
      <c r="M997" t="s">
        <v>32</v>
      </c>
      <c r="N997">
        <v>2496</v>
      </c>
      <c r="O997">
        <v>1497.6</v>
      </c>
      <c r="P997">
        <v>998.4</v>
      </c>
      <c r="Q997">
        <v>0</v>
      </c>
      <c r="R997">
        <v>0</v>
      </c>
      <c r="S997">
        <v>2496</v>
      </c>
      <c r="T997">
        <v>0</v>
      </c>
      <c r="U997" t="s">
        <v>1697</v>
      </c>
      <c r="V997">
        <v>0</v>
      </c>
      <c r="W997">
        <v>0</v>
      </c>
      <c r="X997" t="s">
        <v>1697</v>
      </c>
      <c r="Y997">
        <v>0</v>
      </c>
      <c r="Z997">
        <v>0</v>
      </c>
      <c r="AA997">
        <v>0</v>
      </c>
      <c r="AB997">
        <v>0</v>
      </c>
      <c r="AC997" t="s">
        <v>33</v>
      </c>
      <c r="AD997">
        <v>0</v>
      </c>
      <c r="AE997">
        <v>0</v>
      </c>
      <c r="AF997">
        <v>0</v>
      </c>
    </row>
    <row r="998" spans="1:32" hidden="1" x14ac:dyDescent="0.25">
      <c r="A998" t="s">
        <v>1931</v>
      </c>
      <c r="B998">
        <v>2495.37</v>
      </c>
      <c r="C998">
        <v>6090.6</v>
      </c>
      <c r="D998" s="17">
        <f>VLOOKUP(A998,Sheet7!$A$2:$B$602,2,FALSE)</f>
        <v>65</v>
      </c>
      <c r="E998">
        <v>27330</v>
      </c>
      <c r="F998">
        <v>0</v>
      </c>
      <c r="H998">
        <v>811</v>
      </c>
      <c r="I998" t="s">
        <v>27</v>
      </c>
      <c r="J998" t="s">
        <v>1694</v>
      </c>
      <c r="K998" t="s">
        <v>1938</v>
      </c>
      <c r="L998" t="s">
        <v>50</v>
      </c>
      <c r="M998" t="s">
        <v>77</v>
      </c>
      <c r="N998">
        <v>390</v>
      </c>
      <c r="O998">
        <v>234</v>
      </c>
      <c r="P998">
        <v>156</v>
      </c>
      <c r="Q998">
        <v>0</v>
      </c>
      <c r="R998">
        <v>0</v>
      </c>
      <c r="S998">
        <v>390</v>
      </c>
      <c r="T998">
        <v>0</v>
      </c>
      <c r="U998" t="s">
        <v>1697</v>
      </c>
      <c r="V998">
        <v>0</v>
      </c>
      <c r="W998">
        <v>0</v>
      </c>
      <c r="X998" t="s">
        <v>1697</v>
      </c>
      <c r="Y998">
        <v>0</v>
      </c>
      <c r="Z998">
        <v>0</v>
      </c>
      <c r="AA998">
        <v>0</v>
      </c>
      <c r="AB998">
        <v>0</v>
      </c>
      <c r="AC998" t="s">
        <v>33</v>
      </c>
      <c r="AD998">
        <v>0</v>
      </c>
      <c r="AE998">
        <v>0</v>
      </c>
      <c r="AF998">
        <v>0</v>
      </c>
    </row>
    <row r="999" spans="1:32" hidden="1" x14ac:dyDescent="0.25">
      <c r="A999" t="s">
        <v>1931</v>
      </c>
      <c r="B999">
        <v>2495.37</v>
      </c>
      <c r="C999">
        <v>6090.6</v>
      </c>
      <c r="D999" s="17">
        <f>VLOOKUP(A999,Sheet7!$A$2:$B$602,2,FALSE)</f>
        <v>65</v>
      </c>
      <c r="E999">
        <v>27333</v>
      </c>
      <c r="F999">
        <v>0</v>
      </c>
      <c r="H999">
        <v>811</v>
      </c>
      <c r="I999" t="s">
        <v>27</v>
      </c>
      <c r="J999" t="s">
        <v>1694</v>
      </c>
      <c r="K999" t="s">
        <v>1941</v>
      </c>
      <c r="L999" t="s">
        <v>37</v>
      </c>
      <c r="M999" t="s">
        <v>32</v>
      </c>
      <c r="N999">
        <v>1330</v>
      </c>
      <c r="O999">
        <v>997.5</v>
      </c>
      <c r="P999">
        <v>332.5</v>
      </c>
      <c r="Q999">
        <v>0</v>
      </c>
      <c r="R999">
        <v>0</v>
      </c>
      <c r="S999">
        <v>1330</v>
      </c>
      <c r="T999">
        <v>0</v>
      </c>
      <c r="U999" t="s">
        <v>1697</v>
      </c>
      <c r="V999">
        <v>0</v>
      </c>
      <c r="W999">
        <v>0</v>
      </c>
      <c r="X999" t="s">
        <v>1697</v>
      </c>
      <c r="Y999">
        <v>0</v>
      </c>
      <c r="Z999">
        <v>0</v>
      </c>
      <c r="AA999">
        <v>0</v>
      </c>
      <c r="AB999">
        <v>0</v>
      </c>
      <c r="AC999" t="s">
        <v>33</v>
      </c>
      <c r="AD999">
        <v>0</v>
      </c>
      <c r="AE999">
        <v>0</v>
      </c>
      <c r="AF999">
        <v>0</v>
      </c>
    </row>
    <row r="1000" spans="1:32" hidden="1" x14ac:dyDescent="0.25">
      <c r="A1000" t="s">
        <v>1931</v>
      </c>
      <c r="B1000">
        <v>2495.37</v>
      </c>
      <c r="C1000">
        <v>6090.6</v>
      </c>
      <c r="D1000" s="17">
        <f>VLOOKUP(A1000,Sheet7!$A$2:$B$602,2,FALSE)</f>
        <v>65</v>
      </c>
      <c r="E1000">
        <v>27336</v>
      </c>
      <c r="F1000">
        <v>0</v>
      </c>
      <c r="H1000">
        <v>811</v>
      </c>
      <c r="I1000" t="s">
        <v>27</v>
      </c>
      <c r="J1000" t="s">
        <v>1694</v>
      </c>
      <c r="K1000" t="s">
        <v>1942</v>
      </c>
      <c r="L1000" t="s">
        <v>37</v>
      </c>
      <c r="M1000" t="s">
        <v>77</v>
      </c>
      <c r="N1000">
        <v>200</v>
      </c>
      <c r="O1000">
        <v>100</v>
      </c>
      <c r="P1000">
        <v>100</v>
      </c>
      <c r="Q1000">
        <v>0</v>
      </c>
      <c r="R1000">
        <v>0</v>
      </c>
      <c r="S1000">
        <v>200</v>
      </c>
      <c r="T1000">
        <v>0</v>
      </c>
      <c r="U1000" t="s">
        <v>1697</v>
      </c>
      <c r="V1000">
        <v>0</v>
      </c>
      <c r="W1000">
        <v>0</v>
      </c>
      <c r="X1000" t="s">
        <v>1697</v>
      </c>
      <c r="Y1000">
        <v>0</v>
      </c>
      <c r="Z1000">
        <v>0</v>
      </c>
      <c r="AA1000">
        <v>0</v>
      </c>
      <c r="AB1000">
        <v>0</v>
      </c>
      <c r="AC1000" t="s">
        <v>33</v>
      </c>
      <c r="AD1000">
        <v>0</v>
      </c>
      <c r="AE1000">
        <v>0</v>
      </c>
      <c r="AF1000">
        <v>0</v>
      </c>
    </row>
    <row r="1001" spans="1:32" hidden="1" x14ac:dyDescent="0.25">
      <c r="A1001" t="s">
        <v>1931</v>
      </c>
      <c r="B1001">
        <v>2495.37</v>
      </c>
      <c r="C1001">
        <v>6090.6</v>
      </c>
      <c r="D1001" s="17">
        <f>VLOOKUP(A1001,Sheet7!$A$2:$B$602,2,FALSE)</f>
        <v>65</v>
      </c>
      <c r="E1001">
        <v>27338</v>
      </c>
      <c r="F1001">
        <v>0</v>
      </c>
      <c r="H1001">
        <v>811</v>
      </c>
      <c r="I1001" t="s">
        <v>27</v>
      </c>
      <c r="J1001" t="s">
        <v>1694</v>
      </c>
      <c r="K1001" t="s">
        <v>1943</v>
      </c>
      <c r="L1001" t="s">
        <v>37</v>
      </c>
      <c r="M1001" t="s">
        <v>51</v>
      </c>
      <c r="N1001">
        <v>170</v>
      </c>
      <c r="O1001">
        <v>125</v>
      </c>
      <c r="P1001">
        <v>45</v>
      </c>
      <c r="Q1001">
        <v>0</v>
      </c>
      <c r="R1001">
        <v>0</v>
      </c>
      <c r="S1001">
        <v>170</v>
      </c>
      <c r="T1001">
        <v>0</v>
      </c>
      <c r="U1001" t="s">
        <v>1697</v>
      </c>
      <c r="V1001">
        <v>0</v>
      </c>
      <c r="W1001">
        <v>0</v>
      </c>
      <c r="X1001" t="s">
        <v>1697</v>
      </c>
      <c r="Y1001">
        <v>0</v>
      </c>
      <c r="Z1001">
        <v>0</v>
      </c>
      <c r="AA1001">
        <v>0</v>
      </c>
      <c r="AB1001">
        <v>0</v>
      </c>
      <c r="AC1001" t="s">
        <v>33</v>
      </c>
      <c r="AD1001">
        <v>0</v>
      </c>
      <c r="AE1001">
        <v>0</v>
      </c>
      <c r="AF1001">
        <v>0</v>
      </c>
    </row>
    <row r="1002" spans="1:32" hidden="1" x14ac:dyDescent="0.25">
      <c r="A1002" t="s">
        <v>1931</v>
      </c>
      <c r="B1002">
        <v>2495.37</v>
      </c>
      <c r="C1002">
        <v>6090.6</v>
      </c>
      <c r="D1002" s="17">
        <f>VLOOKUP(A1002,Sheet7!$A$2:$B$602,2,FALSE)</f>
        <v>65</v>
      </c>
      <c r="E1002">
        <v>27340</v>
      </c>
      <c r="F1002">
        <v>0</v>
      </c>
      <c r="H1002">
        <v>811</v>
      </c>
      <c r="I1002" t="s">
        <v>27</v>
      </c>
      <c r="J1002" t="s">
        <v>1694</v>
      </c>
      <c r="K1002" t="s">
        <v>1944</v>
      </c>
      <c r="L1002" t="s">
        <v>408</v>
      </c>
      <c r="M1002" t="s">
        <v>32</v>
      </c>
      <c r="N1002">
        <v>1638</v>
      </c>
      <c r="O1002">
        <v>1170</v>
      </c>
      <c r="P1002">
        <v>468</v>
      </c>
      <c r="Q1002">
        <v>0</v>
      </c>
      <c r="R1002">
        <v>0</v>
      </c>
      <c r="S1002">
        <v>0</v>
      </c>
      <c r="T1002">
        <v>0</v>
      </c>
      <c r="U1002" t="s">
        <v>1945</v>
      </c>
      <c r="V1002">
        <v>1</v>
      </c>
      <c r="W1002">
        <v>3</v>
      </c>
      <c r="X1002" t="s">
        <v>1946</v>
      </c>
      <c r="Y1002">
        <v>1</v>
      </c>
      <c r="Z1002">
        <v>3</v>
      </c>
      <c r="AA1002">
        <v>0</v>
      </c>
      <c r="AB1002">
        <v>0</v>
      </c>
      <c r="AC1002" t="s">
        <v>33</v>
      </c>
      <c r="AD1002">
        <v>0</v>
      </c>
      <c r="AE1002">
        <v>0</v>
      </c>
      <c r="AF1002">
        <v>0</v>
      </c>
    </row>
    <row r="1003" spans="1:32" hidden="1" x14ac:dyDescent="0.25">
      <c r="A1003" t="s">
        <v>1947</v>
      </c>
      <c r="B1003">
        <v>143.43</v>
      </c>
      <c r="C1003">
        <v>1749.18</v>
      </c>
      <c r="D1003" s="17">
        <f>VLOOKUP(A1003,Sheet7!$A$2:$B$602,2,FALSE)</f>
        <v>30</v>
      </c>
      <c r="E1003">
        <v>25902</v>
      </c>
      <c r="F1003">
        <v>0</v>
      </c>
      <c r="H1003">
        <v>811</v>
      </c>
      <c r="I1003" t="s">
        <v>27</v>
      </c>
      <c r="J1003" t="s">
        <v>1694</v>
      </c>
      <c r="K1003" t="s">
        <v>1948</v>
      </c>
      <c r="L1003" t="s">
        <v>37</v>
      </c>
      <c r="M1003" t="s">
        <v>32</v>
      </c>
      <c r="N1003">
        <v>800</v>
      </c>
      <c r="O1003">
        <v>460</v>
      </c>
      <c r="P1003">
        <v>150</v>
      </c>
      <c r="Q1003">
        <v>0</v>
      </c>
      <c r="R1003">
        <v>0</v>
      </c>
      <c r="S1003">
        <v>800</v>
      </c>
      <c r="T1003">
        <v>0</v>
      </c>
      <c r="U1003" t="s">
        <v>1697</v>
      </c>
      <c r="V1003">
        <v>0</v>
      </c>
      <c r="W1003">
        <v>0</v>
      </c>
      <c r="X1003" t="s">
        <v>1697</v>
      </c>
      <c r="Y1003">
        <v>0</v>
      </c>
      <c r="Z1003">
        <v>0</v>
      </c>
      <c r="AA1003">
        <v>0</v>
      </c>
      <c r="AB1003">
        <v>0</v>
      </c>
      <c r="AC1003" t="s">
        <v>33</v>
      </c>
      <c r="AD1003">
        <v>0</v>
      </c>
      <c r="AE1003">
        <v>0</v>
      </c>
      <c r="AF1003">
        <v>0</v>
      </c>
    </row>
    <row r="1004" spans="1:32" hidden="1" x14ac:dyDescent="0.25">
      <c r="A1004" t="s">
        <v>1949</v>
      </c>
      <c r="B1004">
        <v>1065.92</v>
      </c>
      <c r="C1004">
        <v>4080.23</v>
      </c>
      <c r="D1004" s="17">
        <f>VLOOKUP(A1004,Sheet7!$A$2:$B$602,2,FALSE)</f>
        <v>30</v>
      </c>
      <c r="E1004">
        <v>25508</v>
      </c>
      <c r="F1004">
        <v>0</v>
      </c>
      <c r="H1004">
        <v>811</v>
      </c>
      <c r="I1004" t="s">
        <v>27</v>
      </c>
      <c r="J1004" t="s">
        <v>1694</v>
      </c>
      <c r="K1004" t="s">
        <v>1950</v>
      </c>
      <c r="L1004" t="s">
        <v>98</v>
      </c>
      <c r="M1004" t="s">
        <v>32</v>
      </c>
      <c r="N1004">
        <v>2700</v>
      </c>
      <c r="O1004">
        <v>2300</v>
      </c>
      <c r="P1004">
        <v>400</v>
      </c>
      <c r="Q1004">
        <v>0</v>
      </c>
      <c r="R1004">
        <v>0</v>
      </c>
      <c r="S1004">
        <v>2700</v>
      </c>
      <c r="T1004">
        <v>0</v>
      </c>
      <c r="U1004" t="s">
        <v>1697</v>
      </c>
      <c r="V1004">
        <v>0</v>
      </c>
      <c r="W1004">
        <v>0</v>
      </c>
      <c r="X1004" t="s">
        <v>1697</v>
      </c>
      <c r="Y1004">
        <v>0</v>
      </c>
      <c r="Z1004">
        <v>0</v>
      </c>
      <c r="AA1004">
        <v>0</v>
      </c>
      <c r="AB1004">
        <v>0</v>
      </c>
      <c r="AC1004" t="s">
        <v>33</v>
      </c>
      <c r="AD1004">
        <v>0</v>
      </c>
      <c r="AE1004">
        <v>0</v>
      </c>
      <c r="AF1004">
        <v>0</v>
      </c>
    </row>
    <row r="1005" spans="1:32" hidden="1" x14ac:dyDescent="0.25">
      <c r="A1005" t="s">
        <v>1949</v>
      </c>
      <c r="B1005">
        <v>1065.92</v>
      </c>
      <c r="C1005">
        <v>4080.23</v>
      </c>
      <c r="D1005" s="17">
        <f>VLOOKUP(A1005,Sheet7!$A$2:$B$602,2,FALSE)</f>
        <v>30</v>
      </c>
      <c r="E1005">
        <v>25510</v>
      </c>
      <c r="F1005">
        <v>0</v>
      </c>
      <c r="H1005">
        <v>811</v>
      </c>
      <c r="I1005" t="s">
        <v>27</v>
      </c>
      <c r="J1005" t="s">
        <v>1694</v>
      </c>
      <c r="K1005" t="s">
        <v>1951</v>
      </c>
      <c r="L1005" t="s">
        <v>288</v>
      </c>
      <c r="M1005" t="s">
        <v>32</v>
      </c>
      <c r="N1005">
        <v>89</v>
      </c>
      <c r="O1005">
        <v>29</v>
      </c>
      <c r="P1005">
        <v>60</v>
      </c>
      <c r="Q1005">
        <v>0</v>
      </c>
      <c r="R1005">
        <v>0</v>
      </c>
      <c r="S1005">
        <v>89</v>
      </c>
      <c r="T1005">
        <v>0</v>
      </c>
      <c r="U1005" t="s">
        <v>1697</v>
      </c>
      <c r="V1005">
        <v>0</v>
      </c>
      <c r="W1005">
        <v>0</v>
      </c>
      <c r="X1005" t="s">
        <v>1697</v>
      </c>
      <c r="Y1005">
        <v>0</v>
      </c>
      <c r="Z1005">
        <v>0</v>
      </c>
      <c r="AA1005">
        <v>0</v>
      </c>
      <c r="AB1005">
        <v>0</v>
      </c>
      <c r="AC1005" t="s">
        <v>33</v>
      </c>
      <c r="AD1005">
        <v>0</v>
      </c>
      <c r="AE1005">
        <v>0</v>
      </c>
      <c r="AF1005">
        <v>0</v>
      </c>
    </row>
    <row r="1006" spans="1:32" hidden="1" x14ac:dyDescent="0.25">
      <c r="A1006" t="s">
        <v>1949</v>
      </c>
      <c r="B1006">
        <v>1065.92</v>
      </c>
      <c r="C1006">
        <v>4080.23</v>
      </c>
      <c r="D1006" s="17">
        <f>VLOOKUP(A1006,Sheet7!$A$2:$B$602,2,FALSE)</f>
        <v>30</v>
      </c>
      <c r="E1006">
        <v>25512</v>
      </c>
      <c r="F1006">
        <v>0</v>
      </c>
      <c r="H1006">
        <v>811</v>
      </c>
      <c r="I1006" t="s">
        <v>27</v>
      </c>
      <c r="J1006" t="s">
        <v>1694</v>
      </c>
      <c r="K1006" t="s">
        <v>1952</v>
      </c>
      <c r="L1006" t="s">
        <v>45</v>
      </c>
      <c r="M1006" t="s">
        <v>32</v>
      </c>
      <c r="N1006">
        <v>2512</v>
      </c>
      <c r="O1006">
        <v>1912</v>
      </c>
      <c r="P1006">
        <v>600</v>
      </c>
      <c r="Q1006">
        <v>0</v>
      </c>
      <c r="R1006">
        <v>0</v>
      </c>
      <c r="S1006">
        <v>2512</v>
      </c>
      <c r="T1006">
        <v>0</v>
      </c>
      <c r="U1006" t="s">
        <v>1697</v>
      </c>
      <c r="V1006">
        <v>0</v>
      </c>
      <c r="W1006">
        <v>0</v>
      </c>
      <c r="X1006" t="s">
        <v>1697</v>
      </c>
      <c r="Y1006">
        <v>0</v>
      </c>
      <c r="Z1006">
        <v>0</v>
      </c>
      <c r="AA1006">
        <v>0</v>
      </c>
      <c r="AB1006">
        <v>0</v>
      </c>
      <c r="AC1006" t="s">
        <v>33</v>
      </c>
      <c r="AD1006">
        <v>0</v>
      </c>
      <c r="AE1006">
        <v>0</v>
      </c>
      <c r="AF1006">
        <v>0</v>
      </c>
    </row>
    <row r="1007" spans="1:32" hidden="1" x14ac:dyDescent="0.25">
      <c r="A1007" t="s">
        <v>1953</v>
      </c>
      <c r="B1007">
        <v>1961.95</v>
      </c>
      <c r="C1007">
        <v>4772.21</v>
      </c>
      <c r="D1007" s="17">
        <f>VLOOKUP(A1007,Sheet7!$A$2:$B$602,2,FALSE)</f>
        <v>70</v>
      </c>
      <c r="E1007">
        <v>26196</v>
      </c>
      <c r="F1007">
        <v>0</v>
      </c>
      <c r="H1007">
        <v>811</v>
      </c>
      <c r="I1007" t="s">
        <v>27</v>
      </c>
      <c r="J1007" t="s">
        <v>1694</v>
      </c>
      <c r="K1007" t="s">
        <v>1954</v>
      </c>
      <c r="L1007" t="s">
        <v>37</v>
      </c>
      <c r="M1007" t="s">
        <v>32</v>
      </c>
      <c r="N1007">
        <v>7830</v>
      </c>
      <c r="O1007">
        <v>8555.08</v>
      </c>
      <c r="P1007">
        <v>1957.5</v>
      </c>
      <c r="Q1007">
        <v>0</v>
      </c>
      <c r="R1007">
        <v>0</v>
      </c>
      <c r="S1007">
        <v>7830</v>
      </c>
      <c r="T1007">
        <v>0</v>
      </c>
      <c r="U1007" t="s">
        <v>1697</v>
      </c>
      <c r="V1007">
        <v>0</v>
      </c>
      <c r="W1007">
        <v>0</v>
      </c>
      <c r="X1007" t="s">
        <v>1697</v>
      </c>
      <c r="Y1007">
        <v>0</v>
      </c>
      <c r="Z1007">
        <v>0</v>
      </c>
      <c r="AA1007">
        <v>0</v>
      </c>
      <c r="AB1007">
        <v>0</v>
      </c>
      <c r="AC1007" t="s">
        <v>33</v>
      </c>
      <c r="AD1007">
        <v>0</v>
      </c>
      <c r="AE1007">
        <v>0</v>
      </c>
      <c r="AF1007">
        <v>0</v>
      </c>
    </row>
    <row r="1008" spans="1:32" hidden="1" x14ac:dyDescent="0.25">
      <c r="A1008" t="s">
        <v>1955</v>
      </c>
      <c r="B1008">
        <v>2356</v>
      </c>
      <c r="C1008">
        <v>1016.4</v>
      </c>
      <c r="D1008" s="17">
        <f>VLOOKUP(A1008,Sheet7!$A$2:$B$602,2,FALSE)</f>
        <v>20</v>
      </c>
      <c r="E1008">
        <v>25262</v>
      </c>
      <c r="F1008">
        <v>0</v>
      </c>
      <c r="H1008">
        <v>811</v>
      </c>
      <c r="I1008" t="s">
        <v>27</v>
      </c>
      <c r="J1008" t="s">
        <v>1694</v>
      </c>
      <c r="K1008" t="s">
        <v>1956</v>
      </c>
      <c r="L1008" t="s">
        <v>288</v>
      </c>
      <c r="M1008" t="s">
        <v>32</v>
      </c>
      <c r="N1008">
        <v>33</v>
      </c>
      <c r="O1008">
        <v>0</v>
      </c>
      <c r="P1008">
        <v>33</v>
      </c>
      <c r="Q1008">
        <v>0</v>
      </c>
      <c r="R1008">
        <v>0</v>
      </c>
      <c r="S1008">
        <v>33</v>
      </c>
      <c r="T1008">
        <v>0</v>
      </c>
      <c r="U1008" t="s">
        <v>1697</v>
      </c>
      <c r="V1008">
        <v>0</v>
      </c>
      <c r="W1008">
        <v>0</v>
      </c>
      <c r="X1008" t="s">
        <v>1697</v>
      </c>
      <c r="Y1008">
        <v>0</v>
      </c>
      <c r="Z1008">
        <v>0</v>
      </c>
      <c r="AA1008">
        <v>0</v>
      </c>
      <c r="AB1008">
        <v>0</v>
      </c>
      <c r="AC1008" t="s">
        <v>33</v>
      </c>
      <c r="AD1008">
        <v>0</v>
      </c>
      <c r="AE1008">
        <v>0</v>
      </c>
      <c r="AF1008">
        <v>0</v>
      </c>
    </row>
    <row r="1009" spans="1:32" hidden="1" x14ac:dyDescent="0.25">
      <c r="A1009" t="s">
        <v>1955</v>
      </c>
      <c r="B1009">
        <v>2356</v>
      </c>
      <c r="C1009">
        <v>1016.4</v>
      </c>
      <c r="D1009" s="17">
        <f>VLOOKUP(A1009,Sheet7!$A$2:$B$602,2,FALSE)</f>
        <v>20</v>
      </c>
      <c r="E1009">
        <v>25272</v>
      </c>
      <c r="F1009">
        <v>0</v>
      </c>
      <c r="H1009">
        <v>811</v>
      </c>
      <c r="I1009" t="s">
        <v>27</v>
      </c>
      <c r="J1009" t="s">
        <v>1694</v>
      </c>
      <c r="K1009" t="s">
        <v>1957</v>
      </c>
      <c r="L1009" t="s">
        <v>119</v>
      </c>
      <c r="M1009" t="s">
        <v>32</v>
      </c>
      <c r="N1009">
        <v>392.67</v>
      </c>
      <c r="O1009">
        <v>0</v>
      </c>
      <c r="P1009">
        <v>392.67</v>
      </c>
      <c r="Q1009">
        <v>0</v>
      </c>
      <c r="R1009">
        <v>0</v>
      </c>
      <c r="S1009">
        <v>392.67</v>
      </c>
      <c r="T1009">
        <v>0</v>
      </c>
      <c r="U1009" t="s">
        <v>1697</v>
      </c>
      <c r="V1009">
        <v>0</v>
      </c>
      <c r="W1009">
        <v>0</v>
      </c>
      <c r="X1009" t="s">
        <v>1697</v>
      </c>
      <c r="Y1009">
        <v>0</v>
      </c>
      <c r="Z1009">
        <v>0</v>
      </c>
      <c r="AA1009">
        <v>0</v>
      </c>
      <c r="AB1009">
        <v>0</v>
      </c>
      <c r="AC1009" t="s">
        <v>33</v>
      </c>
      <c r="AD1009">
        <v>0</v>
      </c>
      <c r="AE1009">
        <v>0</v>
      </c>
      <c r="AF1009">
        <v>0</v>
      </c>
    </row>
    <row r="1010" spans="1:32" hidden="1" x14ac:dyDescent="0.25">
      <c r="A1010" t="s">
        <v>1955</v>
      </c>
      <c r="B1010">
        <v>2356</v>
      </c>
      <c r="C1010">
        <v>1016.4</v>
      </c>
      <c r="D1010" s="17">
        <f>VLOOKUP(A1010,Sheet7!$A$2:$B$602,2,FALSE)</f>
        <v>20</v>
      </c>
      <c r="E1010">
        <v>25273</v>
      </c>
      <c r="F1010">
        <v>0</v>
      </c>
      <c r="H1010">
        <v>811</v>
      </c>
      <c r="I1010" t="s">
        <v>27</v>
      </c>
      <c r="J1010" t="s">
        <v>1694</v>
      </c>
      <c r="K1010" t="s">
        <v>1958</v>
      </c>
      <c r="L1010" t="s">
        <v>119</v>
      </c>
      <c r="M1010" t="s">
        <v>77</v>
      </c>
      <c r="N1010">
        <v>312.82</v>
      </c>
      <c r="O1010">
        <v>0</v>
      </c>
      <c r="P1010">
        <v>312.82</v>
      </c>
      <c r="Q1010">
        <v>0</v>
      </c>
      <c r="R1010">
        <v>0</v>
      </c>
      <c r="S1010">
        <v>312.82</v>
      </c>
      <c r="T1010">
        <v>0</v>
      </c>
      <c r="U1010" t="s">
        <v>1697</v>
      </c>
      <c r="V1010">
        <v>0</v>
      </c>
      <c r="W1010">
        <v>0</v>
      </c>
      <c r="X1010" t="s">
        <v>1697</v>
      </c>
      <c r="Y1010">
        <v>0</v>
      </c>
      <c r="Z1010">
        <v>0</v>
      </c>
      <c r="AA1010">
        <v>0</v>
      </c>
      <c r="AB1010">
        <v>0</v>
      </c>
      <c r="AC1010" t="s">
        <v>33</v>
      </c>
      <c r="AD1010">
        <v>0</v>
      </c>
      <c r="AE1010">
        <v>0</v>
      </c>
      <c r="AF1010">
        <v>0</v>
      </c>
    </row>
    <row r="1011" spans="1:32" hidden="1" x14ac:dyDescent="0.25">
      <c r="A1011" t="s">
        <v>1955</v>
      </c>
      <c r="B1011">
        <v>2356</v>
      </c>
      <c r="C1011">
        <v>1016.4</v>
      </c>
      <c r="D1011" s="17">
        <f>VLOOKUP(A1011,Sheet7!$A$2:$B$602,2,FALSE)</f>
        <v>20</v>
      </c>
      <c r="E1011">
        <v>25274</v>
      </c>
      <c r="F1011">
        <v>0</v>
      </c>
      <c r="H1011">
        <v>811</v>
      </c>
      <c r="I1011" t="s">
        <v>27</v>
      </c>
      <c r="J1011" t="s">
        <v>1694</v>
      </c>
      <c r="K1011" t="s">
        <v>1959</v>
      </c>
      <c r="L1011" t="s">
        <v>119</v>
      </c>
      <c r="M1011" t="s">
        <v>51</v>
      </c>
      <c r="N1011">
        <v>76.45</v>
      </c>
      <c r="O1011">
        <v>0</v>
      </c>
      <c r="P1011">
        <v>76.45</v>
      </c>
      <c r="Q1011">
        <v>0</v>
      </c>
      <c r="R1011">
        <v>0</v>
      </c>
      <c r="S1011">
        <v>76.45</v>
      </c>
      <c r="T1011">
        <v>0</v>
      </c>
      <c r="U1011" t="s">
        <v>1697</v>
      </c>
      <c r="V1011">
        <v>0</v>
      </c>
      <c r="W1011">
        <v>0</v>
      </c>
      <c r="X1011" t="s">
        <v>1697</v>
      </c>
      <c r="Y1011">
        <v>0</v>
      </c>
      <c r="Z1011">
        <v>0</v>
      </c>
      <c r="AA1011">
        <v>0</v>
      </c>
      <c r="AB1011">
        <v>0</v>
      </c>
      <c r="AC1011" t="s">
        <v>33</v>
      </c>
      <c r="AD1011">
        <v>0</v>
      </c>
      <c r="AE1011">
        <v>0</v>
      </c>
      <c r="AF1011">
        <v>0</v>
      </c>
    </row>
    <row r="1012" spans="1:32" hidden="1" x14ac:dyDescent="0.25">
      <c r="A1012" t="s">
        <v>1955</v>
      </c>
      <c r="B1012">
        <v>2356</v>
      </c>
      <c r="C1012">
        <v>1016.4</v>
      </c>
      <c r="D1012" s="17">
        <f>VLOOKUP(A1012,Sheet7!$A$2:$B$602,2,FALSE)</f>
        <v>20</v>
      </c>
      <c r="E1012">
        <v>25275</v>
      </c>
      <c r="F1012">
        <v>0</v>
      </c>
      <c r="H1012">
        <v>811</v>
      </c>
      <c r="I1012" t="s">
        <v>27</v>
      </c>
      <c r="J1012" t="s">
        <v>1694</v>
      </c>
      <c r="K1012" t="s">
        <v>1960</v>
      </c>
      <c r="L1012" t="s">
        <v>119</v>
      </c>
      <c r="M1012" t="s">
        <v>403</v>
      </c>
      <c r="N1012">
        <v>50</v>
      </c>
      <c r="O1012">
        <v>0</v>
      </c>
      <c r="P1012">
        <v>20</v>
      </c>
      <c r="Q1012">
        <v>0</v>
      </c>
      <c r="R1012">
        <v>0</v>
      </c>
      <c r="S1012">
        <v>50</v>
      </c>
      <c r="T1012">
        <v>0</v>
      </c>
      <c r="U1012" t="s">
        <v>1697</v>
      </c>
      <c r="V1012">
        <v>0</v>
      </c>
      <c r="W1012">
        <v>0</v>
      </c>
      <c r="X1012" t="s">
        <v>1697</v>
      </c>
      <c r="Y1012">
        <v>0</v>
      </c>
      <c r="Z1012">
        <v>0</v>
      </c>
      <c r="AA1012">
        <v>0</v>
      </c>
      <c r="AB1012">
        <v>0</v>
      </c>
      <c r="AC1012" t="s">
        <v>33</v>
      </c>
      <c r="AD1012">
        <v>0</v>
      </c>
      <c r="AE1012">
        <v>0</v>
      </c>
      <c r="AF1012">
        <v>0</v>
      </c>
    </row>
    <row r="1013" spans="1:32" hidden="1" x14ac:dyDescent="0.25">
      <c r="A1013" t="s">
        <v>1955</v>
      </c>
      <c r="B1013">
        <v>2356</v>
      </c>
      <c r="C1013">
        <v>1016.4</v>
      </c>
      <c r="D1013" s="17">
        <f>VLOOKUP(A1013,Sheet7!$A$2:$B$602,2,FALSE)</f>
        <v>20</v>
      </c>
      <c r="E1013">
        <v>25276</v>
      </c>
      <c r="F1013">
        <v>0</v>
      </c>
      <c r="H1013">
        <v>811</v>
      </c>
      <c r="I1013" t="s">
        <v>27</v>
      </c>
      <c r="J1013" t="s">
        <v>1694</v>
      </c>
      <c r="K1013" t="s">
        <v>1961</v>
      </c>
      <c r="L1013" t="s">
        <v>50</v>
      </c>
      <c r="M1013" t="s">
        <v>32</v>
      </c>
      <c r="N1013">
        <v>250</v>
      </c>
      <c r="O1013">
        <v>0</v>
      </c>
      <c r="P1013">
        <v>250</v>
      </c>
      <c r="Q1013">
        <v>0</v>
      </c>
      <c r="R1013">
        <v>0</v>
      </c>
      <c r="S1013">
        <v>250</v>
      </c>
      <c r="T1013">
        <v>0</v>
      </c>
      <c r="U1013" t="s">
        <v>1697</v>
      </c>
      <c r="V1013">
        <v>0</v>
      </c>
      <c r="W1013">
        <v>0</v>
      </c>
      <c r="X1013" t="s">
        <v>1697</v>
      </c>
      <c r="Y1013">
        <v>0</v>
      </c>
      <c r="Z1013">
        <v>0</v>
      </c>
      <c r="AA1013">
        <v>0</v>
      </c>
      <c r="AB1013">
        <v>0</v>
      </c>
      <c r="AC1013" t="s">
        <v>33</v>
      </c>
      <c r="AD1013">
        <v>0</v>
      </c>
      <c r="AE1013">
        <v>0</v>
      </c>
      <c r="AF1013">
        <v>0</v>
      </c>
    </row>
    <row r="1014" spans="1:32" hidden="1" x14ac:dyDescent="0.25">
      <c r="A1014" t="s">
        <v>1955</v>
      </c>
      <c r="B1014">
        <v>2356</v>
      </c>
      <c r="C1014">
        <v>1016.4</v>
      </c>
      <c r="D1014" s="17">
        <f>VLOOKUP(A1014,Sheet7!$A$2:$B$602,2,FALSE)</f>
        <v>20</v>
      </c>
      <c r="E1014">
        <v>25277</v>
      </c>
      <c r="F1014">
        <v>0</v>
      </c>
      <c r="H1014">
        <v>811</v>
      </c>
      <c r="I1014" t="s">
        <v>27</v>
      </c>
      <c r="J1014" t="s">
        <v>1694</v>
      </c>
      <c r="K1014" t="s">
        <v>1962</v>
      </c>
      <c r="L1014" t="s">
        <v>50</v>
      </c>
      <c r="M1014" t="s">
        <v>77</v>
      </c>
      <c r="N1014">
        <v>200</v>
      </c>
      <c r="O1014">
        <v>0</v>
      </c>
      <c r="P1014">
        <v>200</v>
      </c>
      <c r="Q1014">
        <v>0</v>
      </c>
      <c r="R1014">
        <v>0</v>
      </c>
      <c r="S1014">
        <v>200</v>
      </c>
      <c r="T1014">
        <v>0</v>
      </c>
      <c r="U1014" t="s">
        <v>1697</v>
      </c>
      <c r="V1014">
        <v>0</v>
      </c>
      <c r="W1014">
        <v>0</v>
      </c>
      <c r="X1014" t="s">
        <v>1697</v>
      </c>
      <c r="Y1014">
        <v>0</v>
      </c>
      <c r="Z1014">
        <v>0</v>
      </c>
      <c r="AA1014">
        <v>0</v>
      </c>
      <c r="AB1014">
        <v>0</v>
      </c>
      <c r="AC1014" t="s">
        <v>33</v>
      </c>
      <c r="AD1014">
        <v>0</v>
      </c>
      <c r="AE1014">
        <v>0</v>
      </c>
      <c r="AF1014">
        <v>0</v>
      </c>
    </row>
    <row r="1015" spans="1:32" hidden="1" x14ac:dyDescent="0.25">
      <c r="A1015" t="s">
        <v>1955</v>
      </c>
      <c r="B1015">
        <v>2356</v>
      </c>
      <c r="C1015">
        <v>1016.4</v>
      </c>
      <c r="D1015" s="17">
        <f>VLOOKUP(A1015,Sheet7!$A$2:$B$602,2,FALSE)</f>
        <v>20</v>
      </c>
      <c r="E1015">
        <v>25278</v>
      </c>
      <c r="F1015">
        <v>0</v>
      </c>
      <c r="H1015">
        <v>811</v>
      </c>
      <c r="I1015" t="s">
        <v>27</v>
      </c>
      <c r="J1015" t="s">
        <v>1694</v>
      </c>
      <c r="K1015" t="s">
        <v>1963</v>
      </c>
      <c r="L1015" t="s">
        <v>50</v>
      </c>
      <c r="M1015" t="s">
        <v>51</v>
      </c>
      <c r="N1015">
        <v>100.45</v>
      </c>
      <c r="O1015">
        <v>0</v>
      </c>
      <c r="P1015">
        <v>100.45</v>
      </c>
      <c r="Q1015">
        <v>0</v>
      </c>
      <c r="R1015">
        <v>0</v>
      </c>
      <c r="S1015">
        <v>100.45</v>
      </c>
      <c r="T1015">
        <v>0</v>
      </c>
      <c r="U1015" t="s">
        <v>1697</v>
      </c>
      <c r="V1015">
        <v>0</v>
      </c>
      <c r="W1015">
        <v>0</v>
      </c>
      <c r="X1015" t="s">
        <v>1697</v>
      </c>
      <c r="Y1015">
        <v>0</v>
      </c>
      <c r="Z1015">
        <v>0</v>
      </c>
      <c r="AA1015">
        <v>0</v>
      </c>
      <c r="AB1015">
        <v>0</v>
      </c>
      <c r="AC1015" t="s">
        <v>33</v>
      </c>
      <c r="AD1015">
        <v>0</v>
      </c>
      <c r="AE1015">
        <v>0</v>
      </c>
      <c r="AF1015">
        <v>0</v>
      </c>
    </row>
    <row r="1016" spans="1:32" hidden="1" x14ac:dyDescent="0.25">
      <c r="A1016" t="s">
        <v>1955</v>
      </c>
      <c r="B1016">
        <v>2356</v>
      </c>
      <c r="C1016">
        <v>1016.4</v>
      </c>
      <c r="D1016" s="17">
        <f>VLOOKUP(A1016,Sheet7!$A$2:$B$602,2,FALSE)</f>
        <v>20</v>
      </c>
      <c r="E1016">
        <v>25279</v>
      </c>
      <c r="F1016">
        <v>0</v>
      </c>
      <c r="H1016">
        <v>811</v>
      </c>
      <c r="I1016" t="s">
        <v>27</v>
      </c>
      <c r="J1016" t="s">
        <v>1694</v>
      </c>
      <c r="K1016" t="s">
        <v>1964</v>
      </c>
      <c r="L1016" t="s">
        <v>528</v>
      </c>
      <c r="M1016" t="s">
        <v>32</v>
      </c>
      <c r="N1016">
        <v>371</v>
      </c>
      <c r="O1016">
        <v>0</v>
      </c>
      <c r="P1016">
        <v>371</v>
      </c>
      <c r="Q1016">
        <v>0</v>
      </c>
      <c r="R1016">
        <v>0</v>
      </c>
      <c r="S1016">
        <v>371</v>
      </c>
      <c r="T1016">
        <v>0</v>
      </c>
      <c r="U1016" t="s">
        <v>1697</v>
      </c>
      <c r="V1016">
        <v>0</v>
      </c>
      <c r="W1016">
        <v>0</v>
      </c>
      <c r="X1016" t="s">
        <v>1697</v>
      </c>
      <c r="Y1016">
        <v>0</v>
      </c>
      <c r="Z1016">
        <v>0</v>
      </c>
      <c r="AA1016">
        <v>0</v>
      </c>
      <c r="AB1016">
        <v>0</v>
      </c>
      <c r="AC1016" t="s">
        <v>33</v>
      </c>
      <c r="AD1016">
        <v>0</v>
      </c>
      <c r="AE1016">
        <v>0</v>
      </c>
      <c r="AF1016">
        <v>0</v>
      </c>
    </row>
    <row r="1017" spans="1:32" hidden="1" x14ac:dyDescent="0.25">
      <c r="A1017" t="s">
        <v>1955</v>
      </c>
      <c r="B1017">
        <v>2356</v>
      </c>
      <c r="C1017">
        <v>1016.4</v>
      </c>
      <c r="D1017" s="17">
        <f>VLOOKUP(A1017,Sheet7!$A$2:$B$602,2,FALSE)</f>
        <v>20</v>
      </c>
      <c r="E1017">
        <v>25280</v>
      </c>
      <c r="F1017">
        <v>0</v>
      </c>
      <c r="H1017">
        <v>811</v>
      </c>
      <c r="I1017" t="s">
        <v>27</v>
      </c>
      <c r="J1017" t="s">
        <v>1694</v>
      </c>
      <c r="K1017" t="s">
        <v>1965</v>
      </c>
      <c r="L1017" t="s">
        <v>528</v>
      </c>
      <c r="M1017" t="s">
        <v>77</v>
      </c>
      <c r="N1017">
        <v>200</v>
      </c>
      <c r="O1017">
        <v>0</v>
      </c>
      <c r="P1017">
        <v>200</v>
      </c>
      <c r="Q1017">
        <v>0</v>
      </c>
      <c r="R1017">
        <v>0</v>
      </c>
      <c r="S1017">
        <v>200</v>
      </c>
      <c r="T1017">
        <v>0</v>
      </c>
      <c r="U1017" t="s">
        <v>1697</v>
      </c>
      <c r="V1017">
        <v>0</v>
      </c>
      <c r="W1017">
        <v>0</v>
      </c>
      <c r="X1017" t="s">
        <v>1697</v>
      </c>
      <c r="Y1017">
        <v>0</v>
      </c>
      <c r="Z1017">
        <v>0</v>
      </c>
      <c r="AA1017">
        <v>0</v>
      </c>
      <c r="AB1017">
        <v>0</v>
      </c>
      <c r="AC1017" t="s">
        <v>33</v>
      </c>
      <c r="AD1017">
        <v>0</v>
      </c>
      <c r="AE1017">
        <v>0</v>
      </c>
      <c r="AF1017">
        <v>0</v>
      </c>
    </row>
    <row r="1018" spans="1:32" hidden="1" x14ac:dyDescent="0.25">
      <c r="A1018" t="s">
        <v>1955</v>
      </c>
      <c r="B1018">
        <v>2356</v>
      </c>
      <c r="C1018">
        <v>1016.4</v>
      </c>
      <c r="D1018" s="17">
        <f>VLOOKUP(A1018,Sheet7!$A$2:$B$602,2,FALSE)</f>
        <v>20</v>
      </c>
      <c r="E1018">
        <v>25283</v>
      </c>
      <c r="F1018">
        <v>0</v>
      </c>
      <c r="H1018">
        <v>811</v>
      </c>
      <c r="I1018" t="s">
        <v>27</v>
      </c>
      <c r="J1018" t="s">
        <v>1694</v>
      </c>
      <c r="K1018" t="s">
        <v>1966</v>
      </c>
      <c r="L1018" t="s">
        <v>45</v>
      </c>
      <c r="M1018" t="s">
        <v>32</v>
      </c>
      <c r="N1018">
        <v>1750</v>
      </c>
      <c r="O1018">
        <v>0</v>
      </c>
      <c r="P1018">
        <v>750</v>
      </c>
      <c r="Q1018">
        <v>0</v>
      </c>
      <c r="R1018">
        <v>0</v>
      </c>
      <c r="S1018">
        <v>1750</v>
      </c>
      <c r="T1018">
        <v>0</v>
      </c>
      <c r="U1018" t="s">
        <v>1697</v>
      </c>
      <c r="V1018">
        <v>0</v>
      </c>
      <c r="W1018">
        <v>0</v>
      </c>
      <c r="X1018" t="s">
        <v>1697</v>
      </c>
      <c r="Y1018">
        <v>0</v>
      </c>
      <c r="Z1018">
        <v>0</v>
      </c>
      <c r="AA1018">
        <v>0</v>
      </c>
      <c r="AB1018">
        <v>0</v>
      </c>
      <c r="AC1018" t="s">
        <v>33</v>
      </c>
      <c r="AD1018">
        <v>0</v>
      </c>
      <c r="AE1018">
        <v>0</v>
      </c>
      <c r="AF1018">
        <v>0</v>
      </c>
    </row>
    <row r="1019" spans="1:32" hidden="1" x14ac:dyDescent="0.25">
      <c r="A1019" t="s">
        <v>1955</v>
      </c>
      <c r="B1019">
        <v>2356</v>
      </c>
      <c r="C1019">
        <v>1016.4</v>
      </c>
      <c r="D1019" s="17">
        <f>VLOOKUP(A1019,Sheet7!$A$2:$B$602,2,FALSE)</f>
        <v>20</v>
      </c>
      <c r="E1019">
        <v>25284</v>
      </c>
      <c r="F1019">
        <v>0</v>
      </c>
      <c r="H1019">
        <v>811</v>
      </c>
      <c r="I1019" t="s">
        <v>27</v>
      </c>
      <c r="J1019" t="s">
        <v>1694</v>
      </c>
      <c r="K1019" t="s">
        <v>1967</v>
      </c>
      <c r="L1019" t="s">
        <v>45</v>
      </c>
      <c r="M1019" t="s">
        <v>77</v>
      </c>
      <c r="N1019">
        <v>354</v>
      </c>
      <c r="O1019">
        <v>0</v>
      </c>
      <c r="P1019">
        <v>354</v>
      </c>
      <c r="Q1019">
        <v>0</v>
      </c>
      <c r="R1019">
        <v>0</v>
      </c>
      <c r="S1019">
        <v>354</v>
      </c>
      <c r="T1019">
        <v>0</v>
      </c>
      <c r="U1019" t="s">
        <v>1697</v>
      </c>
      <c r="V1019">
        <v>0</v>
      </c>
      <c r="W1019">
        <v>0</v>
      </c>
      <c r="X1019" t="s">
        <v>1697</v>
      </c>
      <c r="Y1019">
        <v>0</v>
      </c>
      <c r="Z1019">
        <v>0</v>
      </c>
      <c r="AA1019">
        <v>0</v>
      </c>
      <c r="AB1019">
        <v>0</v>
      </c>
      <c r="AC1019" t="s">
        <v>33</v>
      </c>
      <c r="AD1019">
        <v>0</v>
      </c>
      <c r="AE1019">
        <v>0</v>
      </c>
      <c r="AF1019">
        <v>0</v>
      </c>
    </row>
    <row r="1020" spans="1:32" hidden="1" x14ac:dyDescent="0.25">
      <c r="A1020" t="s">
        <v>1955</v>
      </c>
      <c r="B1020">
        <v>2356</v>
      </c>
      <c r="C1020">
        <v>1016.4</v>
      </c>
      <c r="D1020" s="17">
        <f>VLOOKUP(A1020,Sheet7!$A$2:$B$602,2,FALSE)</f>
        <v>20</v>
      </c>
      <c r="E1020">
        <v>25286</v>
      </c>
      <c r="F1020">
        <v>0</v>
      </c>
      <c r="H1020">
        <v>811</v>
      </c>
      <c r="I1020" t="s">
        <v>27</v>
      </c>
      <c r="J1020" t="s">
        <v>1694</v>
      </c>
      <c r="K1020" t="s">
        <v>1968</v>
      </c>
      <c r="L1020" t="s">
        <v>45</v>
      </c>
      <c r="M1020" t="s">
        <v>51</v>
      </c>
      <c r="N1020">
        <v>150</v>
      </c>
      <c r="O1020">
        <v>0</v>
      </c>
      <c r="P1020">
        <v>0</v>
      </c>
      <c r="Q1020">
        <v>0</v>
      </c>
      <c r="R1020">
        <v>0</v>
      </c>
      <c r="S1020">
        <v>0</v>
      </c>
      <c r="T1020">
        <v>0</v>
      </c>
      <c r="U1020" t="s">
        <v>1969</v>
      </c>
      <c r="V1020">
        <v>2</v>
      </c>
      <c r="W1020">
        <v>2</v>
      </c>
      <c r="X1020" t="s">
        <v>74</v>
      </c>
      <c r="Y1020">
        <v>2</v>
      </c>
      <c r="Z1020">
        <v>2</v>
      </c>
      <c r="AA1020">
        <v>0</v>
      </c>
      <c r="AB1020">
        <v>0</v>
      </c>
      <c r="AC1020" t="s">
        <v>33</v>
      </c>
      <c r="AD1020">
        <v>0</v>
      </c>
      <c r="AE1020">
        <v>0</v>
      </c>
      <c r="AF1020">
        <v>0</v>
      </c>
    </row>
    <row r="1021" spans="1:32" hidden="1" x14ac:dyDescent="0.25">
      <c r="A1021" t="s">
        <v>1985</v>
      </c>
      <c r="B1021">
        <v>750.68999999999994</v>
      </c>
      <c r="C1021">
        <v>889.08</v>
      </c>
      <c r="D1021" s="17">
        <f>VLOOKUP(A1021,Sheet7!$A$2:$B$602,2,FALSE)</f>
        <v>35</v>
      </c>
      <c r="E1021">
        <v>26271</v>
      </c>
      <c r="F1021">
        <v>0</v>
      </c>
      <c r="H1021">
        <v>811</v>
      </c>
      <c r="I1021" t="s">
        <v>27</v>
      </c>
      <c r="J1021" t="s">
        <v>1694</v>
      </c>
      <c r="K1021" t="s">
        <v>1986</v>
      </c>
      <c r="L1021" t="s">
        <v>60</v>
      </c>
      <c r="M1021" t="s">
        <v>32</v>
      </c>
      <c r="N1021">
        <v>800</v>
      </c>
      <c r="O1021">
        <v>0</v>
      </c>
      <c r="P1021">
        <v>800</v>
      </c>
      <c r="Q1021">
        <v>0</v>
      </c>
      <c r="R1021">
        <v>0</v>
      </c>
      <c r="S1021">
        <v>800</v>
      </c>
      <c r="T1021">
        <v>0</v>
      </c>
      <c r="U1021" t="s">
        <v>1987</v>
      </c>
      <c r="V1021">
        <v>4</v>
      </c>
      <c r="W1021">
        <v>5</v>
      </c>
      <c r="X1021" t="s">
        <v>1988</v>
      </c>
      <c r="Y1021">
        <v>3</v>
      </c>
      <c r="Z1021">
        <v>4</v>
      </c>
      <c r="AA1021">
        <v>0</v>
      </c>
      <c r="AB1021">
        <v>0</v>
      </c>
      <c r="AC1021" t="s">
        <v>33</v>
      </c>
      <c r="AD1021">
        <v>0</v>
      </c>
      <c r="AE1021">
        <v>0</v>
      </c>
      <c r="AF1021">
        <v>0</v>
      </c>
    </row>
    <row r="1022" spans="1:32" hidden="1" x14ac:dyDescent="0.25">
      <c r="A1022" t="s">
        <v>1985</v>
      </c>
      <c r="B1022">
        <v>750.68999999999994</v>
      </c>
      <c r="C1022">
        <v>889.08</v>
      </c>
      <c r="D1022" s="17">
        <f>VLOOKUP(A1022,Sheet7!$A$2:$B$602,2,FALSE)</f>
        <v>35</v>
      </c>
      <c r="E1022">
        <v>26272</v>
      </c>
      <c r="F1022">
        <v>0</v>
      </c>
      <c r="H1022">
        <v>811</v>
      </c>
      <c r="I1022" t="s">
        <v>27</v>
      </c>
      <c r="J1022" t="s">
        <v>1694</v>
      </c>
      <c r="K1022" t="s">
        <v>1989</v>
      </c>
      <c r="L1022" t="s">
        <v>50</v>
      </c>
      <c r="M1022" t="s">
        <v>32</v>
      </c>
      <c r="N1022">
        <v>359.95</v>
      </c>
      <c r="O1022">
        <v>251.97</v>
      </c>
      <c r="P1022">
        <v>107.98</v>
      </c>
      <c r="Q1022">
        <v>0</v>
      </c>
      <c r="R1022">
        <v>0</v>
      </c>
      <c r="S1022">
        <v>359.95</v>
      </c>
      <c r="T1022">
        <v>0</v>
      </c>
      <c r="U1022" t="s">
        <v>1697</v>
      </c>
      <c r="V1022">
        <v>0</v>
      </c>
      <c r="W1022">
        <v>0</v>
      </c>
      <c r="X1022" t="s">
        <v>1697</v>
      </c>
      <c r="Y1022">
        <v>0</v>
      </c>
      <c r="Z1022">
        <v>0</v>
      </c>
      <c r="AA1022">
        <v>0</v>
      </c>
      <c r="AB1022">
        <v>0</v>
      </c>
      <c r="AC1022" t="s">
        <v>33</v>
      </c>
      <c r="AD1022">
        <v>0</v>
      </c>
      <c r="AE1022">
        <v>0</v>
      </c>
      <c r="AF1022">
        <v>0</v>
      </c>
    </row>
    <row r="1023" spans="1:32" hidden="1" x14ac:dyDescent="0.25">
      <c r="A1023" t="s">
        <v>1985</v>
      </c>
      <c r="B1023">
        <v>750.68999999999994</v>
      </c>
      <c r="C1023">
        <v>889.08</v>
      </c>
      <c r="D1023" s="17">
        <f>VLOOKUP(A1023,Sheet7!$A$2:$B$602,2,FALSE)</f>
        <v>35</v>
      </c>
      <c r="E1023">
        <v>26273</v>
      </c>
      <c r="F1023">
        <v>0</v>
      </c>
      <c r="H1023">
        <v>811</v>
      </c>
      <c r="I1023" t="s">
        <v>27</v>
      </c>
      <c r="J1023" t="s">
        <v>1694</v>
      </c>
      <c r="K1023" t="s">
        <v>1990</v>
      </c>
      <c r="L1023" t="s">
        <v>50</v>
      </c>
      <c r="M1023" t="s">
        <v>51</v>
      </c>
      <c r="N1023">
        <v>79.8</v>
      </c>
      <c r="O1023">
        <v>55.86</v>
      </c>
      <c r="P1023">
        <v>23.94</v>
      </c>
      <c r="Q1023">
        <v>0</v>
      </c>
      <c r="R1023">
        <v>0</v>
      </c>
      <c r="S1023">
        <v>79.8</v>
      </c>
      <c r="T1023">
        <v>0</v>
      </c>
      <c r="U1023" t="s">
        <v>1697</v>
      </c>
      <c r="V1023">
        <v>0</v>
      </c>
      <c r="W1023">
        <v>0</v>
      </c>
      <c r="X1023" t="s">
        <v>1697</v>
      </c>
      <c r="Y1023">
        <v>0</v>
      </c>
      <c r="Z1023">
        <v>0</v>
      </c>
      <c r="AA1023">
        <v>0</v>
      </c>
      <c r="AB1023">
        <v>0</v>
      </c>
      <c r="AC1023" t="s">
        <v>33</v>
      </c>
      <c r="AD1023">
        <v>0</v>
      </c>
      <c r="AE1023">
        <v>0</v>
      </c>
      <c r="AF1023">
        <v>0</v>
      </c>
    </row>
    <row r="1024" spans="1:32" hidden="1" x14ac:dyDescent="0.25">
      <c r="A1024" t="s">
        <v>1985</v>
      </c>
      <c r="B1024">
        <v>750.68999999999994</v>
      </c>
      <c r="C1024">
        <v>889.08</v>
      </c>
      <c r="D1024" s="17">
        <f>VLOOKUP(A1024,Sheet7!$A$2:$B$602,2,FALSE)</f>
        <v>35</v>
      </c>
      <c r="E1024">
        <v>26274</v>
      </c>
      <c r="F1024">
        <v>0</v>
      </c>
      <c r="H1024">
        <v>811</v>
      </c>
      <c r="I1024" t="s">
        <v>27</v>
      </c>
      <c r="J1024" t="s">
        <v>1694</v>
      </c>
      <c r="K1024" t="s">
        <v>1991</v>
      </c>
      <c r="L1024" t="s">
        <v>42</v>
      </c>
      <c r="M1024" t="s">
        <v>32</v>
      </c>
      <c r="N1024">
        <v>510.4</v>
      </c>
      <c r="O1024">
        <v>300</v>
      </c>
      <c r="P1024">
        <v>210.4</v>
      </c>
      <c r="Q1024">
        <v>0</v>
      </c>
      <c r="R1024">
        <v>0</v>
      </c>
      <c r="S1024">
        <v>510.4</v>
      </c>
      <c r="T1024">
        <v>0</v>
      </c>
      <c r="U1024" t="s">
        <v>1697</v>
      </c>
      <c r="V1024">
        <v>0</v>
      </c>
      <c r="W1024">
        <v>0</v>
      </c>
      <c r="X1024" t="s">
        <v>1697</v>
      </c>
      <c r="Y1024">
        <v>0</v>
      </c>
      <c r="Z1024">
        <v>0</v>
      </c>
      <c r="AA1024">
        <v>0</v>
      </c>
      <c r="AB1024">
        <v>0</v>
      </c>
      <c r="AC1024" t="s">
        <v>33</v>
      </c>
      <c r="AD1024">
        <v>0</v>
      </c>
      <c r="AE1024">
        <v>0</v>
      </c>
      <c r="AF1024">
        <v>0</v>
      </c>
    </row>
    <row r="1025" spans="1:32" hidden="1" x14ac:dyDescent="0.25">
      <c r="A1025" t="s">
        <v>1985</v>
      </c>
      <c r="B1025">
        <v>750.68999999999994</v>
      </c>
      <c r="C1025">
        <v>889.08</v>
      </c>
      <c r="D1025" s="17">
        <f>VLOOKUP(A1025,Sheet7!$A$2:$B$602,2,FALSE)</f>
        <v>35</v>
      </c>
      <c r="E1025">
        <v>26275</v>
      </c>
      <c r="F1025">
        <v>0</v>
      </c>
      <c r="H1025">
        <v>811</v>
      </c>
      <c r="I1025" t="s">
        <v>27</v>
      </c>
      <c r="J1025" t="s">
        <v>1694</v>
      </c>
      <c r="K1025" t="s">
        <v>1992</v>
      </c>
      <c r="L1025" t="s">
        <v>45</v>
      </c>
      <c r="M1025" t="s">
        <v>32</v>
      </c>
      <c r="N1025">
        <v>1420</v>
      </c>
      <c r="O1025">
        <v>1000</v>
      </c>
      <c r="P1025">
        <v>420</v>
      </c>
      <c r="Q1025">
        <v>0</v>
      </c>
      <c r="R1025">
        <v>0</v>
      </c>
      <c r="S1025">
        <v>1420</v>
      </c>
      <c r="T1025">
        <v>0</v>
      </c>
      <c r="U1025" t="s">
        <v>1697</v>
      </c>
      <c r="V1025">
        <v>0</v>
      </c>
      <c r="W1025">
        <v>0</v>
      </c>
      <c r="X1025" t="s">
        <v>1993</v>
      </c>
      <c r="Y1025">
        <v>3</v>
      </c>
      <c r="Z1025">
        <v>3</v>
      </c>
      <c r="AA1025">
        <v>0</v>
      </c>
      <c r="AB1025">
        <v>0</v>
      </c>
      <c r="AC1025" t="s">
        <v>63</v>
      </c>
      <c r="AD1025" t="s">
        <v>1994</v>
      </c>
      <c r="AE1025">
        <v>0</v>
      </c>
      <c r="AF1025">
        <v>0</v>
      </c>
    </row>
    <row r="1026" spans="1:32" hidden="1" x14ac:dyDescent="0.25">
      <c r="A1026" t="s">
        <v>1995</v>
      </c>
      <c r="B1026">
        <v>2211.14</v>
      </c>
      <c r="C1026" t="e">
        <v>#N/A</v>
      </c>
      <c r="D1026" s="17" t="e">
        <f>VLOOKUP(A1026,Sheet7!$A$2:$B$602,2,FALSE)</f>
        <v>#N/A</v>
      </c>
      <c r="E1026">
        <v>27691</v>
      </c>
      <c r="F1026">
        <v>0</v>
      </c>
      <c r="H1026">
        <v>811</v>
      </c>
      <c r="I1026" t="s">
        <v>27</v>
      </c>
      <c r="J1026" t="s">
        <v>1694</v>
      </c>
      <c r="K1026" t="s">
        <v>1996</v>
      </c>
      <c r="L1026" t="s">
        <v>37</v>
      </c>
      <c r="M1026" t="s">
        <v>32</v>
      </c>
      <c r="N1026">
        <v>7600</v>
      </c>
      <c r="O1026">
        <v>6400</v>
      </c>
      <c r="P1026">
        <v>1200</v>
      </c>
      <c r="Q1026">
        <v>0</v>
      </c>
      <c r="R1026">
        <v>0</v>
      </c>
      <c r="S1026">
        <v>7600</v>
      </c>
      <c r="T1026">
        <v>0</v>
      </c>
      <c r="U1026" t="s">
        <v>1697</v>
      </c>
      <c r="V1026">
        <v>0</v>
      </c>
      <c r="W1026">
        <v>0</v>
      </c>
      <c r="X1026" t="s">
        <v>1697</v>
      </c>
      <c r="Y1026">
        <v>0</v>
      </c>
      <c r="Z1026">
        <v>0</v>
      </c>
      <c r="AA1026">
        <v>0</v>
      </c>
      <c r="AB1026">
        <v>0</v>
      </c>
      <c r="AC1026" t="s">
        <v>33</v>
      </c>
      <c r="AD1026">
        <v>0</v>
      </c>
      <c r="AE1026">
        <v>0</v>
      </c>
      <c r="AF1026">
        <v>0</v>
      </c>
    </row>
    <row r="1027" spans="1:32" hidden="1" x14ac:dyDescent="0.25">
      <c r="A1027" t="s">
        <v>1995</v>
      </c>
      <c r="B1027">
        <v>2211.14</v>
      </c>
      <c r="C1027" t="e">
        <v>#N/A</v>
      </c>
      <c r="D1027" s="17" t="e">
        <f>VLOOKUP(A1027,Sheet7!$A$2:$B$602,2,FALSE)</f>
        <v>#N/A</v>
      </c>
      <c r="E1027">
        <v>27692</v>
      </c>
      <c r="F1027">
        <v>0</v>
      </c>
      <c r="H1027">
        <v>811</v>
      </c>
      <c r="I1027" t="s">
        <v>27</v>
      </c>
      <c r="J1027" t="s">
        <v>1694</v>
      </c>
      <c r="K1027" t="s">
        <v>1997</v>
      </c>
      <c r="L1027" t="s">
        <v>288</v>
      </c>
      <c r="M1027" t="s">
        <v>77</v>
      </c>
      <c r="N1027">
        <v>50</v>
      </c>
      <c r="O1027">
        <v>0</v>
      </c>
      <c r="P1027">
        <v>50</v>
      </c>
      <c r="Q1027">
        <v>0</v>
      </c>
      <c r="R1027">
        <v>0</v>
      </c>
      <c r="S1027">
        <v>50</v>
      </c>
      <c r="T1027">
        <v>0</v>
      </c>
      <c r="U1027" t="s">
        <v>1697</v>
      </c>
      <c r="V1027">
        <v>0</v>
      </c>
      <c r="W1027">
        <v>0</v>
      </c>
      <c r="X1027" t="s">
        <v>1697</v>
      </c>
      <c r="Y1027">
        <v>0</v>
      </c>
      <c r="Z1027">
        <v>0</v>
      </c>
      <c r="AA1027">
        <v>0</v>
      </c>
      <c r="AB1027">
        <v>0</v>
      </c>
      <c r="AC1027" t="s">
        <v>33</v>
      </c>
      <c r="AD1027">
        <v>0</v>
      </c>
      <c r="AE1027">
        <v>0</v>
      </c>
      <c r="AF1027">
        <v>0</v>
      </c>
    </row>
    <row r="1028" spans="1:32" hidden="1" x14ac:dyDescent="0.25">
      <c r="A1028" t="s">
        <v>1995</v>
      </c>
      <c r="B1028">
        <v>2211.14</v>
      </c>
      <c r="C1028" t="e">
        <v>#N/A</v>
      </c>
      <c r="D1028" s="17" t="e">
        <f>VLOOKUP(A1028,Sheet7!$A$2:$B$602,2,FALSE)</f>
        <v>#N/A</v>
      </c>
      <c r="E1028">
        <v>27698</v>
      </c>
      <c r="F1028">
        <v>0</v>
      </c>
      <c r="H1028">
        <v>811</v>
      </c>
      <c r="I1028" t="s">
        <v>27</v>
      </c>
      <c r="J1028" t="s">
        <v>1694</v>
      </c>
      <c r="K1028" t="s">
        <v>1998</v>
      </c>
      <c r="L1028" t="s">
        <v>50</v>
      </c>
      <c r="M1028" t="s">
        <v>32</v>
      </c>
      <c r="N1028">
        <v>350</v>
      </c>
      <c r="O1028">
        <v>0</v>
      </c>
      <c r="P1028">
        <v>350</v>
      </c>
      <c r="Q1028">
        <v>0</v>
      </c>
      <c r="R1028">
        <v>0</v>
      </c>
      <c r="S1028">
        <v>350</v>
      </c>
      <c r="T1028">
        <v>0</v>
      </c>
      <c r="U1028" t="s">
        <v>1987</v>
      </c>
      <c r="V1028">
        <v>3</v>
      </c>
      <c r="W1028">
        <v>4</v>
      </c>
      <c r="X1028" t="s">
        <v>1999</v>
      </c>
      <c r="Y1028">
        <v>3</v>
      </c>
      <c r="Z1028">
        <v>4</v>
      </c>
      <c r="AA1028">
        <v>0</v>
      </c>
      <c r="AB1028">
        <v>0</v>
      </c>
      <c r="AC1028" t="s">
        <v>33</v>
      </c>
      <c r="AD1028">
        <v>0</v>
      </c>
      <c r="AE1028">
        <v>0</v>
      </c>
      <c r="AF1028">
        <v>0</v>
      </c>
    </row>
    <row r="1029" spans="1:32" hidden="1" x14ac:dyDescent="0.25">
      <c r="A1029" t="s">
        <v>1995</v>
      </c>
      <c r="B1029">
        <v>2211.14</v>
      </c>
      <c r="C1029" t="e">
        <v>#N/A</v>
      </c>
      <c r="D1029" s="17" t="e">
        <f>VLOOKUP(A1029,Sheet7!$A$2:$B$602,2,FALSE)</f>
        <v>#N/A</v>
      </c>
      <c r="E1029">
        <v>27699</v>
      </c>
      <c r="F1029">
        <v>0</v>
      </c>
      <c r="H1029">
        <v>811</v>
      </c>
      <c r="I1029" t="s">
        <v>27</v>
      </c>
      <c r="J1029" t="s">
        <v>1694</v>
      </c>
      <c r="K1029" t="s">
        <v>2000</v>
      </c>
      <c r="L1029" t="s">
        <v>528</v>
      </c>
      <c r="M1029" t="s">
        <v>32</v>
      </c>
      <c r="N1029">
        <v>481.5</v>
      </c>
      <c r="O1029">
        <v>0</v>
      </c>
      <c r="P1029">
        <v>481.5</v>
      </c>
      <c r="Q1029">
        <v>0</v>
      </c>
      <c r="R1029">
        <v>0</v>
      </c>
      <c r="S1029">
        <v>481.5</v>
      </c>
      <c r="T1029">
        <v>0</v>
      </c>
      <c r="U1029" t="s">
        <v>1987</v>
      </c>
      <c r="V1029">
        <v>3</v>
      </c>
      <c r="W1029">
        <v>4</v>
      </c>
      <c r="X1029" t="s">
        <v>1999</v>
      </c>
      <c r="Y1029">
        <v>3</v>
      </c>
      <c r="Z1029">
        <v>4</v>
      </c>
      <c r="AA1029">
        <v>0</v>
      </c>
      <c r="AB1029">
        <v>0</v>
      </c>
      <c r="AC1029" t="s">
        <v>33</v>
      </c>
      <c r="AD1029">
        <v>0</v>
      </c>
      <c r="AE1029">
        <v>0</v>
      </c>
      <c r="AF1029">
        <v>0</v>
      </c>
    </row>
    <row r="1030" spans="1:32" hidden="1" x14ac:dyDescent="0.25">
      <c r="A1030" t="s">
        <v>2001</v>
      </c>
      <c r="B1030">
        <v>1746.81</v>
      </c>
      <c r="C1030">
        <v>1051.58</v>
      </c>
      <c r="D1030" s="17">
        <f>VLOOKUP(A1030,Sheet7!$A$2:$B$602,2,FALSE)</f>
        <v>55</v>
      </c>
      <c r="E1030">
        <v>26353</v>
      </c>
      <c r="F1030">
        <v>0</v>
      </c>
      <c r="H1030">
        <v>811</v>
      </c>
      <c r="I1030" t="s">
        <v>27</v>
      </c>
      <c r="J1030" t="s">
        <v>1694</v>
      </c>
      <c r="K1030" t="s">
        <v>2002</v>
      </c>
      <c r="L1030" t="s">
        <v>60</v>
      </c>
      <c r="M1030" t="s">
        <v>32</v>
      </c>
      <c r="N1030">
        <v>2851</v>
      </c>
      <c r="O1030">
        <v>0</v>
      </c>
      <c r="P1030">
        <v>1000</v>
      </c>
      <c r="Q1030">
        <v>0</v>
      </c>
      <c r="R1030">
        <v>0</v>
      </c>
      <c r="S1030">
        <v>2851</v>
      </c>
      <c r="T1030">
        <v>0</v>
      </c>
      <c r="U1030" t="s">
        <v>1697</v>
      </c>
      <c r="V1030" t="s">
        <v>923</v>
      </c>
      <c r="W1030">
        <v>0</v>
      </c>
      <c r="X1030" t="s">
        <v>1697</v>
      </c>
      <c r="Y1030">
        <v>0</v>
      </c>
      <c r="Z1030">
        <v>0</v>
      </c>
      <c r="AA1030">
        <v>0</v>
      </c>
      <c r="AB1030">
        <v>0</v>
      </c>
      <c r="AC1030" t="s">
        <v>33</v>
      </c>
      <c r="AD1030">
        <v>0</v>
      </c>
      <c r="AE1030">
        <v>0</v>
      </c>
      <c r="AF1030">
        <v>0</v>
      </c>
    </row>
    <row r="1031" spans="1:32" hidden="1" x14ac:dyDescent="0.25">
      <c r="A1031" t="s">
        <v>2001</v>
      </c>
      <c r="B1031">
        <v>1746.81</v>
      </c>
      <c r="C1031">
        <v>1051.58</v>
      </c>
      <c r="D1031" s="17">
        <f>VLOOKUP(A1031,Sheet7!$A$2:$B$602,2,FALSE)</f>
        <v>55</v>
      </c>
      <c r="E1031">
        <v>26355</v>
      </c>
      <c r="F1031">
        <v>0</v>
      </c>
      <c r="H1031">
        <v>811</v>
      </c>
      <c r="I1031" t="s">
        <v>27</v>
      </c>
      <c r="J1031" t="s">
        <v>1694</v>
      </c>
      <c r="K1031" t="s">
        <v>2003</v>
      </c>
      <c r="L1031" t="s">
        <v>42</v>
      </c>
      <c r="M1031" t="s">
        <v>32</v>
      </c>
      <c r="N1031">
        <v>775</v>
      </c>
      <c r="O1031">
        <v>250</v>
      </c>
      <c r="P1031">
        <v>525</v>
      </c>
      <c r="Q1031">
        <v>0</v>
      </c>
      <c r="R1031">
        <v>0</v>
      </c>
      <c r="S1031">
        <v>775</v>
      </c>
      <c r="T1031">
        <v>0</v>
      </c>
      <c r="U1031" t="s">
        <v>1697</v>
      </c>
      <c r="V1031">
        <v>0</v>
      </c>
      <c r="W1031">
        <v>0</v>
      </c>
      <c r="X1031" t="s">
        <v>1697</v>
      </c>
      <c r="Y1031">
        <v>0</v>
      </c>
      <c r="Z1031">
        <v>0</v>
      </c>
      <c r="AA1031">
        <v>0</v>
      </c>
      <c r="AB1031">
        <v>0</v>
      </c>
      <c r="AC1031" t="s">
        <v>33</v>
      </c>
      <c r="AD1031">
        <v>0</v>
      </c>
      <c r="AE1031">
        <v>0</v>
      </c>
      <c r="AF1031">
        <v>0</v>
      </c>
    </row>
    <row r="1032" spans="1:32" hidden="1" x14ac:dyDescent="0.25">
      <c r="A1032" t="s">
        <v>2001</v>
      </c>
      <c r="B1032">
        <v>1746.81</v>
      </c>
      <c r="C1032">
        <v>1051.58</v>
      </c>
      <c r="D1032" s="17">
        <f>VLOOKUP(A1032,Sheet7!$A$2:$B$602,2,FALSE)</f>
        <v>55</v>
      </c>
      <c r="E1032">
        <v>26368</v>
      </c>
      <c r="F1032">
        <v>0</v>
      </c>
      <c r="H1032">
        <v>811</v>
      </c>
      <c r="I1032" t="s">
        <v>27</v>
      </c>
      <c r="J1032" t="s">
        <v>1694</v>
      </c>
      <c r="K1032" t="s">
        <v>2004</v>
      </c>
      <c r="L1032" t="s">
        <v>42</v>
      </c>
      <c r="M1032" t="s">
        <v>77</v>
      </c>
      <c r="N1032">
        <v>410</v>
      </c>
      <c r="O1032">
        <v>225</v>
      </c>
      <c r="P1032">
        <v>185</v>
      </c>
      <c r="Q1032">
        <v>0</v>
      </c>
      <c r="R1032">
        <v>0</v>
      </c>
      <c r="S1032">
        <v>410</v>
      </c>
      <c r="T1032">
        <v>0</v>
      </c>
      <c r="U1032" t="s">
        <v>1697</v>
      </c>
      <c r="V1032">
        <v>0</v>
      </c>
      <c r="W1032">
        <v>0</v>
      </c>
      <c r="X1032" t="s">
        <v>1697</v>
      </c>
      <c r="Y1032">
        <v>0</v>
      </c>
      <c r="Z1032">
        <v>0</v>
      </c>
      <c r="AA1032">
        <v>0</v>
      </c>
      <c r="AB1032">
        <v>0</v>
      </c>
      <c r="AC1032" t="s">
        <v>33</v>
      </c>
      <c r="AD1032">
        <v>0</v>
      </c>
      <c r="AE1032">
        <v>0</v>
      </c>
      <c r="AF1032">
        <v>0</v>
      </c>
    </row>
    <row r="1033" spans="1:32" hidden="1" x14ac:dyDescent="0.25">
      <c r="A1033" t="s">
        <v>2001</v>
      </c>
      <c r="B1033">
        <v>1746.81</v>
      </c>
      <c r="C1033">
        <v>1051.58</v>
      </c>
      <c r="D1033" s="17">
        <f>VLOOKUP(A1033,Sheet7!$A$2:$B$602,2,FALSE)</f>
        <v>55</v>
      </c>
      <c r="E1033">
        <v>26379</v>
      </c>
      <c r="F1033">
        <v>0</v>
      </c>
      <c r="H1033">
        <v>811</v>
      </c>
      <c r="I1033" t="s">
        <v>27</v>
      </c>
      <c r="J1033" t="s">
        <v>1694</v>
      </c>
      <c r="K1033" t="s">
        <v>2005</v>
      </c>
      <c r="L1033" t="s">
        <v>42</v>
      </c>
      <c r="M1033" t="s">
        <v>51</v>
      </c>
      <c r="N1033">
        <v>300</v>
      </c>
      <c r="O1033">
        <v>120</v>
      </c>
      <c r="P1033">
        <v>180</v>
      </c>
      <c r="Q1033">
        <v>0</v>
      </c>
      <c r="R1033">
        <v>0</v>
      </c>
      <c r="S1033">
        <v>300</v>
      </c>
      <c r="T1033">
        <v>0</v>
      </c>
      <c r="U1033" t="s">
        <v>1697</v>
      </c>
      <c r="V1033">
        <v>0</v>
      </c>
      <c r="W1033">
        <v>0</v>
      </c>
      <c r="X1033" t="s">
        <v>1697</v>
      </c>
      <c r="Y1033">
        <v>0</v>
      </c>
      <c r="Z1033">
        <v>0</v>
      </c>
      <c r="AA1033">
        <v>0</v>
      </c>
      <c r="AB1033">
        <v>0</v>
      </c>
      <c r="AC1033" t="s">
        <v>33</v>
      </c>
      <c r="AD1033">
        <v>0</v>
      </c>
      <c r="AE1033">
        <v>0</v>
      </c>
      <c r="AF1033">
        <v>0</v>
      </c>
    </row>
    <row r="1034" spans="1:32" hidden="1" x14ac:dyDescent="0.25">
      <c r="A1034" t="s">
        <v>2001</v>
      </c>
      <c r="B1034">
        <v>1746.81</v>
      </c>
      <c r="C1034">
        <v>1051.58</v>
      </c>
      <c r="D1034" s="17">
        <f>VLOOKUP(A1034,Sheet7!$A$2:$B$602,2,FALSE)</f>
        <v>55</v>
      </c>
      <c r="E1034">
        <v>26681</v>
      </c>
      <c r="F1034">
        <v>0</v>
      </c>
      <c r="H1034">
        <v>811</v>
      </c>
      <c r="I1034" t="s">
        <v>27</v>
      </c>
      <c r="J1034" t="s">
        <v>1694</v>
      </c>
      <c r="K1034" t="s">
        <v>2006</v>
      </c>
      <c r="L1034" t="s">
        <v>50</v>
      </c>
      <c r="M1034" t="s">
        <v>32</v>
      </c>
      <c r="N1034">
        <v>438</v>
      </c>
      <c r="O1034">
        <v>160</v>
      </c>
      <c r="P1034">
        <v>278</v>
      </c>
      <c r="Q1034">
        <v>0</v>
      </c>
      <c r="R1034">
        <v>0</v>
      </c>
      <c r="S1034">
        <v>438</v>
      </c>
      <c r="T1034">
        <v>0</v>
      </c>
      <c r="U1034" t="s">
        <v>1697</v>
      </c>
      <c r="V1034">
        <v>0</v>
      </c>
      <c r="W1034">
        <v>0</v>
      </c>
      <c r="X1034" t="s">
        <v>1697</v>
      </c>
      <c r="Y1034">
        <v>0</v>
      </c>
      <c r="Z1034">
        <v>0</v>
      </c>
      <c r="AA1034">
        <v>0</v>
      </c>
      <c r="AB1034">
        <v>0</v>
      </c>
      <c r="AC1034" t="s">
        <v>33</v>
      </c>
      <c r="AD1034">
        <v>0</v>
      </c>
      <c r="AE1034">
        <v>0</v>
      </c>
      <c r="AF1034">
        <v>0</v>
      </c>
    </row>
    <row r="1035" spans="1:32" hidden="1" x14ac:dyDescent="0.25">
      <c r="A1035" t="s">
        <v>2001</v>
      </c>
      <c r="B1035">
        <v>1746.81</v>
      </c>
      <c r="C1035">
        <v>1051.58</v>
      </c>
      <c r="D1035" s="17">
        <f>VLOOKUP(A1035,Sheet7!$A$2:$B$602,2,FALSE)</f>
        <v>55</v>
      </c>
      <c r="E1035">
        <v>26682</v>
      </c>
      <c r="F1035">
        <v>0</v>
      </c>
      <c r="H1035">
        <v>811</v>
      </c>
      <c r="I1035" t="s">
        <v>27</v>
      </c>
      <c r="J1035" t="s">
        <v>1694</v>
      </c>
      <c r="K1035" t="s">
        <v>2007</v>
      </c>
      <c r="L1035" t="s">
        <v>50</v>
      </c>
      <c r="M1035" t="s">
        <v>77</v>
      </c>
      <c r="N1035">
        <v>45.96</v>
      </c>
      <c r="O1035">
        <v>0</v>
      </c>
      <c r="P1035">
        <v>45</v>
      </c>
      <c r="Q1035">
        <v>0</v>
      </c>
      <c r="R1035">
        <v>0</v>
      </c>
      <c r="S1035">
        <v>45.96</v>
      </c>
      <c r="T1035">
        <v>0</v>
      </c>
      <c r="U1035" t="s">
        <v>2008</v>
      </c>
      <c r="V1035">
        <v>3</v>
      </c>
      <c r="W1035">
        <v>4</v>
      </c>
      <c r="X1035" t="s">
        <v>1697</v>
      </c>
      <c r="Y1035">
        <v>0</v>
      </c>
      <c r="Z1035">
        <v>0</v>
      </c>
      <c r="AA1035">
        <v>0</v>
      </c>
      <c r="AB1035">
        <v>0</v>
      </c>
      <c r="AC1035" t="s">
        <v>33</v>
      </c>
      <c r="AD1035">
        <v>0</v>
      </c>
      <c r="AE1035">
        <v>0</v>
      </c>
      <c r="AF1035">
        <v>0</v>
      </c>
    </row>
    <row r="1036" spans="1:32" hidden="1" x14ac:dyDescent="0.25">
      <c r="A1036" t="s">
        <v>2001</v>
      </c>
      <c r="B1036">
        <v>1746.81</v>
      </c>
      <c r="C1036">
        <v>1051.58</v>
      </c>
      <c r="D1036" s="17">
        <f>VLOOKUP(A1036,Sheet7!$A$2:$B$602,2,FALSE)</f>
        <v>55</v>
      </c>
      <c r="E1036">
        <v>26683</v>
      </c>
      <c r="F1036">
        <v>0</v>
      </c>
      <c r="H1036">
        <v>811</v>
      </c>
      <c r="I1036" t="s">
        <v>27</v>
      </c>
      <c r="J1036" t="s">
        <v>1694</v>
      </c>
      <c r="K1036" t="s">
        <v>2009</v>
      </c>
      <c r="L1036" t="s">
        <v>50</v>
      </c>
      <c r="M1036" t="s">
        <v>51</v>
      </c>
      <c r="N1036">
        <v>6</v>
      </c>
      <c r="O1036">
        <v>0</v>
      </c>
      <c r="P1036">
        <v>0</v>
      </c>
      <c r="Q1036">
        <v>0</v>
      </c>
      <c r="R1036">
        <v>0</v>
      </c>
      <c r="S1036">
        <v>0</v>
      </c>
      <c r="T1036">
        <v>0</v>
      </c>
      <c r="U1036" t="s">
        <v>2010</v>
      </c>
      <c r="V1036">
        <v>2</v>
      </c>
      <c r="W1036">
        <v>2</v>
      </c>
      <c r="X1036" t="s">
        <v>2011</v>
      </c>
      <c r="Y1036">
        <v>2</v>
      </c>
      <c r="Z1036">
        <v>2</v>
      </c>
      <c r="AA1036">
        <v>0</v>
      </c>
      <c r="AB1036">
        <v>0</v>
      </c>
      <c r="AC1036" t="s">
        <v>33</v>
      </c>
      <c r="AD1036">
        <v>0</v>
      </c>
      <c r="AE1036">
        <v>0</v>
      </c>
      <c r="AF1036">
        <v>0</v>
      </c>
    </row>
    <row r="1037" spans="1:32" hidden="1" x14ac:dyDescent="0.25">
      <c r="A1037" t="s">
        <v>2012</v>
      </c>
      <c r="B1037">
        <v>3351.2799999999997</v>
      </c>
      <c r="C1037">
        <v>2191.85</v>
      </c>
      <c r="D1037" s="17">
        <f>VLOOKUP(A1037,Sheet7!$A$2:$B$602,2,FALSE)</f>
        <v>80</v>
      </c>
      <c r="E1037">
        <v>27496</v>
      </c>
      <c r="F1037">
        <v>0</v>
      </c>
      <c r="H1037">
        <v>811</v>
      </c>
      <c r="I1037" t="s">
        <v>27</v>
      </c>
      <c r="J1037" t="s">
        <v>1694</v>
      </c>
      <c r="K1037" t="s">
        <v>2013</v>
      </c>
      <c r="L1037" t="s">
        <v>45</v>
      </c>
      <c r="M1037" t="s">
        <v>32</v>
      </c>
      <c r="N1037">
        <v>3700</v>
      </c>
      <c r="O1037">
        <v>0</v>
      </c>
      <c r="P1037">
        <v>1110</v>
      </c>
      <c r="Q1037">
        <v>0</v>
      </c>
      <c r="R1037">
        <v>0</v>
      </c>
      <c r="S1037">
        <v>3700</v>
      </c>
      <c r="T1037">
        <v>0</v>
      </c>
      <c r="U1037" t="s">
        <v>1697</v>
      </c>
      <c r="V1037">
        <v>0</v>
      </c>
      <c r="W1037">
        <v>0</v>
      </c>
      <c r="X1037" t="s">
        <v>1697</v>
      </c>
      <c r="Y1037">
        <v>0</v>
      </c>
      <c r="Z1037">
        <v>0</v>
      </c>
      <c r="AA1037">
        <v>0</v>
      </c>
      <c r="AB1037">
        <v>0</v>
      </c>
      <c r="AC1037" t="s">
        <v>33</v>
      </c>
      <c r="AD1037">
        <v>0</v>
      </c>
      <c r="AE1037">
        <v>0</v>
      </c>
      <c r="AF1037">
        <v>0</v>
      </c>
    </row>
    <row r="1038" spans="1:32" hidden="1" x14ac:dyDescent="0.25">
      <c r="A1038" t="s">
        <v>2012</v>
      </c>
      <c r="B1038">
        <v>3351.2799999999997</v>
      </c>
      <c r="C1038">
        <v>2191.85</v>
      </c>
      <c r="D1038" s="17">
        <f>VLOOKUP(A1038,Sheet7!$A$2:$B$602,2,FALSE)</f>
        <v>80</v>
      </c>
      <c r="E1038">
        <v>27497</v>
      </c>
      <c r="F1038">
        <v>0</v>
      </c>
      <c r="H1038">
        <v>811</v>
      </c>
      <c r="I1038" t="s">
        <v>27</v>
      </c>
      <c r="J1038" t="s">
        <v>1694</v>
      </c>
      <c r="K1038" t="s">
        <v>2014</v>
      </c>
      <c r="L1038" t="s">
        <v>60</v>
      </c>
      <c r="M1038" t="s">
        <v>77</v>
      </c>
      <c r="N1038">
        <v>1800</v>
      </c>
      <c r="O1038">
        <v>0</v>
      </c>
      <c r="P1038">
        <v>540</v>
      </c>
      <c r="Q1038">
        <v>0</v>
      </c>
      <c r="R1038">
        <v>0</v>
      </c>
      <c r="S1038">
        <v>1800</v>
      </c>
      <c r="T1038">
        <v>0</v>
      </c>
      <c r="U1038" t="s">
        <v>1697</v>
      </c>
      <c r="V1038">
        <v>0</v>
      </c>
      <c r="W1038">
        <v>0</v>
      </c>
      <c r="X1038" t="s">
        <v>1697</v>
      </c>
      <c r="Y1038">
        <v>0</v>
      </c>
      <c r="Z1038">
        <v>0</v>
      </c>
      <c r="AA1038">
        <v>0</v>
      </c>
      <c r="AB1038">
        <v>0</v>
      </c>
      <c r="AC1038" t="s">
        <v>33</v>
      </c>
      <c r="AD1038">
        <v>0</v>
      </c>
      <c r="AE1038">
        <v>0</v>
      </c>
      <c r="AF1038">
        <v>0</v>
      </c>
    </row>
    <row r="1039" spans="1:32" hidden="1" x14ac:dyDescent="0.25">
      <c r="A1039" t="s">
        <v>2012</v>
      </c>
      <c r="B1039">
        <v>3351.2799999999997</v>
      </c>
      <c r="C1039">
        <v>2191.85</v>
      </c>
      <c r="D1039" s="17">
        <f>VLOOKUP(A1039,Sheet7!$A$2:$B$602,2,FALSE)</f>
        <v>80</v>
      </c>
      <c r="E1039">
        <v>27537</v>
      </c>
      <c r="F1039">
        <v>0</v>
      </c>
      <c r="H1039">
        <v>811</v>
      </c>
      <c r="I1039" t="s">
        <v>27</v>
      </c>
      <c r="J1039" t="s">
        <v>1694</v>
      </c>
      <c r="K1039" t="s">
        <v>2015</v>
      </c>
      <c r="L1039" t="s">
        <v>60</v>
      </c>
      <c r="M1039" t="s">
        <v>51</v>
      </c>
      <c r="N1039">
        <v>1400</v>
      </c>
      <c r="O1039">
        <v>0</v>
      </c>
      <c r="P1039">
        <v>420</v>
      </c>
      <c r="Q1039">
        <v>0</v>
      </c>
      <c r="R1039">
        <v>0</v>
      </c>
      <c r="S1039">
        <v>1400</v>
      </c>
      <c r="T1039">
        <v>0</v>
      </c>
      <c r="U1039" t="s">
        <v>1697</v>
      </c>
      <c r="V1039">
        <v>0</v>
      </c>
      <c r="W1039">
        <v>0</v>
      </c>
      <c r="X1039" t="s">
        <v>1697</v>
      </c>
      <c r="Y1039">
        <v>0</v>
      </c>
      <c r="Z1039">
        <v>0</v>
      </c>
      <c r="AA1039">
        <v>0</v>
      </c>
      <c r="AB1039">
        <v>0</v>
      </c>
      <c r="AC1039" t="s">
        <v>33</v>
      </c>
      <c r="AD1039">
        <v>0</v>
      </c>
      <c r="AE1039">
        <v>0</v>
      </c>
      <c r="AF1039">
        <v>0</v>
      </c>
    </row>
    <row r="1040" spans="1:32" hidden="1" x14ac:dyDescent="0.25">
      <c r="A1040" t="s">
        <v>2012</v>
      </c>
      <c r="B1040">
        <v>3351.2799999999997</v>
      </c>
      <c r="C1040">
        <v>2191.85</v>
      </c>
      <c r="D1040" s="17">
        <f>VLOOKUP(A1040,Sheet7!$A$2:$B$602,2,FALSE)</f>
        <v>80</v>
      </c>
      <c r="E1040">
        <v>27546</v>
      </c>
      <c r="F1040">
        <v>0</v>
      </c>
      <c r="H1040">
        <v>811</v>
      </c>
      <c r="I1040" t="s">
        <v>27</v>
      </c>
      <c r="J1040" t="s">
        <v>1694</v>
      </c>
      <c r="K1040" t="s">
        <v>2016</v>
      </c>
      <c r="L1040" t="s">
        <v>37</v>
      </c>
      <c r="M1040" t="s">
        <v>77</v>
      </c>
      <c r="N1040">
        <v>1200</v>
      </c>
      <c r="O1040">
        <v>900</v>
      </c>
      <c r="P1040">
        <v>300</v>
      </c>
      <c r="Q1040">
        <v>0</v>
      </c>
      <c r="R1040">
        <v>0</v>
      </c>
      <c r="S1040">
        <v>1200</v>
      </c>
      <c r="T1040">
        <v>0</v>
      </c>
      <c r="U1040" t="s">
        <v>1697</v>
      </c>
      <c r="V1040">
        <v>0</v>
      </c>
      <c r="W1040">
        <v>0</v>
      </c>
      <c r="X1040" t="s">
        <v>1697</v>
      </c>
      <c r="Y1040">
        <v>0</v>
      </c>
      <c r="Z1040">
        <v>0</v>
      </c>
      <c r="AA1040">
        <v>0</v>
      </c>
      <c r="AB1040">
        <v>0</v>
      </c>
      <c r="AC1040" t="s">
        <v>33</v>
      </c>
      <c r="AD1040">
        <v>0</v>
      </c>
      <c r="AE1040">
        <v>0</v>
      </c>
      <c r="AF1040">
        <v>0</v>
      </c>
    </row>
    <row r="1041" spans="1:32" hidden="1" x14ac:dyDescent="0.25">
      <c r="A1041" t="s">
        <v>2012</v>
      </c>
      <c r="B1041">
        <v>3351.2799999999997</v>
      </c>
      <c r="C1041">
        <v>2191.85</v>
      </c>
      <c r="D1041" s="17">
        <f>VLOOKUP(A1041,Sheet7!$A$2:$B$602,2,FALSE)</f>
        <v>80</v>
      </c>
      <c r="E1041">
        <v>27552</v>
      </c>
      <c r="F1041">
        <v>0</v>
      </c>
      <c r="H1041">
        <v>811</v>
      </c>
      <c r="I1041" t="s">
        <v>27</v>
      </c>
      <c r="J1041" t="s">
        <v>1694</v>
      </c>
      <c r="K1041" t="s">
        <v>2017</v>
      </c>
      <c r="L1041" t="s">
        <v>37</v>
      </c>
      <c r="M1041" t="s">
        <v>51</v>
      </c>
      <c r="N1041">
        <v>1000</v>
      </c>
      <c r="O1041">
        <v>750</v>
      </c>
      <c r="P1041">
        <v>250</v>
      </c>
      <c r="Q1041">
        <v>0</v>
      </c>
      <c r="R1041">
        <v>0</v>
      </c>
      <c r="S1041">
        <v>1000</v>
      </c>
      <c r="T1041">
        <v>0</v>
      </c>
      <c r="U1041" t="s">
        <v>1697</v>
      </c>
      <c r="V1041">
        <v>0</v>
      </c>
      <c r="W1041">
        <v>0</v>
      </c>
      <c r="X1041" t="s">
        <v>1697</v>
      </c>
      <c r="Y1041">
        <v>0</v>
      </c>
      <c r="Z1041">
        <v>0</v>
      </c>
      <c r="AA1041">
        <v>0</v>
      </c>
      <c r="AB1041">
        <v>0</v>
      </c>
      <c r="AC1041" t="s">
        <v>33</v>
      </c>
      <c r="AD1041">
        <v>0</v>
      </c>
      <c r="AE1041">
        <v>0</v>
      </c>
      <c r="AF1041">
        <v>0</v>
      </c>
    </row>
    <row r="1042" spans="1:32" hidden="1" x14ac:dyDescent="0.25">
      <c r="A1042" t="s">
        <v>2012</v>
      </c>
      <c r="B1042">
        <v>3351.2799999999997</v>
      </c>
      <c r="C1042">
        <v>2191.85</v>
      </c>
      <c r="D1042" s="17">
        <f>VLOOKUP(A1042,Sheet7!$A$2:$B$602,2,FALSE)</f>
        <v>80</v>
      </c>
      <c r="E1042">
        <v>27564</v>
      </c>
      <c r="F1042">
        <v>0</v>
      </c>
      <c r="H1042">
        <v>811</v>
      </c>
      <c r="I1042" t="s">
        <v>27</v>
      </c>
      <c r="J1042" t="s">
        <v>1694</v>
      </c>
      <c r="K1042" t="s">
        <v>2018</v>
      </c>
      <c r="L1042" t="s">
        <v>45</v>
      </c>
      <c r="M1042" t="s">
        <v>77</v>
      </c>
      <c r="N1042">
        <v>2100</v>
      </c>
      <c r="O1042">
        <v>0</v>
      </c>
      <c r="P1042">
        <v>630</v>
      </c>
      <c r="Q1042">
        <v>0</v>
      </c>
      <c r="R1042">
        <v>0</v>
      </c>
      <c r="S1042">
        <v>2100</v>
      </c>
      <c r="T1042">
        <v>0</v>
      </c>
      <c r="U1042" t="s">
        <v>1697</v>
      </c>
      <c r="V1042">
        <v>0</v>
      </c>
      <c r="W1042">
        <v>0</v>
      </c>
      <c r="X1042" t="s">
        <v>1697</v>
      </c>
      <c r="Y1042">
        <v>0</v>
      </c>
      <c r="Z1042">
        <v>0</v>
      </c>
      <c r="AA1042">
        <v>0</v>
      </c>
      <c r="AB1042">
        <v>0</v>
      </c>
      <c r="AC1042" t="s">
        <v>33</v>
      </c>
      <c r="AD1042">
        <v>0</v>
      </c>
      <c r="AE1042">
        <v>0</v>
      </c>
      <c r="AF1042">
        <v>0</v>
      </c>
    </row>
    <row r="1043" spans="1:32" hidden="1" x14ac:dyDescent="0.25">
      <c r="A1043" t="s">
        <v>2012</v>
      </c>
      <c r="B1043">
        <v>3351.2799999999997</v>
      </c>
      <c r="C1043">
        <v>2191.85</v>
      </c>
      <c r="D1043" s="17">
        <f>VLOOKUP(A1043,Sheet7!$A$2:$B$602,2,FALSE)</f>
        <v>80</v>
      </c>
      <c r="E1043">
        <v>27569</v>
      </c>
      <c r="F1043">
        <v>0</v>
      </c>
      <c r="H1043">
        <v>811</v>
      </c>
      <c r="I1043" t="s">
        <v>27</v>
      </c>
      <c r="J1043" t="s">
        <v>1694</v>
      </c>
      <c r="K1043" t="s">
        <v>2019</v>
      </c>
      <c r="L1043" t="s">
        <v>60</v>
      </c>
      <c r="M1043" t="s">
        <v>32</v>
      </c>
      <c r="N1043">
        <v>3600</v>
      </c>
      <c r="O1043">
        <v>0</v>
      </c>
      <c r="P1043">
        <v>1080</v>
      </c>
      <c r="Q1043">
        <v>0</v>
      </c>
      <c r="R1043">
        <v>0</v>
      </c>
      <c r="S1043">
        <v>3600</v>
      </c>
      <c r="T1043">
        <v>0</v>
      </c>
      <c r="U1043" t="s">
        <v>1697</v>
      </c>
      <c r="V1043">
        <v>0</v>
      </c>
      <c r="W1043">
        <v>0</v>
      </c>
      <c r="X1043" t="s">
        <v>1697</v>
      </c>
      <c r="Y1043">
        <v>0</v>
      </c>
      <c r="Z1043">
        <v>0</v>
      </c>
      <c r="AA1043">
        <v>0</v>
      </c>
      <c r="AB1043">
        <v>0</v>
      </c>
      <c r="AC1043" t="s">
        <v>33</v>
      </c>
      <c r="AD1043">
        <v>0</v>
      </c>
      <c r="AE1043">
        <v>0</v>
      </c>
      <c r="AF1043">
        <v>0</v>
      </c>
    </row>
    <row r="1044" spans="1:32" hidden="1" x14ac:dyDescent="0.25">
      <c r="A1044" t="s">
        <v>2012</v>
      </c>
      <c r="B1044">
        <v>3351.2799999999997</v>
      </c>
      <c r="C1044">
        <v>2191.85</v>
      </c>
      <c r="D1044" s="17">
        <f>VLOOKUP(A1044,Sheet7!$A$2:$B$602,2,FALSE)</f>
        <v>80</v>
      </c>
      <c r="E1044">
        <v>27574</v>
      </c>
      <c r="F1044">
        <v>0</v>
      </c>
      <c r="H1044">
        <v>811</v>
      </c>
      <c r="I1044" t="s">
        <v>27</v>
      </c>
      <c r="J1044" t="s">
        <v>1694</v>
      </c>
      <c r="K1044" t="s">
        <v>2020</v>
      </c>
      <c r="L1044" t="s">
        <v>37</v>
      </c>
      <c r="M1044" t="s">
        <v>32</v>
      </c>
      <c r="N1044">
        <v>1980</v>
      </c>
      <c r="O1044">
        <v>1350</v>
      </c>
      <c r="P1044">
        <v>630</v>
      </c>
      <c r="Q1044">
        <v>0</v>
      </c>
      <c r="R1044">
        <v>0</v>
      </c>
      <c r="S1044">
        <v>1980</v>
      </c>
      <c r="T1044">
        <v>0</v>
      </c>
      <c r="U1044" t="s">
        <v>1697</v>
      </c>
      <c r="V1044">
        <v>0</v>
      </c>
      <c r="W1044">
        <v>0</v>
      </c>
      <c r="X1044" t="s">
        <v>1697</v>
      </c>
      <c r="Y1044">
        <v>0</v>
      </c>
      <c r="Z1044">
        <v>0</v>
      </c>
      <c r="AA1044">
        <v>0</v>
      </c>
      <c r="AB1044">
        <v>0</v>
      </c>
      <c r="AC1044" t="s">
        <v>33</v>
      </c>
      <c r="AD1044">
        <v>0</v>
      </c>
      <c r="AE1044">
        <v>0</v>
      </c>
      <c r="AF1044">
        <v>0</v>
      </c>
    </row>
    <row r="1045" spans="1:32" hidden="1" x14ac:dyDescent="0.25">
      <c r="A1045" t="s">
        <v>2012</v>
      </c>
      <c r="B1045">
        <v>3351.2799999999997</v>
      </c>
      <c r="C1045">
        <v>2191.85</v>
      </c>
      <c r="D1045" s="17">
        <f>VLOOKUP(A1045,Sheet7!$A$2:$B$602,2,FALSE)</f>
        <v>80</v>
      </c>
      <c r="E1045">
        <v>27575</v>
      </c>
      <c r="F1045">
        <v>0</v>
      </c>
      <c r="H1045">
        <v>811</v>
      </c>
      <c r="I1045" t="s">
        <v>27</v>
      </c>
      <c r="J1045" t="s">
        <v>1694</v>
      </c>
      <c r="K1045" t="s">
        <v>2021</v>
      </c>
      <c r="L1045" t="s">
        <v>50</v>
      </c>
      <c r="M1045" t="s">
        <v>32</v>
      </c>
      <c r="N1045">
        <v>1050</v>
      </c>
      <c r="O1045">
        <v>700</v>
      </c>
      <c r="P1045">
        <v>350</v>
      </c>
      <c r="Q1045">
        <v>0</v>
      </c>
      <c r="R1045">
        <v>0</v>
      </c>
      <c r="S1045">
        <v>1050</v>
      </c>
      <c r="T1045">
        <v>0</v>
      </c>
      <c r="U1045" t="s">
        <v>1697</v>
      </c>
      <c r="V1045">
        <v>0</v>
      </c>
      <c r="W1045">
        <v>0</v>
      </c>
      <c r="X1045" t="s">
        <v>1697</v>
      </c>
      <c r="Y1045">
        <v>0</v>
      </c>
      <c r="Z1045">
        <v>0</v>
      </c>
      <c r="AA1045">
        <v>0</v>
      </c>
      <c r="AB1045">
        <v>0</v>
      </c>
      <c r="AC1045" t="s">
        <v>33</v>
      </c>
      <c r="AD1045">
        <v>0</v>
      </c>
      <c r="AE1045">
        <v>0</v>
      </c>
      <c r="AF1045">
        <v>0</v>
      </c>
    </row>
    <row r="1046" spans="1:32" hidden="1" x14ac:dyDescent="0.25">
      <c r="A1046" t="s">
        <v>2012</v>
      </c>
      <c r="B1046">
        <v>3351.2799999999997</v>
      </c>
      <c r="C1046">
        <v>2191.85</v>
      </c>
      <c r="D1046" s="17">
        <f>VLOOKUP(A1046,Sheet7!$A$2:$B$602,2,FALSE)</f>
        <v>80</v>
      </c>
      <c r="E1046">
        <v>27622</v>
      </c>
      <c r="F1046">
        <v>0</v>
      </c>
      <c r="H1046">
        <v>811</v>
      </c>
      <c r="I1046" t="s">
        <v>27</v>
      </c>
      <c r="J1046" t="s">
        <v>1694</v>
      </c>
      <c r="K1046" t="s">
        <v>2022</v>
      </c>
      <c r="L1046" t="s">
        <v>45</v>
      </c>
      <c r="M1046" t="s">
        <v>51</v>
      </c>
      <c r="N1046">
        <v>450</v>
      </c>
      <c r="O1046">
        <v>0</v>
      </c>
      <c r="P1046">
        <v>135</v>
      </c>
      <c r="Q1046">
        <v>0</v>
      </c>
      <c r="R1046">
        <v>0</v>
      </c>
      <c r="S1046">
        <v>450</v>
      </c>
      <c r="T1046">
        <v>0</v>
      </c>
      <c r="U1046" t="s">
        <v>1697</v>
      </c>
      <c r="V1046">
        <v>0</v>
      </c>
      <c r="W1046">
        <v>0</v>
      </c>
      <c r="X1046" t="s">
        <v>1697</v>
      </c>
      <c r="Y1046">
        <v>0</v>
      </c>
      <c r="Z1046">
        <v>0</v>
      </c>
      <c r="AA1046">
        <v>0</v>
      </c>
      <c r="AB1046">
        <v>0</v>
      </c>
      <c r="AC1046" t="s">
        <v>33</v>
      </c>
      <c r="AD1046">
        <v>0</v>
      </c>
      <c r="AE1046">
        <v>0</v>
      </c>
      <c r="AF1046">
        <v>0</v>
      </c>
    </row>
    <row r="1047" spans="1:32" hidden="1" x14ac:dyDescent="0.25">
      <c r="A1047" t="s">
        <v>2012</v>
      </c>
      <c r="B1047">
        <v>3351.2799999999997</v>
      </c>
      <c r="C1047">
        <v>2191.85</v>
      </c>
      <c r="D1047" s="17">
        <f>VLOOKUP(A1047,Sheet7!$A$2:$B$602,2,FALSE)</f>
        <v>80</v>
      </c>
      <c r="E1047">
        <v>27624</v>
      </c>
      <c r="F1047">
        <v>0</v>
      </c>
      <c r="H1047">
        <v>811</v>
      </c>
      <c r="I1047" t="s">
        <v>27</v>
      </c>
      <c r="J1047" t="s">
        <v>1694</v>
      </c>
      <c r="K1047" t="s">
        <v>2023</v>
      </c>
      <c r="L1047" t="s">
        <v>60</v>
      </c>
      <c r="M1047" t="s">
        <v>403</v>
      </c>
      <c r="N1047">
        <v>675</v>
      </c>
      <c r="O1047">
        <v>0</v>
      </c>
      <c r="P1047">
        <v>202.5</v>
      </c>
      <c r="Q1047">
        <v>0</v>
      </c>
      <c r="R1047">
        <v>0</v>
      </c>
      <c r="S1047">
        <v>675</v>
      </c>
      <c r="T1047">
        <v>0</v>
      </c>
      <c r="U1047" t="s">
        <v>1697</v>
      </c>
      <c r="V1047">
        <v>0</v>
      </c>
      <c r="W1047">
        <v>0</v>
      </c>
      <c r="X1047" t="s">
        <v>1697</v>
      </c>
      <c r="Y1047">
        <v>0</v>
      </c>
      <c r="Z1047">
        <v>0</v>
      </c>
      <c r="AA1047">
        <v>0</v>
      </c>
      <c r="AB1047">
        <v>0</v>
      </c>
      <c r="AC1047" t="s">
        <v>33</v>
      </c>
      <c r="AD1047">
        <v>0</v>
      </c>
      <c r="AE1047">
        <v>0</v>
      </c>
      <c r="AF1047">
        <v>0</v>
      </c>
    </row>
    <row r="1048" spans="1:32" hidden="1" x14ac:dyDescent="0.25">
      <c r="A1048" t="s">
        <v>2012</v>
      </c>
      <c r="B1048">
        <v>3351.2799999999997</v>
      </c>
      <c r="C1048">
        <v>2191.85</v>
      </c>
      <c r="D1048" s="17">
        <f>VLOOKUP(A1048,Sheet7!$A$2:$B$602,2,FALSE)</f>
        <v>80</v>
      </c>
      <c r="E1048">
        <v>27627</v>
      </c>
      <c r="F1048">
        <v>0</v>
      </c>
      <c r="H1048">
        <v>811</v>
      </c>
      <c r="I1048" t="s">
        <v>27</v>
      </c>
      <c r="J1048" t="s">
        <v>1694</v>
      </c>
      <c r="K1048" t="s">
        <v>2024</v>
      </c>
      <c r="L1048" t="s">
        <v>42</v>
      </c>
      <c r="M1048" t="s">
        <v>32</v>
      </c>
      <c r="N1048">
        <v>400</v>
      </c>
      <c r="O1048">
        <v>0</v>
      </c>
      <c r="P1048">
        <v>120</v>
      </c>
      <c r="Q1048">
        <v>0</v>
      </c>
      <c r="R1048">
        <v>0</v>
      </c>
      <c r="S1048">
        <v>400</v>
      </c>
      <c r="T1048">
        <v>0</v>
      </c>
      <c r="U1048" t="s">
        <v>1697</v>
      </c>
      <c r="V1048">
        <v>0</v>
      </c>
      <c r="W1048">
        <v>0</v>
      </c>
      <c r="X1048" t="s">
        <v>1697</v>
      </c>
      <c r="Y1048">
        <v>0</v>
      </c>
      <c r="Z1048">
        <v>0</v>
      </c>
      <c r="AA1048">
        <v>0</v>
      </c>
      <c r="AB1048">
        <v>0</v>
      </c>
      <c r="AC1048" t="s">
        <v>33</v>
      </c>
      <c r="AD1048">
        <v>0</v>
      </c>
      <c r="AE1048">
        <v>0</v>
      </c>
      <c r="AF1048">
        <v>0</v>
      </c>
    </row>
    <row r="1049" spans="1:32" hidden="1" x14ac:dyDescent="0.25">
      <c r="A1049" t="s">
        <v>2025</v>
      </c>
      <c r="B1049">
        <v>1708.97</v>
      </c>
      <c r="C1049" t="e">
        <v>#N/A</v>
      </c>
      <c r="D1049" s="17" t="e">
        <f>VLOOKUP(A1049,Sheet7!$A$2:$B$602,2,FALSE)</f>
        <v>#N/A</v>
      </c>
      <c r="E1049">
        <v>26605</v>
      </c>
      <c r="F1049">
        <v>0</v>
      </c>
      <c r="H1049">
        <v>811</v>
      </c>
      <c r="I1049" t="s">
        <v>27</v>
      </c>
      <c r="J1049" t="s">
        <v>1694</v>
      </c>
      <c r="K1049" t="s">
        <v>2026</v>
      </c>
      <c r="L1049" t="s">
        <v>60</v>
      </c>
      <c r="M1049" t="s">
        <v>32</v>
      </c>
      <c r="N1049">
        <v>1370.2</v>
      </c>
      <c r="O1049">
        <v>933</v>
      </c>
      <c r="P1049">
        <v>437.2</v>
      </c>
      <c r="Q1049">
        <v>0</v>
      </c>
      <c r="R1049">
        <v>0</v>
      </c>
      <c r="S1049">
        <v>1370.2</v>
      </c>
      <c r="T1049">
        <v>0</v>
      </c>
      <c r="U1049" t="s">
        <v>1697</v>
      </c>
      <c r="V1049">
        <v>0</v>
      </c>
      <c r="W1049">
        <v>0</v>
      </c>
      <c r="X1049" t="s">
        <v>1697</v>
      </c>
      <c r="Y1049">
        <v>0</v>
      </c>
      <c r="Z1049">
        <v>0</v>
      </c>
      <c r="AA1049">
        <v>0</v>
      </c>
      <c r="AB1049">
        <v>0</v>
      </c>
      <c r="AC1049" t="s">
        <v>33</v>
      </c>
      <c r="AD1049">
        <v>0</v>
      </c>
      <c r="AE1049">
        <v>0</v>
      </c>
      <c r="AF1049">
        <v>0</v>
      </c>
    </row>
    <row r="1050" spans="1:32" hidden="1" x14ac:dyDescent="0.25">
      <c r="A1050" t="s">
        <v>2025</v>
      </c>
      <c r="B1050">
        <v>1708.97</v>
      </c>
      <c r="C1050" t="e">
        <v>#N/A</v>
      </c>
      <c r="D1050" s="17" t="e">
        <f>VLOOKUP(A1050,Sheet7!$A$2:$B$602,2,FALSE)</f>
        <v>#N/A</v>
      </c>
      <c r="E1050">
        <v>26620</v>
      </c>
      <c r="F1050">
        <v>0</v>
      </c>
      <c r="H1050">
        <v>811</v>
      </c>
      <c r="I1050" t="s">
        <v>27</v>
      </c>
      <c r="J1050" t="s">
        <v>1694</v>
      </c>
      <c r="K1050" t="s">
        <v>2027</v>
      </c>
      <c r="L1050" t="s">
        <v>60</v>
      </c>
      <c r="M1050" t="s">
        <v>77</v>
      </c>
      <c r="N1050">
        <v>850</v>
      </c>
      <c r="O1050">
        <v>424</v>
      </c>
      <c r="P1050">
        <v>426</v>
      </c>
      <c r="Q1050">
        <v>0</v>
      </c>
      <c r="R1050">
        <v>0</v>
      </c>
      <c r="S1050">
        <v>850</v>
      </c>
      <c r="T1050">
        <v>0</v>
      </c>
      <c r="U1050" t="s">
        <v>2028</v>
      </c>
      <c r="V1050">
        <v>3</v>
      </c>
      <c r="W1050">
        <v>4</v>
      </c>
      <c r="X1050" t="s">
        <v>1697</v>
      </c>
      <c r="Y1050">
        <v>0</v>
      </c>
      <c r="Z1050">
        <v>0</v>
      </c>
      <c r="AA1050">
        <v>0</v>
      </c>
      <c r="AB1050">
        <v>0</v>
      </c>
      <c r="AC1050" t="s">
        <v>33</v>
      </c>
      <c r="AD1050">
        <v>0</v>
      </c>
      <c r="AE1050">
        <v>0</v>
      </c>
      <c r="AF1050">
        <v>0</v>
      </c>
    </row>
    <row r="1051" spans="1:32" hidden="1" x14ac:dyDescent="0.25">
      <c r="A1051" t="s">
        <v>2025</v>
      </c>
      <c r="B1051">
        <v>1708.97</v>
      </c>
      <c r="C1051" t="e">
        <v>#N/A</v>
      </c>
      <c r="D1051" s="17" t="e">
        <f>VLOOKUP(A1051,Sheet7!$A$2:$B$602,2,FALSE)</f>
        <v>#N/A</v>
      </c>
      <c r="E1051">
        <v>26622</v>
      </c>
      <c r="F1051">
        <v>0</v>
      </c>
      <c r="H1051">
        <v>811</v>
      </c>
      <c r="I1051" t="s">
        <v>27</v>
      </c>
      <c r="J1051" t="s">
        <v>1694</v>
      </c>
      <c r="K1051" t="s">
        <v>2029</v>
      </c>
      <c r="L1051" t="s">
        <v>50</v>
      </c>
      <c r="M1051" t="s">
        <v>32</v>
      </c>
      <c r="N1051">
        <v>130</v>
      </c>
      <c r="O1051">
        <v>88</v>
      </c>
      <c r="P1051">
        <v>42</v>
      </c>
      <c r="Q1051">
        <v>0</v>
      </c>
      <c r="R1051">
        <v>0</v>
      </c>
      <c r="S1051">
        <v>130</v>
      </c>
      <c r="T1051">
        <v>0</v>
      </c>
      <c r="U1051" t="s">
        <v>1697</v>
      </c>
      <c r="V1051">
        <v>0</v>
      </c>
      <c r="W1051">
        <v>0</v>
      </c>
      <c r="X1051" t="s">
        <v>1697</v>
      </c>
      <c r="Y1051">
        <v>0</v>
      </c>
      <c r="Z1051">
        <v>0</v>
      </c>
      <c r="AA1051">
        <v>0</v>
      </c>
      <c r="AB1051">
        <v>0</v>
      </c>
      <c r="AC1051" t="s">
        <v>33</v>
      </c>
      <c r="AD1051">
        <v>0</v>
      </c>
      <c r="AE1051">
        <v>0</v>
      </c>
      <c r="AF1051">
        <v>0</v>
      </c>
    </row>
    <row r="1052" spans="1:32" hidden="1" x14ac:dyDescent="0.25">
      <c r="A1052" t="s">
        <v>2025</v>
      </c>
      <c r="B1052">
        <v>1708.97</v>
      </c>
      <c r="C1052" t="e">
        <v>#N/A</v>
      </c>
      <c r="D1052" s="17" t="e">
        <f>VLOOKUP(A1052,Sheet7!$A$2:$B$602,2,FALSE)</f>
        <v>#N/A</v>
      </c>
      <c r="E1052">
        <v>26625</v>
      </c>
      <c r="F1052">
        <v>0</v>
      </c>
      <c r="H1052">
        <v>811</v>
      </c>
      <c r="I1052" t="s">
        <v>27</v>
      </c>
      <c r="J1052" t="s">
        <v>1694</v>
      </c>
      <c r="K1052" t="s">
        <v>2030</v>
      </c>
      <c r="L1052" t="s">
        <v>37</v>
      </c>
      <c r="M1052" t="s">
        <v>77</v>
      </c>
      <c r="N1052">
        <v>350</v>
      </c>
      <c r="O1052">
        <v>0</v>
      </c>
      <c r="P1052">
        <v>350</v>
      </c>
      <c r="Q1052">
        <v>0</v>
      </c>
      <c r="R1052">
        <v>0</v>
      </c>
      <c r="S1052">
        <v>350</v>
      </c>
      <c r="T1052">
        <v>0</v>
      </c>
      <c r="U1052" t="s">
        <v>2031</v>
      </c>
      <c r="V1052">
        <v>3</v>
      </c>
      <c r="W1052">
        <v>4</v>
      </c>
      <c r="X1052" t="s">
        <v>2032</v>
      </c>
      <c r="Y1052">
        <v>3</v>
      </c>
      <c r="Z1052">
        <v>4</v>
      </c>
      <c r="AA1052">
        <v>0</v>
      </c>
      <c r="AB1052">
        <v>0</v>
      </c>
      <c r="AC1052" t="s">
        <v>33</v>
      </c>
      <c r="AD1052">
        <v>0</v>
      </c>
      <c r="AE1052">
        <v>0</v>
      </c>
      <c r="AF1052">
        <v>0</v>
      </c>
    </row>
    <row r="1053" spans="1:32" hidden="1" x14ac:dyDescent="0.25">
      <c r="A1053" t="s">
        <v>2025</v>
      </c>
      <c r="B1053">
        <v>1708.97</v>
      </c>
      <c r="C1053" t="e">
        <v>#N/A</v>
      </c>
      <c r="D1053" s="17" t="e">
        <f>VLOOKUP(A1053,Sheet7!$A$2:$B$602,2,FALSE)</f>
        <v>#N/A</v>
      </c>
      <c r="E1053">
        <v>26632</v>
      </c>
      <c r="F1053">
        <v>0</v>
      </c>
      <c r="H1053">
        <v>811</v>
      </c>
      <c r="I1053" t="s">
        <v>27</v>
      </c>
      <c r="J1053" t="s">
        <v>1694</v>
      </c>
      <c r="K1053" t="s">
        <v>2033</v>
      </c>
      <c r="L1053" t="s">
        <v>37</v>
      </c>
      <c r="M1053" t="s">
        <v>32</v>
      </c>
      <c r="N1053">
        <v>1060</v>
      </c>
      <c r="O1053">
        <v>170</v>
      </c>
      <c r="P1053">
        <v>890</v>
      </c>
      <c r="Q1053">
        <v>0</v>
      </c>
      <c r="R1053">
        <v>0</v>
      </c>
      <c r="S1053">
        <v>1060</v>
      </c>
      <c r="T1053">
        <v>0</v>
      </c>
      <c r="U1053" t="s">
        <v>2031</v>
      </c>
      <c r="V1053">
        <v>3</v>
      </c>
      <c r="W1053">
        <v>4</v>
      </c>
      <c r="X1053" t="s">
        <v>2034</v>
      </c>
      <c r="Y1053">
        <v>3</v>
      </c>
      <c r="Z1053">
        <v>4</v>
      </c>
      <c r="AA1053">
        <v>0</v>
      </c>
      <c r="AB1053">
        <v>0</v>
      </c>
      <c r="AC1053" t="s">
        <v>33</v>
      </c>
      <c r="AD1053">
        <v>0</v>
      </c>
      <c r="AE1053">
        <v>0</v>
      </c>
      <c r="AF1053">
        <v>0</v>
      </c>
    </row>
    <row r="1054" spans="1:32" hidden="1" x14ac:dyDescent="0.25">
      <c r="A1054" t="s">
        <v>2025</v>
      </c>
      <c r="B1054">
        <v>1708.97</v>
      </c>
      <c r="C1054" t="e">
        <v>#N/A</v>
      </c>
      <c r="D1054" s="17" t="e">
        <f>VLOOKUP(A1054,Sheet7!$A$2:$B$602,2,FALSE)</f>
        <v>#N/A</v>
      </c>
      <c r="E1054">
        <v>26638</v>
      </c>
      <c r="F1054">
        <v>0</v>
      </c>
      <c r="H1054">
        <v>811</v>
      </c>
      <c r="I1054" t="s">
        <v>27</v>
      </c>
      <c r="J1054" t="s">
        <v>1694</v>
      </c>
      <c r="K1054" t="s">
        <v>2035</v>
      </c>
      <c r="L1054" t="s">
        <v>45</v>
      </c>
      <c r="M1054" t="s">
        <v>51</v>
      </c>
      <c r="N1054">
        <v>542.1</v>
      </c>
      <c r="O1054">
        <v>234</v>
      </c>
      <c r="P1054">
        <v>308.10000000000002</v>
      </c>
      <c r="Q1054">
        <v>0</v>
      </c>
      <c r="R1054">
        <v>0</v>
      </c>
      <c r="S1054">
        <v>542.1</v>
      </c>
      <c r="T1054">
        <v>0</v>
      </c>
      <c r="U1054" t="s">
        <v>1876</v>
      </c>
      <c r="V1054">
        <v>0</v>
      </c>
      <c r="W1054">
        <v>0</v>
      </c>
      <c r="X1054" t="s">
        <v>1697</v>
      </c>
      <c r="Y1054">
        <v>0</v>
      </c>
      <c r="Z1054">
        <v>0</v>
      </c>
      <c r="AA1054">
        <v>0</v>
      </c>
      <c r="AB1054">
        <v>0</v>
      </c>
      <c r="AC1054" t="s">
        <v>33</v>
      </c>
      <c r="AD1054">
        <v>0</v>
      </c>
      <c r="AE1054">
        <v>0</v>
      </c>
      <c r="AF1054">
        <v>0</v>
      </c>
    </row>
    <row r="1055" spans="1:32" hidden="1" x14ac:dyDescent="0.25">
      <c r="A1055" t="s">
        <v>2025</v>
      </c>
      <c r="B1055">
        <v>1708.97</v>
      </c>
      <c r="C1055" t="e">
        <v>#N/A</v>
      </c>
      <c r="D1055" s="17" t="e">
        <f>VLOOKUP(A1055,Sheet7!$A$2:$B$602,2,FALSE)</f>
        <v>#N/A</v>
      </c>
      <c r="E1055">
        <v>26639</v>
      </c>
      <c r="F1055">
        <v>0</v>
      </c>
      <c r="H1055">
        <v>811</v>
      </c>
      <c r="I1055" t="s">
        <v>27</v>
      </c>
      <c r="J1055" t="s">
        <v>1694</v>
      </c>
      <c r="K1055" t="s">
        <v>2036</v>
      </c>
      <c r="L1055" t="s">
        <v>45</v>
      </c>
      <c r="M1055" t="s">
        <v>32</v>
      </c>
      <c r="N1055">
        <v>995.73</v>
      </c>
      <c r="O1055">
        <v>795</v>
      </c>
      <c r="P1055">
        <v>200.73</v>
      </c>
      <c r="Q1055">
        <v>0</v>
      </c>
      <c r="R1055">
        <v>0</v>
      </c>
      <c r="S1055">
        <v>995.73</v>
      </c>
      <c r="T1055">
        <v>0</v>
      </c>
      <c r="U1055" t="s">
        <v>1697</v>
      </c>
      <c r="V1055">
        <v>0</v>
      </c>
      <c r="W1055">
        <v>0</v>
      </c>
      <c r="X1055" t="s">
        <v>1697</v>
      </c>
      <c r="Y1055">
        <v>0</v>
      </c>
      <c r="Z1055">
        <v>0</v>
      </c>
      <c r="AA1055">
        <v>0</v>
      </c>
      <c r="AB1055">
        <v>0</v>
      </c>
      <c r="AC1055" t="s">
        <v>33</v>
      </c>
      <c r="AD1055">
        <v>0</v>
      </c>
      <c r="AE1055">
        <v>0</v>
      </c>
      <c r="AF1055">
        <v>0</v>
      </c>
    </row>
    <row r="1056" spans="1:32" hidden="1" x14ac:dyDescent="0.25">
      <c r="A1056" t="s">
        <v>2025</v>
      </c>
      <c r="B1056">
        <v>1708.97</v>
      </c>
      <c r="C1056" t="e">
        <v>#N/A</v>
      </c>
      <c r="D1056" s="17" t="e">
        <f>VLOOKUP(A1056,Sheet7!$A$2:$B$602,2,FALSE)</f>
        <v>#N/A</v>
      </c>
      <c r="E1056">
        <v>26640</v>
      </c>
      <c r="F1056">
        <v>0</v>
      </c>
      <c r="H1056">
        <v>811</v>
      </c>
      <c r="I1056" t="s">
        <v>27</v>
      </c>
      <c r="J1056" t="s">
        <v>1694</v>
      </c>
      <c r="K1056" t="s">
        <v>2037</v>
      </c>
      <c r="L1056" t="s">
        <v>364</v>
      </c>
      <c r="M1056" t="s">
        <v>32</v>
      </c>
      <c r="N1056">
        <v>550</v>
      </c>
      <c r="O1056">
        <v>312</v>
      </c>
      <c r="P1056">
        <v>238</v>
      </c>
      <c r="Q1056">
        <v>0</v>
      </c>
      <c r="R1056">
        <v>0</v>
      </c>
      <c r="S1056">
        <v>550</v>
      </c>
      <c r="T1056">
        <v>0</v>
      </c>
      <c r="U1056" t="s">
        <v>1697</v>
      </c>
      <c r="V1056">
        <v>0</v>
      </c>
      <c r="W1056">
        <v>0</v>
      </c>
      <c r="X1056" t="s">
        <v>1697</v>
      </c>
      <c r="Y1056">
        <v>0</v>
      </c>
      <c r="Z1056">
        <v>0</v>
      </c>
      <c r="AA1056">
        <v>0</v>
      </c>
      <c r="AB1056">
        <v>0</v>
      </c>
      <c r="AC1056" t="s">
        <v>33</v>
      </c>
      <c r="AD1056">
        <v>0</v>
      </c>
      <c r="AE1056">
        <v>0</v>
      </c>
      <c r="AF1056">
        <v>0</v>
      </c>
    </row>
    <row r="1057" spans="1:32" hidden="1" x14ac:dyDescent="0.25">
      <c r="A1057" t="s">
        <v>2025</v>
      </c>
      <c r="B1057">
        <v>1708.97</v>
      </c>
      <c r="C1057" t="e">
        <v>#N/A</v>
      </c>
      <c r="D1057" s="17" t="e">
        <f>VLOOKUP(A1057,Sheet7!$A$2:$B$602,2,FALSE)</f>
        <v>#N/A</v>
      </c>
      <c r="E1057">
        <v>26641</v>
      </c>
      <c r="F1057">
        <v>0</v>
      </c>
      <c r="H1057">
        <v>811</v>
      </c>
      <c r="I1057" t="s">
        <v>27</v>
      </c>
      <c r="J1057" t="s">
        <v>1694</v>
      </c>
      <c r="K1057" t="s">
        <v>2038</v>
      </c>
      <c r="L1057" t="s">
        <v>42</v>
      </c>
      <c r="M1057" t="s">
        <v>32</v>
      </c>
      <c r="N1057">
        <v>304</v>
      </c>
      <c r="O1057">
        <v>115</v>
      </c>
      <c r="P1057">
        <v>189</v>
      </c>
      <c r="Q1057">
        <v>0</v>
      </c>
      <c r="R1057">
        <v>0</v>
      </c>
      <c r="S1057">
        <v>304</v>
      </c>
      <c r="T1057">
        <v>0</v>
      </c>
      <c r="U1057" t="s">
        <v>1697</v>
      </c>
      <c r="V1057">
        <v>0</v>
      </c>
      <c r="W1057">
        <v>0</v>
      </c>
      <c r="X1057" t="s">
        <v>1697</v>
      </c>
      <c r="Y1057">
        <v>0</v>
      </c>
      <c r="Z1057">
        <v>0</v>
      </c>
      <c r="AA1057">
        <v>0</v>
      </c>
      <c r="AB1057">
        <v>0</v>
      </c>
      <c r="AC1057" t="s">
        <v>33</v>
      </c>
      <c r="AD1057">
        <v>0</v>
      </c>
      <c r="AE1057">
        <v>0</v>
      </c>
      <c r="AF1057">
        <v>0</v>
      </c>
    </row>
    <row r="1058" spans="1:32" hidden="1" x14ac:dyDescent="0.25">
      <c r="A1058" t="s">
        <v>2025</v>
      </c>
      <c r="B1058">
        <v>1708.97</v>
      </c>
      <c r="C1058" t="e">
        <v>#N/A</v>
      </c>
      <c r="D1058" s="17" t="e">
        <f>VLOOKUP(A1058,Sheet7!$A$2:$B$602,2,FALSE)</f>
        <v>#N/A</v>
      </c>
      <c r="E1058">
        <v>26643</v>
      </c>
      <c r="F1058">
        <v>0</v>
      </c>
      <c r="H1058">
        <v>811</v>
      </c>
      <c r="I1058" t="s">
        <v>27</v>
      </c>
      <c r="J1058" t="s">
        <v>1694</v>
      </c>
      <c r="K1058" t="s">
        <v>2039</v>
      </c>
      <c r="L1058" t="s">
        <v>408</v>
      </c>
      <c r="M1058" t="s">
        <v>32</v>
      </c>
      <c r="N1058">
        <v>462</v>
      </c>
      <c r="O1058">
        <v>275</v>
      </c>
      <c r="P1058">
        <v>187</v>
      </c>
      <c r="Q1058">
        <v>0</v>
      </c>
      <c r="R1058">
        <v>0</v>
      </c>
      <c r="S1058">
        <v>0</v>
      </c>
      <c r="T1058">
        <v>0</v>
      </c>
      <c r="U1058" t="s">
        <v>2040</v>
      </c>
      <c r="V1058">
        <v>1</v>
      </c>
      <c r="W1058">
        <v>3</v>
      </c>
      <c r="X1058" t="s">
        <v>2041</v>
      </c>
      <c r="Y1058">
        <v>1</v>
      </c>
      <c r="Z1058">
        <v>3</v>
      </c>
      <c r="AA1058">
        <v>0</v>
      </c>
      <c r="AB1058">
        <v>0</v>
      </c>
      <c r="AC1058" t="s">
        <v>33</v>
      </c>
      <c r="AD1058" t="s">
        <v>2042</v>
      </c>
      <c r="AE1058">
        <v>0</v>
      </c>
      <c r="AF1058">
        <v>0</v>
      </c>
    </row>
    <row r="1059" spans="1:32" hidden="1" x14ac:dyDescent="0.25">
      <c r="A1059" t="s">
        <v>2025</v>
      </c>
      <c r="B1059">
        <v>1708.97</v>
      </c>
      <c r="C1059" t="e">
        <v>#N/A</v>
      </c>
      <c r="D1059" s="17" t="e">
        <f>VLOOKUP(A1059,Sheet7!$A$2:$B$602,2,FALSE)</f>
        <v>#N/A</v>
      </c>
      <c r="E1059">
        <v>26646</v>
      </c>
      <c r="F1059">
        <v>0</v>
      </c>
      <c r="H1059">
        <v>811</v>
      </c>
      <c r="I1059" t="s">
        <v>27</v>
      </c>
      <c r="J1059" t="s">
        <v>1694</v>
      </c>
      <c r="K1059" t="s">
        <v>2043</v>
      </c>
      <c r="L1059" t="s">
        <v>45</v>
      </c>
      <c r="M1059" t="s">
        <v>77</v>
      </c>
      <c r="N1059">
        <v>995.73</v>
      </c>
      <c r="O1059">
        <v>795</v>
      </c>
      <c r="P1059">
        <v>200.73</v>
      </c>
      <c r="Q1059">
        <v>0</v>
      </c>
      <c r="R1059">
        <v>0</v>
      </c>
      <c r="S1059">
        <v>995.73</v>
      </c>
      <c r="T1059">
        <v>0</v>
      </c>
      <c r="U1059" t="s">
        <v>1697</v>
      </c>
      <c r="V1059">
        <v>0</v>
      </c>
      <c r="W1059">
        <v>0</v>
      </c>
      <c r="X1059" t="s">
        <v>1697</v>
      </c>
      <c r="Y1059">
        <v>0</v>
      </c>
      <c r="Z1059">
        <v>0</v>
      </c>
      <c r="AA1059">
        <v>0</v>
      </c>
      <c r="AB1059">
        <v>0</v>
      </c>
      <c r="AC1059" t="s">
        <v>33</v>
      </c>
      <c r="AD1059">
        <v>0</v>
      </c>
      <c r="AE1059">
        <v>0</v>
      </c>
      <c r="AF1059">
        <v>0</v>
      </c>
    </row>
    <row r="1060" spans="1:32" hidden="1" x14ac:dyDescent="0.25">
      <c r="A1060" t="s">
        <v>2025</v>
      </c>
      <c r="B1060">
        <v>1708.97</v>
      </c>
      <c r="C1060" t="e">
        <v>#N/A</v>
      </c>
      <c r="D1060" s="17" t="e">
        <f>VLOOKUP(A1060,Sheet7!$A$2:$B$602,2,FALSE)</f>
        <v>#N/A</v>
      </c>
      <c r="E1060">
        <v>26647</v>
      </c>
      <c r="F1060">
        <v>0</v>
      </c>
      <c r="H1060">
        <v>811</v>
      </c>
      <c r="I1060" t="s">
        <v>27</v>
      </c>
      <c r="J1060" t="s">
        <v>1694</v>
      </c>
      <c r="K1060" t="s">
        <v>2044</v>
      </c>
      <c r="L1060" t="s">
        <v>364</v>
      </c>
      <c r="M1060" t="s">
        <v>77</v>
      </c>
      <c r="N1060">
        <v>550</v>
      </c>
      <c r="O1060">
        <v>312</v>
      </c>
      <c r="P1060">
        <v>238</v>
      </c>
      <c r="Q1060">
        <v>0</v>
      </c>
      <c r="R1060">
        <v>0</v>
      </c>
      <c r="S1060">
        <v>550</v>
      </c>
      <c r="T1060">
        <v>0</v>
      </c>
      <c r="U1060" t="s">
        <v>1697</v>
      </c>
      <c r="V1060">
        <v>0</v>
      </c>
      <c r="W1060">
        <v>0</v>
      </c>
      <c r="X1060" t="s">
        <v>1697</v>
      </c>
      <c r="Y1060">
        <v>0</v>
      </c>
      <c r="Z1060">
        <v>0</v>
      </c>
      <c r="AA1060">
        <v>0</v>
      </c>
      <c r="AB1060">
        <v>0</v>
      </c>
      <c r="AC1060" t="s">
        <v>33</v>
      </c>
      <c r="AD1060">
        <v>0</v>
      </c>
      <c r="AE1060">
        <v>0</v>
      </c>
      <c r="AF1060">
        <v>0</v>
      </c>
    </row>
    <row r="1061" spans="1:32" hidden="1" x14ac:dyDescent="0.25">
      <c r="A1061" t="s">
        <v>2025</v>
      </c>
      <c r="B1061">
        <v>1708.97</v>
      </c>
      <c r="C1061" t="e">
        <v>#N/A</v>
      </c>
      <c r="D1061" s="17" t="e">
        <f>VLOOKUP(A1061,Sheet7!$A$2:$B$602,2,FALSE)</f>
        <v>#N/A</v>
      </c>
      <c r="E1061">
        <v>26650</v>
      </c>
      <c r="F1061">
        <v>0</v>
      </c>
      <c r="H1061">
        <v>811</v>
      </c>
      <c r="I1061" t="s">
        <v>27</v>
      </c>
      <c r="J1061" t="s">
        <v>1694</v>
      </c>
      <c r="K1061" t="s">
        <v>2045</v>
      </c>
      <c r="L1061" t="s">
        <v>42</v>
      </c>
      <c r="M1061" t="s">
        <v>77</v>
      </c>
      <c r="N1061">
        <v>304</v>
      </c>
      <c r="O1061">
        <v>115</v>
      </c>
      <c r="P1061">
        <v>189</v>
      </c>
      <c r="Q1061">
        <v>0</v>
      </c>
      <c r="R1061">
        <v>0</v>
      </c>
      <c r="S1061">
        <v>304</v>
      </c>
      <c r="T1061">
        <v>0</v>
      </c>
      <c r="U1061" t="s">
        <v>1697</v>
      </c>
      <c r="V1061">
        <v>0</v>
      </c>
      <c r="W1061">
        <v>0</v>
      </c>
      <c r="X1061" t="s">
        <v>1697</v>
      </c>
      <c r="Y1061">
        <v>0</v>
      </c>
      <c r="Z1061">
        <v>0</v>
      </c>
      <c r="AA1061">
        <v>0</v>
      </c>
      <c r="AB1061">
        <v>0</v>
      </c>
      <c r="AC1061" t="s">
        <v>33</v>
      </c>
      <c r="AD1061">
        <v>0</v>
      </c>
      <c r="AE1061">
        <v>0</v>
      </c>
      <c r="AF1061">
        <v>0</v>
      </c>
    </row>
    <row r="1062" spans="1:32" hidden="1" x14ac:dyDescent="0.25">
      <c r="A1062" t="s">
        <v>2025</v>
      </c>
      <c r="B1062">
        <v>1708.97</v>
      </c>
      <c r="C1062" t="e">
        <v>#N/A</v>
      </c>
      <c r="D1062" s="17" t="e">
        <f>VLOOKUP(A1062,Sheet7!$A$2:$B$602,2,FALSE)</f>
        <v>#N/A</v>
      </c>
      <c r="E1062">
        <v>26651</v>
      </c>
      <c r="F1062">
        <v>0</v>
      </c>
      <c r="H1062">
        <v>811</v>
      </c>
      <c r="I1062" t="s">
        <v>27</v>
      </c>
      <c r="J1062" t="s">
        <v>1694</v>
      </c>
      <c r="K1062" t="s">
        <v>2046</v>
      </c>
      <c r="L1062" t="s">
        <v>408</v>
      </c>
      <c r="M1062" t="s">
        <v>77</v>
      </c>
      <c r="N1062">
        <v>462</v>
      </c>
      <c r="O1062">
        <v>275</v>
      </c>
      <c r="P1062">
        <v>187</v>
      </c>
      <c r="Q1062">
        <v>0</v>
      </c>
      <c r="R1062">
        <v>0</v>
      </c>
      <c r="S1062">
        <v>0</v>
      </c>
      <c r="T1062">
        <v>0</v>
      </c>
      <c r="U1062" t="s">
        <v>2040</v>
      </c>
      <c r="V1062">
        <v>1</v>
      </c>
      <c r="W1062">
        <v>3</v>
      </c>
      <c r="X1062" t="s">
        <v>2041</v>
      </c>
      <c r="Y1062">
        <v>1</v>
      </c>
      <c r="Z1062">
        <v>3</v>
      </c>
      <c r="AA1062">
        <v>0</v>
      </c>
      <c r="AB1062">
        <v>0</v>
      </c>
      <c r="AC1062" t="s">
        <v>33</v>
      </c>
      <c r="AD1062" t="s">
        <v>2042</v>
      </c>
      <c r="AE1062">
        <v>0</v>
      </c>
      <c r="AF1062">
        <v>0</v>
      </c>
    </row>
    <row r="1063" spans="1:32" hidden="1" x14ac:dyDescent="0.25">
      <c r="A1063" t="s">
        <v>2047</v>
      </c>
      <c r="B1063">
        <v>71.180000000000007</v>
      </c>
      <c r="C1063" t="e">
        <v>#N/A</v>
      </c>
      <c r="D1063" s="17" t="e">
        <f>VLOOKUP(A1063,Sheet7!$A$2:$B$602,2,FALSE)</f>
        <v>#N/A</v>
      </c>
      <c r="E1063">
        <v>25920</v>
      </c>
      <c r="F1063">
        <v>0</v>
      </c>
      <c r="H1063">
        <v>811</v>
      </c>
      <c r="I1063" t="s">
        <v>27</v>
      </c>
      <c r="J1063" t="s">
        <v>1694</v>
      </c>
      <c r="K1063" t="s">
        <v>2048</v>
      </c>
      <c r="L1063" t="s">
        <v>50</v>
      </c>
      <c r="M1063" t="s">
        <v>32</v>
      </c>
      <c r="N1063">
        <v>270</v>
      </c>
      <c r="O1063">
        <v>0</v>
      </c>
      <c r="P1063">
        <v>135</v>
      </c>
      <c r="Q1063">
        <v>0</v>
      </c>
      <c r="R1063">
        <v>0</v>
      </c>
      <c r="S1063">
        <v>270</v>
      </c>
      <c r="T1063">
        <v>0</v>
      </c>
      <c r="U1063" t="s">
        <v>1697</v>
      </c>
      <c r="V1063">
        <v>0</v>
      </c>
      <c r="W1063">
        <v>0</v>
      </c>
      <c r="X1063">
        <v>0</v>
      </c>
      <c r="Y1063">
        <v>0</v>
      </c>
      <c r="Z1063">
        <v>0</v>
      </c>
      <c r="AA1063">
        <v>0</v>
      </c>
      <c r="AB1063">
        <v>0</v>
      </c>
      <c r="AC1063" t="s">
        <v>33</v>
      </c>
      <c r="AD1063">
        <v>0</v>
      </c>
      <c r="AE1063">
        <v>0</v>
      </c>
      <c r="AF1063">
        <v>0</v>
      </c>
    </row>
    <row r="1064" spans="1:32" hidden="1" x14ac:dyDescent="0.25">
      <c r="A1064" t="s">
        <v>2047</v>
      </c>
      <c r="B1064">
        <v>71.180000000000007</v>
      </c>
      <c r="C1064" t="e">
        <v>#N/A</v>
      </c>
      <c r="D1064" s="17" t="e">
        <f>VLOOKUP(A1064,Sheet7!$A$2:$B$602,2,FALSE)</f>
        <v>#N/A</v>
      </c>
      <c r="E1064">
        <v>25925</v>
      </c>
      <c r="F1064">
        <v>0</v>
      </c>
      <c r="H1064">
        <v>811</v>
      </c>
      <c r="I1064" t="s">
        <v>27</v>
      </c>
      <c r="J1064" t="s">
        <v>1694</v>
      </c>
      <c r="K1064" t="s">
        <v>2049</v>
      </c>
      <c r="L1064" t="s">
        <v>50</v>
      </c>
      <c r="M1064" t="s">
        <v>77</v>
      </c>
      <c r="N1064">
        <v>60</v>
      </c>
      <c r="O1064">
        <v>0</v>
      </c>
      <c r="P1064">
        <v>30</v>
      </c>
      <c r="Q1064">
        <v>0</v>
      </c>
      <c r="R1064">
        <v>0</v>
      </c>
      <c r="S1064">
        <v>60</v>
      </c>
      <c r="T1064">
        <v>0</v>
      </c>
      <c r="U1064" t="s">
        <v>1697</v>
      </c>
      <c r="V1064">
        <v>0</v>
      </c>
      <c r="W1064">
        <v>0</v>
      </c>
      <c r="X1064">
        <v>0</v>
      </c>
      <c r="Y1064">
        <v>0</v>
      </c>
      <c r="Z1064">
        <v>0</v>
      </c>
      <c r="AA1064">
        <v>0</v>
      </c>
      <c r="AB1064">
        <v>0</v>
      </c>
      <c r="AC1064" t="s">
        <v>33</v>
      </c>
      <c r="AD1064">
        <v>0</v>
      </c>
      <c r="AE1064">
        <v>0</v>
      </c>
      <c r="AF1064">
        <v>0</v>
      </c>
    </row>
    <row r="1065" spans="1:32" hidden="1" x14ac:dyDescent="0.25">
      <c r="A1065" t="s">
        <v>2050</v>
      </c>
      <c r="B1065">
        <v>10165.369999999999</v>
      </c>
      <c r="C1065">
        <v>14173.090000000002</v>
      </c>
      <c r="D1065" s="17">
        <f>VLOOKUP(A1065,Sheet7!$A$2:$B$602,2,FALSE)</f>
        <v>50</v>
      </c>
      <c r="E1065">
        <v>25603</v>
      </c>
      <c r="F1065">
        <v>0</v>
      </c>
      <c r="H1065">
        <v>811</v>
      </c>
      <c r="I1065" t="s">
        <v>27</v>
      </c>
      <c r="J1065" t="s">
        <v>1694</v>
      </c>
      <c r="K1065" t="s">
        <v>2051</v>
      </c>
      <c r="L1065" t="s">
        <v>272</v>
      </c>
      <c r="M1065" t="s">
        <v>32</v>
      </c>
      <c r="N1065">
        <v>30</v>
      </c>
      <c r="O1065">
        <v>0</v>
      </c>
      <c r="P1065">
        <v>6</v>
      </c>
      <c r="Q1065">
        <v>0</v>
      </c>
      <c r="R1065">
        <v>0</v>
      </c>
      <c r="S1065">
        <v>30</v>
      </c>
      <c r="T1065">
        <v>0</v>
      </c>
      <c r="U1065" t="s">
        <v>1697</v>
      </c>
      <c r="V1065">
        <v>0</v>
      </c>
      <c r="W1065">
        <v>0</v>
      </c>
      <c r="X1065" t="s">
        <v>2052</v>
      </c>
      <c r="Y1065" t="s">
        <v>2053</v>
      </c>
      <c r="Z1065" t="s">
        <v>824</v>
      </c>
      <c r="AA1065">
        <v>0</v>
      </c>
      <c r="AB1065">
        <v>0</v>
      </c>
      <c r="AC1065" t="s">
        <v>33</v>
      </c>
      <c r="AD1065">
        <v>0</v>
      </c>
      <c r="AE1065">
        <v>0</v>
      </c>
      <c r="AF1065">
        <v>0</v>
      </c>
    </row>
    <row r="1066" spans="1:32" hidden="1" x14ac:dyDescent="0.25">
      <c r="A1066" t="s">
        <v>2050</v>
      </c>
      <c r="B1066">
        <v>10165.369999999999</v>
      </c>
      <c r="C1066">
        <v>14173.090000000002</v>
      </c>
      <c r="D1066" s="17">
        <f>VLOOKUP(A1066,Sheet7!$A$2:$B$602,2,FALSE)</f>
        <v>50</v>
      </c>
      <c r="E1066">
        <v>25610</v>
      </c>
      <c r="F1066">
        <v>0</v>
      </c>
      <c r="H1066">
        <v>811</v>
      </c>
      <c r="I1066" t="s">
        <v>27</v>
      </c>
      <c r="J1066" t="s">
        <v>1694</v>
      </c>
      <c r="K1066" t="s">
        <v>2054</v>
      </c>
      <c r="L1066" t="s">
        <v>45</v>
      </c>
      <c r="M1066" t="s">
        <v>51</v>
      </c>
      <c r="N1066">
        <v>2205</v>
      </c>
      <c r="O1066">
        <v>1512</v>
      </c>
      <c r="P1066">
        <v>771.75</v>
      </c>
      <c r="Q1066">
        <v>0</v>
      </c>
      <c r="R1066">
        <v>0</v>
      </c>
      <c r="S1066">
        <v>2205</v>
      </c>
      <c r="T1066">
        <v>0</v>
      </c>
      <c r="U1066" t="s">
        <v>1697</v>
      </c>
      <c r="V1066">
        <v>0</v>
      </c>
      <c r="W1066">
        <v>0</v>
      </c>
      <c r="X1066">
        <v>0</v>
      </c>
      <c r="Y1066">
        <v>0</v>
      </c>
      <c r="Z1066">
        <v>0</v>
      </c>
      <c r="AA1066">
        <v>0</v>
      </c>
      <c r="AB1066">
        <v>0</v>
      </c>
      <c r="AC1066" t="s">
        <v>33</v>
      </c>
      <c r="AD1066">
        <v>0</v>
      </c>
      <c r="AE1066">
        <v>0</v>
      </c>
      <c r="AF1066">
        <v>0</v>
      </c>
    </row>
    <row r="1067" spans="1:32" hidden="1" x14ac:dyDescent="0.25">
      <c r="A1067" t="s">
        <v>2050</v>
      </c>
      <c r="B1067">
        <v>10165.369999999999</v>
      </c>
      <c r="C1067">
        <v>14173.090000000002</v>
      </c>
      <c r="D1067" s="17">
        <f>VLOOKUP(A1067,Sheet7!$A$2:$B$602,2,FALSE)</f>
        <v>50</v>
      </c>
      <c r="E1067">
        <v>25617</v>
      </c>
      <c r="F1067">
        <v>0</v>
      </c>
      <c r="H1067">
        <v>811</v>
      </c>
      <c r="I1067" t="s">
        <v>27</v>
      </c>
      <c r="J1067" t="s">
        <v>1694</v>
      </c>
      <c r="K1067" t="s">
        <v>2055</v>
      </c>
      <c r="L1067" t="s">
        <v>119</v>
      </c>
      <c r="M1067" t="s">
        <v>32</v>
      </c>
      <c r="N1067">
        <v>4320</v>
      </c>
      <c r="O1067">
        <v>2808</v>
      </c>
      <c r="P1067">
        <v>1512</v>
      </c>
      <c r="Q1067">
        <v>0</v>
      </c>
      <c r="R1067">
        <v>0</v>
      </c>
      <c r="S1067">
        <v>4320</v>
      </c>
      <c r="T1067">
        <v>0</v>
      </c>
      <c r="U1067" t="s">
        <v>1697</v>
      </c>
      <c r="V1067">
        <v>0</v>
      </c>
      <c r="W1067">
        <v>0</v>
      </c>
      <c r="X1067">
        <v>0</v>
      </c>
      <c r="Y1067">
        <v>0</v>
      </c>
      <c r="Z1067">
        <v>0</v>
      </c>
      <c r="AA1067">
        <v>0</v>
      </c>
      <c r="AB1067">
        <v>0</v>
      </c>
      <c r="AC1067" t="s">
        <v>33</v>
      </c>
      <c r="AD1067">
        <v>0</v>
      </c>
      <c r="AE1067">
        <v>0</v>
      </c>
      <c r="AF1067">
        <v>0</v>
      </c>
    </row>
    <row r="1068" spans="1:32" hidden="1" x14ac:dyDescent="0.25">
      <c r="A1068" t="s">
        <v>2050</v>
      </c>
      <c r="B1068">
        <v>10165.369999999999</v>
      </c>
      <c r="C1068">
        <v>14173.090000000002</v>
      </c>
      <c r="D1068" s="17">
        <f>VLOOKUP(A1068,Sheet7!$A$2:$B$602,2,FALSE)</f>
        <v>50</v>
      </c>
      <c r="E1068">
        <v>25618</v>
      </c>
      <c r="F1068">
        <v>0</v>
      </c>
      <c r="H1068">
        <v>811</v>
      </c>
      <c r="I1068" t="s">
        <v>27</v>
      </c>
      <c r="J1068" t="s">
        <v>1694</v>
      </c>
      <c r="K1068" t="s">
        <v>2056</v>
      </c>
      <c r="L1068" t="s">
        <v>119</v>
      </c>
      <c r="M1068" t="s">
        <v>77</v>
      </c>
      <c r="N1068">
        <v>223.68</v>
      </c>
      <c r="O1068">
        <v>0</v>
      </c>
      <c r="P1068">
        <v>78.3</v>
      </c>
      <c r="Q1068">
        <v>0</v>
      </c>
      <c r="R1068">
        <v>0</v>
      </c>
      <c r="S1068">
        <v>223.68</v>
      </c>
      <c r="T1068">
        <v>0</v>
      </c>
      <c r="U1068" t="s">
        <v>1697</v>
      </c>
      <c r="V1068">
        <v>0</v>
      </c>
      <c r="W1068">
        <v>0</v>
      </c>
      <c r="X1068">
        <v>0</v>
      </c>
      <c r="Y1068">
        <v>0</v>
      </c>
      <c r="Z1068">
        <v>0</v>
      </c>
      <c r="AA1068">
        <v>0</v>
      </c>
      <c r="AB1068">
        <v>0</v>
      </c>
      <c r="AC1068" t="s">
        <v>33</v>
      </c>
      <c r="AD1068">
        <v>0</v>
      </c>
      <c r="AE1068">
        <v>0</v>
      </c>
      <c r="AF1068">
        <v>0</v>
      </c>
    </row>
    <row r="1069" spans="1:32" hidden="1" x14ac:dyDescent="0.25">
      <c r="A1069" t="s">
        <v>2050</v>
      </c>
      <c r="B1069">
        <v>10165.369999999999</v>
      </c>
      <c r="C1069">
        <v>14173.090000000002</v>
      </c>
      <c r="D1069" s="17">
        <f>VLOOKUP(A1069,Sheet7!$A$2:$B$602,2,FALSE)</f>
        <v>50</v>
      </c>
      <c r="E1069">
        <v>25623</v>
      </c>
      <c r="F1069">
        <v>0</v>
      </c>
      <c r="H1069">
        <v>811</v>
      </c>
      <c r="I1069" t="s">
        <v>27</v>
      </c>
      <c r="J1069" t="s">
        <v>1694</v>
      </c>
      <c r="K1069" t="s">
        <v>2057</v>
      </c>
      <c r="L1069" t="s">
        <v>31</v>
      </c>
      <c r="M1069" t="s">
        <v>32</v>
      </c>
      <c r="N1069">
        <v>95</v>
      </c>
      <c r="O1069">
        <v>0</v>
      </c>
      <c r="P1069">
        <v>28.5</v>
      </c>
      <c r="Q1069">
        <v>0</v>
      </c>
      <c r="R1069">
        <v>0</v>
      </c>
      <c r="S1069">
        <v>95</v>
      </c>
      <c r="T1069">
        <v>0</v>
      </c>
      <c r="U1069" t="s">
        <v>1697</v>
      </c>
      <c r="V1069">
        <v>0</v>
      </c>
      <c r="W1069">
        <v>0</v>
      </c>
      <c r="X1069">
        <v>0</v>
      </c>
      <c r="Y1069">
        <v>0</v>
      </c>
      <c r="Z1069">
        <v>0</v>
      </c>
      <c r="AA1069">
        <v>0</v>
      </c>
      <c r="AB1069">
        <v>0</v>
      </c>
      <c r="AC1069" t="s">
        <v>33</v>
      </c>
      <c r="AD1069">
        <v>0</v>
      </c>
      <c r="AE1069">
        <v>0</v>
      </c>
      <c r="AF1069">
        <v>0</v>
      </c>
    </row>
    <row r="1070" spans="1:32" hidden="1" x14ac:dyDescent="0.25">
      <c r="A1070" t="s">
        <v>2050</v>
      </c>
      <c r="B1070">
        <v>10165.369999999999</v>
      </c>
      <c r="C1070">
        <v>14173.090000000002</v>
      </c>
      <c r="D1070" s="17">
        <f>VLOOKUP(A1070,Sheet7!$A$2:$B$602,2,FALSE)</f>
        <v>50</v>
      </c>
      <c r="E1070">
        <v>25626</v>
      </c>
      <c r="F1070">
        <v>0</v>
      </c>
      <c r="H1070">
        <v>811</v>
      </c>
      <c r="I1070" t="s">
        <v>27</v>
      </c>
      <c r="J1070" t="s">
        <v>1694</v>
      </c>
      <c r="K1070" t="s">
        <v>2058</v>
      </c>
      <c r="L1070" t="s">
        <v>60</v>
      </c>
      <c r="M1070" t="s">
        <v>32</v>
      </c>
      <c r="N1070">
        <v>1672</v>
      </c>
      <c r="O1070">
        <v>1086.8</v>
      </c>
      <c r="P1070">
        <v>585.20000000000005</v>
      </c>
      <c r="Q1070">
        <v>0</v>
      </c>
      <c r="R1070">
        <v>0</v>
      </c>
      <c r="S1070">
        <v>1672</v>
      </c>
      <c r="T1070">
        <v>0</v>
      </c>
      <c r="U1070" t="s">
        <v>1697</v>
      </c>
      <c r="V1070">
        <v>0</v>
      </c>
      <c r="W1070">
        <v>0</v>
      </c>
      <c r="X1070">
        <v>0</v>
      </c>
      <c r="Y1070">
        <v>0</v>
      </c>
      <c r="Z1070">
        <v>0</v>
      </c>
      <c r="AA1070">
        <v>0</v>
      </c>
      <c r="AB1070">
        <v>0</v>
      </c>
      <c r="AC1070" t="s">
        <v>33</v>
      </c>
      <c r="AD1070">
        <v>0</v>
      </c>
      <c r="AE1070">
        <v>0</v>
      </c>
      <c r="AF1070">
        <v>0</v>
      </c>
    </row>
    <row r="1071" spans="1:32" hidden="1" x14ac:dyDescent="0.25">
      <c r="A1071" t="s">
        <v>2050</v>
      </c>
      <c r="B1071">
        <v>10165.369999999999</v>
      </c>
      <c r="C1071">
        <v>14173.090000000002</v>
      </c>
      <c r="D1071" s="17">
        <f>VLOOKUP(A1071,Sheet7!$A$2:$B$602,2,FALSE)</f>
        <v>50</v>
      </c>
      <c r="E1071">
        <v>25627</v>
      </c>
      <c r="F1071">
        <v>0</v>
      </c>
      <c r="H1071">
        <v>811</v>
      </c>
      <c r="I1071" t="s">
        <v>27</v>
      </c>
      <c r="J1071" t="s">
        <v>1694</v>
      </c>
      <c r="K1071" t="s">
        <v>2059</v>
      </c>
      <c r="L1071" t="s">
        <v>60</v>
      </c>
      <c r="M1071" t="s">
        <v>77</v>
      </c>
      <c r="N1071">
        <v>2650</v>
      </c>
      <c r="O1071">
        <v>1722.5</v>
      </c>
      <c r="P1071">
        <v>927.5</v>
      </c>
      <c r="Q1071">
        <v>0</v>
      </c>
      <c r="R1071">
        <v>0</v>
      </c>
      <c r="S1071">
        <v>2650</v>
      </c>
      <c r="T1071">
        <v>0</v>
      </c>
      <c r="U1071" t="s">
        <v>1697</v>
      </c>
      <c r="V1071">
        <v>0</v>
      </c>
      <c r="W1071">
        <v>0</v>
      </c>
      <c r="X1071">
        <v>0</v>
      </c>
      <c r="Y1071">
        <v>0</v>
      </c>
      <c r="Z1071">
        <v>0</v>
      </c>
      <c r="AA1071">
        <v>0</v>
      </c>
      <c r="AB1071">
        <v>0</v>
      </c>
      <c r="AC1071" t="s">
        <v>33</v>
      </c>
      <c r="AD1071">
        <v>0</v>
      </c>
      <c r="AE1071">
        <v>0</v>
      </c>
      <c r="AF1071">
        <v>0</v>
      </c>
    </row>
    <row r="1072" spans="1:32" hidden="1" x14ac:dyDescent="0.25">
      <c r="A1072" t="s">
        <v>2050</v>
      </c>
      <c r="B1072">
        <v>10165.369999999999</v>
      </c>
      <c r="C1072">
        <v>14173.090000000002</v>
      </c>
      <c r="D1072" s="17">
        <f>VLOOKUP(A1072,Sheet7!$A$2:$B$602,2,FALSE)</f>
        <v>50</v>
      </c>
      <c r="E1072">
        <v>25630</v>
      </c>
      <c r="F1072">
        <v>0</v>
      </c>
      <c r="H1072">
        <v>811</v>
      </c>
      <c r="I1072" t="s">
        <v>27</v>
      </c>
      <c r="J1072" t="s">
        <v>1694</v>
      </c>
      <c r="K1072" t="s">
        <v>2060</v>
      </c>
      <c r="L1072" t="s">
        <v>37</v>
      </c>
      <c r="M1072" t="s">
        <v>32</v>
      </c>
      <c r="N1072">
        <v>2214</v>
      </c>
      <c r="O1072">
        <v>1107</v>
      </c>
      <c r="P1072">
        <v>1107</v>
      </c>
      <c r="Q1072">
        <v>0</v>
      </c>
      <c r="R1072">
        <v>0</v>
      </c>
      <c r="S1072">
        <v>2214</v>
      </c>
      <c r="T1072">
        <v>0</v>
      </c>
      <c r="U1072" t="s">
        <v>1697</v>
      </c>
      <c r="V1072">
        <v>0</v>
      </c>
      <c r="W1072">
        <v>0</v>
      </c>
      <c r="X1072">
        <v>0</v>
      </c>
      <c r="Y1072">
        <v>0</v>
      </c>
      <c r="Z1072">
        <v>0</v>
      </c>
      <c r="AA1072">
        <v>0</v>
      </c>
      <c r="AB1072">
        <v>0</v>
      </c>
      <c r="AC1072" t="s">
        <v>33</v>
      </c>
      <c r="AD1072">
        <v>0</v>
      </c>
      <c r="AE1072">
        <v>0</v>
      </c>
      <c r="AF1072">
        <v>0</v>
      </c>
    </row>
    <row r="1073" spans="1:32" hidden="1" x14ac:dyDescent="0.25">
      <c r="A1073" t="s">
        <v>2050</v>
      </c>
      <c r="B1073">
        <v>10165.369999999999</v>
      </c>
      <c r="C1073">
        <v>14173.090000000002</v>
      </c>
      <c r="D1073" s="17">
        <f>VLOOKUP(A1073,Sheet7!$A$2:$B$602,2,FALSE)</f>
        <v>50</v>
      </c>
      <c r="E1073">
        <v>25631</v>
      </c>
      <c r="F1073">
        <v>0</v>
      </c>
      <c r="H1073">
        <v>811</v>
      </c>
      <c r="I1073" t="s">
        <v>27</v>
      </c>
      <c r="J1073" t="s">
        <v>1694</v>
      </c>
      <c r="K1073" t="s">
        <v>2061</v>
      </c>
      <c r="L1073" t="s">
        <v>37</v>
      </c>
      <c r="M1073" t="s">
        <v>77</v>
      </c>
      <c r="N1073">
        <v>2520</v>
      </c>
      <c r="O1073">
        <v>1260</v>
      </c>
      <c r="P1073">
        <v>1260</v>
      </c>
      <c r="Q1073">
        <v>0</v>
      </c>
      <c r="R1073">
        <v>0</v>
      </c>
      <c r="S1073">
        <v>2520</v>
      </c>
      <c r="T1073">
        <v>0</v>
      </c>
      <c r="U1073" t="s">
        <v>1697</v>
      </c>
      <c r="V1073">
        <v>0</v>
      </c>
      <c r="W1073">
        <v>0</v>
      </c>
      <c r="X1073">
        <v>0</v>
      </c>
      <c r="Y1073">
        <v>0</v>
      </c>
      <c r="Z1073">
        <v>0</v>
      </c>
      <c r="AA1073">
        <v>0</v>
      </c>
      <c r="AB1073">
        <v>0</v>
      </c>
      <c r="AC1073" t="s">
        <v>33</v>
      </c>
      <c r="AD1073">
        <v>0</v>
      </c>
      <c r="AE1073">
        <v>0</v>
      </c>
      <c r="AF1073">
        <v>0</v>
      </c>
    </row>
    <row r="1074" spans="1:32" hidden="1" x14ac:dyDescent="0.25">
      <c r="A1074" t="s">
        <v>2050</v>
      </c>
      <c r="B1074">
        <v>10165.369999999999</v>
      </c>
      <c r="C1074">
        <v>14173.090000000002</v>
      </c>
      <c r="D1074" s="17">
        <f>VLOOKUP(A1074,Sheet7!$A$2:$B$602,2,FALSE)</f>
        <v>50</v>
      </c>
      <c r="E1074">
        <v>25632</v>
      </c>
      <c r="F1074">
        <v>0</v>
      </c>
      <c r="H1074">
        <v>811</v>
      </c>
      <c r="I1074" t="s">
        <v>27</v>
      </c>
      <c r="J1074" t="s">
        <v>1694</v>
      </c>
      <c r="K1074" t="s">
        <v>2062</v>
      </c>
      <c r="L1074" t="s">
        <v>528</v>
      </c>
      <c r="M1074" t="s">
        <v>32</v>
      </c>
      <c r="N1074">
        <v>1275</v>
      </c>
      <c r="O1074">
        <v>0</v>
      </c>
      <c r="P1074">
        <v>892.5</v>
      </c>
      <c r="Q1074">
        <v>0</v>
      </c>
      <c r="R1074">
        <v>0</v>
      </c>
      <c r="S1074">
        <v>1275</v>
      </c>
      <c r="T1074">
        <v>0</v>
      </c>
      <c r="U1074" t="s">
        <v>1697</v>
      </c>
      <c r="V1074">
        <v>0</v>
      </c>
      <c r="W1074">
        <v>0</v>
      </c>
      <c r="X1074">
        <v>0</v>
      </c>
      <c r="Y1074">
        <v>0</v>
      </c>
      <c r="Z1074">
        <v>0</v>
      </c>
      <c r="AA1074">
        <v>0</v>
      </c>
      <c r="AB1074">
        <v>0</v>
      </c>
      <c r="AC1074" t="s">
        <v>33</v>
      </c>
      <c r="AD1074">
        <v>0</v>
      </c>
      <c r="AE1074">
        <v>0</v>
      </c>
      <c r="AF1074">
        <v>0</v>
      </c>
    </row>
    <row r="1075" spans="1:32" hidden="1" x14ac:dyDescent="0.25">
      <c r="A1075" t="s">
        <v>2050</v>
      </c>
      <c r="B1075">
        <v>10165.369999999999</v>
      </c>
      <c r="C1075">
        <v>14173.090000000002</v>
      </c>
      <c r="D1075" s="17">
        <f>VLOOKUP(A1075,Sheet7!$A$2:$B$602,2,FALSE)</f>
        <v>50</v>
      </c>
      <c r="E1075">
        <v>25633</v>
      </c>
      <c r="F1075">
        <v>0</v>
      </c>
      <c r="H1075">
        <v>811</v>
      </c>
      <c r="I1075" t="s">
        <v>27</v>
      </c>
      <c r="J1075" t="s">
        <v>1694</v>
      </c>
      <c r="K1075" t="s">
        <v>2063</v>
      </c>
      <c r="L1075" t="s">
        <v>45</v>
      </c>
      <c r="M1075" t="s">
        <v>32</v>
      </c>
      <c r="N1075">
        <v>10245</v>
      </c>
      <c r="O1075">
        <v>6659.25</v>
      </c>
      <c r="P1075">
        <v>3585.75</v>
      </c>
      <c r="Q1075">
        <v>0</v>
      </c>
      <c r="R1075">
        <v>0</v>
      </c>
      <c r="S1075">
        <v>0</v>
      </c>
      <c r="T1075">
        <v>0</v>
      </c>
      <c r="U1075" t="s">
        <v>2064</v>
      </c>
      <c r="V1075">
        <v>1</v>
      </c>
      <c r="W1075">
        <v>3</v>
      </c>
      <c r="X1075">
        <v>0</v>
      </c>
      <c r="Y1075" t="s">
        <v>2065</v>
      </c>
      <c r="Z1075" t="s">
        <v>2066</v>
      </c>
      <c r="AA1075">
        <v>0</v>
      </c>
      <c r="AB1075">
        <v>0</v>
      </c>
      <c r="AC1075" t="s">
        <v>33</v>
      </c>
      <c r="AD1075">
        <v>0</v>
      </c>
      <c r="AE1075">
        <v>0</v>
      </c>
      <c r="AF1075">
        <v>0</v>
      </c>
    </row>
    <row r="1076" spans="1:32" hidden="1" x14ac:dyDescent="0.25">
      <c r="A1076" t="s">
        <v>2050</v>
      </c>
      <c r="B1076">
        <v>10165.369999999999</v>
      </c>
      <c r="C1076">
        <v>14173.090000000002</v>
      </c>
      <c r="D1076" s="17">
        <f>VLOOKUP(A1076,Sheet7!$A$2:$B$602,2,FALSE)</f>
        <v>50</v>
      </c>
      <c r="E1076">
        <v>25636</v>
      </c>
      <c r="F1076">
        <v>0</v>
      </c>
      <c r="H1076">
        <v>811</v>
      </c>
      <c r="I1076" t="s">
        <v>27</v>
      </c>
      <c r="J1076" t="s">
        <v>1694</v>
      </c>
      <c r="K1076" t="s">
        <v>2067</v>
      </c>
      <c r="L1076" t="s">
        <v>50</v>
      </c>
      <c r="M1076" t="s">
        <v>32</v>
      </c>
      <c r="N1076">
        <v>5182</v>
      </c>
      <c r="O1076">
        <v>3109.2</v>
      </c>
      <c r="P1076">
        <v>2072.8000000000002</v>
      </c>
      <c r="Q1076">
        <v>0</v>
      </c>
      <c r="R1076">
        <v>0</v>
      </c>
      <c r="S1076">
        <v>5182</v>
      </c>
      <c r="T1076">
        <v>0</v>
      </c>
      <c r="U1076" t="s">
        <v>1697</v>
      </c>
      <c r="V1076">
        <v>0</v>
      </c>
      <c r="W1076">
        <v>0</v>
      </c>
      <c r="X1076">
        <v>0</v>
      </c>
      <c r="Y1076">
        <v>0</v>
      </c>
      <c r="Z1076">
        <v>0</v>
      </c>
      <c r="AA1076">
        <v>0</v>
      </c>
      <c r="AB1076">
        <v>0</v>
      </c>
      <c r="AC1076" t="s">
        <v>33</v>
      </c>
      <c r="AD1076">
        <v>0</v>
      </c>
      <c r="AE1076">
        <v>0</v>
      </c>
      <c r="AF1076">
        <v>0</v>
      </c>
    </row>
    <row r="1077" spans="1:32" hidden="1" x14ac:dyDescent="0.25">
      <c r="A1077" t="s">
        <v>2050</v>
      </c>
      <c r="B1077">
        <v>10165.369999999999</v>
      </c>
      <c r="C1077">
        <v>14173.090000000002</v>
      </c>
      <c r="D1077" s="17">
        <f>VLOOKUP(A1077,Sheet7!$A$2:$B$602,2,FALSE)</f>
        <v>50</v>
      </c>
      <c r="E1077">
        <v>25637</v>
      </c>
      <c r="F1077">
        <v>0</v>
      </c>
      <c r="H1077">
        <v>811</v>
      </c>
      <c r="I1077" t="s">
        <v>27</v>
      </c>
      <c r="J1077" t="s">
        <v>1694</v>
      </c>
      <c r="K1077" t="s">
        <v>2068</v>
      </c>
      <c r="L1077" t="s">
        <v>50</v>
      </c>
      <c r="M1077" t="s">
        <v>77</v>
      </c>
      <c r="N1077">
        <v>1300</v>
      </c>
      <c r="O1077">
        <v>780</v>
      </c>
      <c r="P1077">
        <v>520</v>
      </c>
      <c r="Q1077">
        <v>0</v>
      </c>
      <c r="R1077">
        <v>0</v>
      </c>
      <c r="S1077">
        <v>1300</v>
      </c>
      <c r="T1077">
        <v>0</v>
      </c>
      <c r="U1077" t="s">
        <v>1697</v>
      </c>
      <c r="V1077">
        <v>0</v>
      </c>
      <c r="W1077">
        <v>0</v>
      </c>
      <c r="X1077">
        <v>0</v>
      </c>
      <c r="Y1077">
        <v>0</v>
      </c>
      <c r="Z1077">
        <v>0</v>
      </c>
      <c r="AA1077">
        <v>0</v>
      </c>
      <c r="AB1077">
        <v>0</v>
      </c>
      <c r="AC1077" t="s">
        <v>33</v>
      </c>
      <c r="AD1077">
        <v>0</v>
      </c>
      <c r="AE1077">
        <v>0</v>
      </c>
      <c r="AF1077">
        <v>0</v>
      </c>
    </row>
    <row r="1078" spans="1:32" hidden="1" x14ac:dyDescent="0.25">
      <c r="A1078" t="s">
        <v>2050</v>
      </c>
      <c r="B1078">
        <v>10165.369999999999</v>
      </c>
      <c r="C1078">
        <v>14173.090000000002</v>
      </c>
      <c r="D1078" s="17">
        <f>VLOOKUP(A1078,Sheet7!$A$2:$B$602,2,FALSE)</f>
        <v>50</v>
      </c>
      <c r="E1078">
        <v>25639</v>
      </c>
      <c r="F1078">
        <v>0</v>
      </c>
      <c r="H1078">
        <v>811</v>
      </c>
      <c r="I1078" t="s">
        <v>27</v>
      </c>
      <c r="J1078" t="s">
        <v>1694</v>
      </c>
      <c r="K1078" t="s">
        <v>2069</v>
      </c>
      <c r="L1078" t="s">
        <v>50</v>
      </c>
      <c r="M1078" t="s">
        <v>51</v>
      </c>
      <c r="N1078">
        <v>1400</v>
      </c>
      <c r="O1078">
        <v>840</v>
      </c>
      <c r="P1078">
        <v>560</v>
      </c>
      <c r="Q1078">
        <v>0</v>
      </c>
      <c r="R1078">
        <v>0</v>
      </c>
      <c r="S1078">
        <v>1400</v>
      </c>
      <c r="T1078">
        <v>0</v>
      </c>
      <c r="U1078" t="s">
        <v>1697</v>
      </c>
      <c r="V1078">
        <v>0</v>
      </c>
      <c r="W1078">
        <v>0</v>
      </c>
      <c r="X1078">
        <v>0</v>
      </c>
      <c r="Y1078">
        <v>0</v>
      </c>
      <c r="Z1078">
        <v>0</v>
      </c>
      <c r="AA1078">
        <v>0</v>
      </c>
      <c r="AB1078">
        <v>0</v>
      </c>
      <c r="AC1078" t="s">
        <v>33</v>
      </c>
      <c r="AD1078">
        <v>0</v>
      </c>
      <c r="AE1078">
        <v>0</v>
      </c>
      <c r="AF1078">
        <v>0</v>
      </c>
    </row>
    <row r="1079" spans="1:32" hidden="1" x14ac:dyDescent="0.25">
      <c r="A1079" t="s">
        <v>2050</v>
      </c>
      <c r="B1079">
        <v>10165.369999999999</v>
      </c>
      <c r="C1079">
        <v>14173.090000000002</v>
      </c>
      <c r="D1079" s="17">
        <f>VLOOKUP(A1079,Sheet7!$A$2:$B$602,2,FALSE)</f>
        <v>50</v>
      </c>
      <c r="E1079">
        <v>25650</v>
      </c>
      <c r="F1079">
        <v>0</v>
      </c>
      <c r="H1079">
        <v>811</v>
      </c>
      <c r="I1079" t="s">
        <v>27</v>
      </c>
      <c r="J1079" t="s">
        <v>1694</v>
      </c>
      <c r="K1079" t="s">
        <v>2070</v>
      </c>
      <c r="L1079" t="s">
        <v>50</v>
      </c>
      <c r="M1079" t="s">
        <v>403</v>
      </c>
      <c r="N1079">
        <v>4795</v>
      </c>
      <c r="O1079">
        <v>2877</v>
      </c>
      <c r="P1079">
        <v>1918</v>
      </c>
      <c r="Q1079">
        <v>0</v>
      </c>
      <c r="R1079">
        <v>0</v>
      </c>
      <c r="S1079">
        <v>4795</v>
      </c>
      <c r="T1079">
        <v>0</v>
      </c>
      <c r="U1079" t="s">
        <v>1697</v>
      </c>
      <c r="V1079">
        <v>0</v>
      </c>
      <c r="W1079">
        <v>0</v>
      </c>
      <c r="X1079">
        <v>0</v>
      </c>
      <c r="Y1079" t="s">
        <v>2071</v>
      </c>
      <c r="Z1079" t="s">
        <v>481</v>
      </c>
      <c r="AA1079">
        <v>0</v>
      </c>
      <c r="AB1079">
        <v>0</v>
      </c>
      <c r="AC1079" t="s">
        <v>33</v>
      </c>
      <c r="AD1079">
        <v>0</v>
      </c>
      <c r="AE1079">
        <v>0</v>
      </c>
      <c r="AF1079">
        <v>0</v>
      </c>
    </row>
    <row r="1080" spans="1:32" hidden="1" x14ac:dyDescent="0.25">
      <c r="A1080" t="s">
        <v>2072</v>
      </c>
      <c r="B1080">
        <v>177.64999999999998</v>
      </c>
      <c r="C1080">
        <v>334.37</v>
      </c>
      <c r="D1080" s="17">
        <f>VLOOKUP(A1080,Sheet7!$A$2:$B$602,2,FALSE)</f>
        <v>50</v>
      </c>
      <c r="E1080">
        <v>25107</v>
      </c>
      <c r="F1080">
        <v>0</v>
      </c>
      <c r="H1080">
        <v>811</v>
      </c>
      <c r="I1080" t="s">
        <v>27</v>
      </c>
      <c r="J1080" t="s">
        <v>1694</v>
      </c>
      <c r="K1080" t="s">
        <v>2073</v>
      </c>
      <c r="L1080" t="s">
        <v>119</v>
      </c>
      <c r="M1080" t="s">
        <v>32</v>
      </c>
      <c r="N1080">
        <v>240</v>
      </c>
      <c r="O1080">
        <v>0</v>
      </c>
      <c r="P1080">
        <v>120</v>
      </c>
      <c r="Q1080">
        <v>0</v>
      </c>
      <c r="R1080">
        <v>0</v>
      </c>
      <c r="S1080">
        <v>0</v>
      </c>
      <c r="T1080">
        <v>0</v>
      </c>
      <c r="U1080" t="s">
        <v>2074</v>
      </c>
      <c r="V1080">
        <v>1</v>
      </c>
      <c r="W1080">
        <v>3</v>
      </c>
      <c r="X1080">
        <v>0</v>
      </c>
      <c r="Y1080">
        <v>0</v>
      </c>
      <c r="Z1080">
        <v>0</v>
      </c>
      <c r="AA1080">
        <v>0</v>
      </c>
      <c r="AB1080">
        <v>0</v>
      </c>
      <c r="AC1080" t="s">
        <v>33</v>
      </c>
      <c r="AD1080">
        <v>0</v>
      </c>
      <c r="AE1080">
        <v>0</v>
      </c>
      <c r="AF1080">
        <v>0</v>
      </c>
    </row>
    <row r="1081" spans="1:32" hidden="1" x14ac:dyDescent="0.25">
      <c r="A1081" t="s">
        <v>2072</v>
      </c>
      <c r="B1081">
        <v>177.64999999999998</v>
      </c>
      <c r="C1081">
        <v>334.37</v>
      </c>
      <c r="D1081" s="17">
        <f>VLOOKUP(A1081,Sheet7!$A$2:$B$602,2,FALSE)</f>
        <v>50</v>
      </c>
      <c r="E1081">
        <v>25108</v>
      </c>
      <c r="F1081">
        <v>0</v>
      </c>
      <c r="H1081">
        <v>811</v>
      </c>
      <c r="I1081" t="s">
        <v>27</v>
      </c>
      <c r="J1081" t="s">
        <v>1694</v>
      </c>
      <c r="K1081" t="s">
        <v>2075</v>
      </c>
      <c r="L1081" t="s">
        <v>98</v>
      </c>
      <c r="M1081" t="s">
        <v>77</v>
      </c>
      <c r="N1081">
        <v>200</v>
      </c>
      <c r="O1081">
        <v>0</v>
      </c>
      <c r="P1081">
        <v>100</v>
      </c>
      <c r="Q1081">
        <v>0</v>
      </c>
      <c r="R1081">
        <v>0</v>
      </c>
      <c r="S1081">
        <v>200</v>
      </c>
      <c r="T1081">
        <v>0</v>
      </c>
      <c r="U1081" t="s">
        <v>2076</v>
      </c>
      <c r="V1081">
        <v>0</v>
      </c>
      <c r="W1081">
        <v>0</v>
      </c>
      <c r="X1081">
        <v>0</v>
      </c>
      <c r="Y1081">
        <v>0</v>
      </c>
      <c r="Z1081">
        <v>0</v>
      </c>
      <c r="AA1081">
        <v>0</v>
      </c>
      <c r="AB1081">
        <v>0</v>
      </c>
      <c r="AC1081" t="s">
        <v>33</v>
      </c>
      <c r="AD1081">
        <v>0</v>
      </c>
      <c r="AE1081">
        <v>0</v>
      </c>
      <c r="AF1081">
        <v>0</v>
      </c>
    </row>
    <row r="1082" spans="1:32" hidden="1" x14ac:dyDescent="0.25">
      <c r="A1082" t="s">
        <v>2072</v>
      </c>
      <c r="B1082">
        <v>177.64999999999998</v>
      </c>
      <c r="C1082">
        <v>334.37</v>
      </c>
      <c r="D1082" s="17">
        <f>VLOOKUP(A1082,Sheet7!$A$2:$B$602,2,FALSE)</f>
        <v>50</v>
      </c>
      <c r="E1082">
        <v>25109</v>
      </c>
      <c r="F1082">
        <v>0</v>
      </c>
      <c r="H1082">
        <v>811</v>
      </c>
      <c r="I1082" t="s">
        <v>27</v>
      </c>
      <c r="J1082" t="s">
        <v>1694</v>
      </c>
      <c r="K1082" t="s">
        <v>2077</v>
      </c>
      <c r="L1082" t="s">
        <v>119</v>
      </c>
      <c r="M1082" t="s">
        <v>77</v>
      </c>
      <c r="N1082">
        <v>100</v>
      </c>
      <c r="O1082">
        <v>0</v>
      </c>
      <c r="P1082">
        <v>50</v>
      </c>
      <c r="Q1082">
        <v>0</v>
      </c>
      <c r="R1082">
        <v>0</v>
      </c>
      <c r="S1082">
        <v>100</v>
      </c>
      <c r="T1082">
        <v>0</v>
      </c>
      <c r="U1082" t="s">
        <v>1697</v>
      </c>
      <c r="V1082">
        <v>0</v>
      </c>
      <c r="W1082">
        <v>0</v>
      </c>
      <c r="X1082">
        <v>0</v>
      </c>
      <c r="Y1082">
        <v>0</v>
      </c>
      <c r="Z1082">
        <v>0</v>
      </c>
      <c r="AA1082">
        <v>0</v>
      </c>
      <c r="AB1082">
        <v>0</v>
      </c>
      <c r="AC1082" t="s">
        <v>33</v>
      </c>
      <c r="AD1082">
        <v>0</v>
      </c>
      <c r="AE1082">
        <v>0</v>
      </c>
      <c r="AF1082">
        <v>0</v>
      </c>
    </row>
    <row r="1083" spans="1:32" hidden="1" x14ac:dyDescent="0.25">
      <c r="A1083" t="s">
        <v>2072</v>
      </c>
      <c r="B1083">
        <v>177.64999999999998</v>
      </c>
      <c r="C1083">
        <v>334.37</v>
      </c>
      <c r="D1083" s="17">
        <f>VLOOKUP(A1083,Sheet7!$A$2:$B$602,2,FALSE)</f>
        <v>50</v>
      </c>
      <c r="E1083">
        <v>25111</v>
      </c>
      <c r="F1083">
        <v>0</v>
      </c>
      <c r="H1083">
        <v>811</v>
      </c>
      <c r="I1083" t="s">
        <v>27</v>
      </c>
      <c r="J1083" t="s">
        <v>1694</v>
      </c>
      <c r="K1083" t="s">
        <v>2078</v>
      </c>
      <c r="L1083" t="s">
        <v>98</v>
      </c>
      <c r="M1083" t="s">
        <v>32</v>
      </c>
      <c r="N1083">
        <v>420</v>
      </c>
      <c r="O1083">
        <v>0</v>
      </c>
      <c r="P1083">
        <v>210</v>
      </c>
      <c r="Q1083">
        <v>0</v>
      </c>
      <c r="R1083">
        <v>0</v>
      </c>
      <c r="S1083">
        <v>420</v>
      </c>
      <c r="T1083">
        <v>0</v>
      </c>
      <c r="U1083" t="s">
        <v>1697</v>
      </c>
      <c r="V1083">
        <v>0</v>
      </c>
      <c r="W1083">
        <v>0</v>
      </c>
      <c r="X1083">
        <v>0</v>
      </c>
      <c r="Y1083">
        <v>0</v>
      </c>
      <c r="Z1083">
        <v>0</v>
      </c>
      <c r="AA1083">
        <v>0</v>
      </c>
      <c r="AB1083">
        <v>0</v>
      </c>
      <c r="AC1083" t="s">
        <v>33</v>
      </c>
      <c r="AD1083">
        <v>0</v>
      </c>
      <c r="AE1083">
        <v>0</v>
      </c>
      <c r="AF1083">
        <v>0</v>
      </c>
    </row>
    <row r="1084" spans="1:32" hidden="1" x14ac:dyDescent="0.25">
      <c r="A1084" t="s">
        <v>2084</v>
      </c>
      <c r="B1084">
        <v>2020</v>
      </c>
      <c r="C1084">
        <v>-718.33</v>
      </c>
      <c r="D1084" s="17">
        <f>VLOOKUP(A1084,Sheet7!$A$2:$B$602,2,FALSE)</f>
        <v>10</v>
      </c>
      <c r="E1084">
        <v>25829</v>
      </c>
      <c r="F1084">
        <v>0</v>
      </c>
      <c r="H1084">
        <v>811</v>
      </c>
      <c r="I1084" t="s">
        <v>27</v>
      </c>
      <c r="J1084" t="s">
        <v>1694</v>
      </c>
      <c r="K1084" t="s">
        <v>2085</v>
      </c>
      <c r="L1084" t="s">
        <v>42</v>
      </c>
      <c r="M1084" t="s">
        <v>32</v>
      </c>
      <c r="N1084">
        <v>372</v>
      </c>
      <c r="O1084">
        <v>0</v>
      </c>
      <c r="P1084">
        <v>372</v>
      </c>
      <c r="Q1084">
        <v>0</v>
      </c>
      <c r="R1084">
        <v>0</v>
      </c>
      <c r="S1084">
        <v>372</v>
      </c>
      <c r="T1084">
        <v>0</v>
      </c>
      <c r="U1084" t="s">
        <v>1697</v>
      </c>
      <c r="V1084">
        <v>0</v>
      </c>
      <c r="W1084">
        <v>0</v>
      </c>
      <c r="X1084">
        <v>0</v>
      </c>
      <c r="Y1084">
        <v>0</v>
      </c>
      <c r="Z1084">
        <v>0</v>
      </c>
      <c r="AA1084">
        <v>0</v>
      </c>
      <c r="AB1084">
        <v>0</v>
      </c>
      <c r="AC1084" t="s">
        <v>33</v>
      </c>
      <c r="AD1084">
        <v>0</v>
      </c>
      <c r="AE1084">
        <v>0</v>
      </c>
      <c r="AF1084">
        <v>0</v>
      </c>
    </row>
    <row r="1085" spans="1:32" hidden="1" x14ac:dyDescent="0.25">
      <c r="A1085" t="s">
        <v>2084</v>
      </c>
      <c r="B1085">
        <v>2020</v>
      </c>
      <c r="C1085">
        <v>-718.33</v>
      </c>
      <c r="D1085" s="17">
        <f>VLOOKUP(A1085,Sheet7!$A$2:$B$602,2,FALSE)</f>
        <v>10</v>
      </c>
      <c r="E1085">
        <v>25830</v>
      </c>
      <c r="F1085">
        <v>0</v>
      </c>
      <c r="H1085">
        <v>811</v>
      </c>
      <c r="I1085" t="s">
        <v>27</v>
      </c>
      <c r="J1085" t="s">
        <v>1694</v>
      </c>
      <c r="K1085" t="s">
        <v>2086</v>
      </c>
      <c r="L1085" t="s">
        <v>45</v>
      </c>
      <c r="M1085" t="s">
        <v>32</v>
      </c>
      <c r="N1085">
        <v>250</v>
      </c>
      <c r="O1085">
        <v>0</v>
      </c>
      <c r="P1085">
        <v>250</v>
      </c>
      <c r="Q1085">
        <v>0</v>
      </c>
      <c r="R1085">
        <v>0</v>
      </c>
      <c r="S1085">
        <v>250</v>
      </c>
      <c r="T1085">
        <v>0</v>
      </c>
      <c r="U1085" t="s">
        <v>1697</v>
      </c>
      <c r="V1085">
        <v>0</v>
      </c>
      <c r="W1085">
        <v>0</v>
      </c>
      <c r="X1085">
        <v>0</v>
      </c>
      <c r="Y1085">
        <v>0</v>
      </c>
      <c r="Z1085">
        <v>0</v>
      </c>
      <c r="AA1085">
        <v>0</v>
      </c>
      <c r="AB1085">
        <v>0</v>
      </c>
      <c r="AC1085" t="s">
        <v>33</v>
      </c>
      <c r="AD1085">
        <v>0</v>
      </c>
      <c r="AE1085">
        <v>0</v>
      </c>
      <c r="AF1085">
        <v>0</v>
      </c>
    </row>
    <row r="1086" spans="1:32" hidden="1" x14ac:dyDescent="0.25">
      <c r="A1086" t="s">
        <v>2084</v>
      </c>
      <c r="B1086">
        <v>2020</v>
      </c>
      <c r="C1086">
        <v>-718.33</v>
      </c>
      <c r="D1086" s="17">
        <f>VLOOKUP(A1086,Sheet7!$A$2:$B$602,2,FALSE)</f>
        <v>10</v>
      </c>
      <c r="E1086">
        <v>25831</v>
      </c>
      <c r="F1086">
        <v>0</v>
      </c>
      <c r="H1086">
        <v>811</v>
      </c>
      <c r="I1086" t="s">
        <v>27</v>
      </c>
      <c r="J1086" t="s">
        <v>1694</v>
      </c>
      <c r="K1086" t="s">
        <v>2087</v>
      </c>
      <c r="L1086" t="s">
        <v>45</v>
      </c>
      <c r="M1086" t="s">
        <v>77</v>
      </c>
      <c r="N1086">
        <v>60</v>
      </c>
      <c r="O1086">
        <v>0</v>
      </c>
      <c r="P1086">
        <v>60</v>
      </c>
      <c r="Q1086">
        <v>0</v>
      </c>
      <c r="R1086">
        <v>0</v>
      </c>
      <c r="S1086">
        <v>60</v>
      </c>
      <c r="T1086">
        <v>0</v>
      </c>
      <c r="U1086" t="s">
        <v>1697</v>
      </c>
      <c r="V1086">
        <v>0</v>
      </c>
      <c r="W1086">
        <v>0</v>
      </c>
      <c r="X1086">
        <v>0</v>
      </c>
      <c r="Y1086">
        <v>0</v>
      </c>
      <c r="Z1086">
        <v>0</v>
      </c>
      <c r="AA1086">
        <v>0</v>
      </c>
      <c r="AB1086">
        <v>0</v>
      </c>
      <c r="AC1086" t="s">
        <v>33</v>
      </c>
      <c r="AD1086">
        <v>0</v>
      </c>
      <c r="AE1086">
        <v>0</v>
      </c>
      <c r="AF1086">
        <v>0</v>
      </c>
    </row>
    <row r="1087" spans="1:32" hidden="1" x14ac:dyDescent="0.25">
      <c r="A1087" t="s">
        <v>2084</v>
      </c>
      <c r="B1087">
        <v>2020</v>
      </c>
      <c r="C1087">
        <v>-718.33</v>
      </c>
      <c r="D1087" s="17">
        <f>VLOOKUP(A1087,Sheet7!$A$2:$B$602,2,FALSE)</f>
        <v>10</v>
      </c>
      <c r="E1087">
        <v>25832</v>
      </c>
      <c r="F1087">
        <v>0</v>
      </c>
      <c r="H1087">
        <v>811</v>
      </c>
      <c r="I1087" t="s">
        <v>27</v>
      </c>
      <c r="J1087" t="s">
        <v>1694</v>
      </c>
      <c r="K1087" t="s">
        <v>2088</v>
      </c>
      <c r="L1087" t="s">
        <v>50</v>
      </c>
      <c r="M1087" t="s">
        <v>32</v>
      </c>
      <c r="N1087">
        <v>150</v>
      </c>
      <c r="O1087">
        <v>0</v>
      </c>
      <c r="P1087">
        <v>150</v>
      </c>
      <c r="Q1087">
        <v>0</v>
      </c>
      <c r="R1087">
        <v>0</v>
      </c>
      <c r="S1087">
        <v>150</v>
      </c>
      <c r="T1087">
        <v>0</v>
      </c>
      <c r="U1087" t="s">
        <v>1697</v>
      </c>
      <c r="V1087">
        <v>0</v>
      </c>
      <c r="W1087">
        <v>0</v>
      </c>
      <c r="X1087">
        <v>0</v>
      </c>
      <c r="Y1087">
        <v>0</v>
      </c>
      <c r="Z1087">
        <v>0</v>
      </c>
      <c r="AA1087">
        <v>0</v>
      </c>
      <c r="AB1087">
        <v>0</v>
      </c>
      <c r="AC1087" t="s">
        <v>33</v>
      </c>
      <c r="AD1087">
        <v>0</v>
      </c>
      <c r="AE1087">
        <v>0</v>
      </c>
      <c r="AF1087">
        <v>0</v>
      </c>
    </row>
    <row r="1088" spans="1:32" hidden="1" x14ac:dyDescent="0.25">
      <c r="A1088" t="s">
        <v>2084</v>
      </c>
      <c r="B1088">
        <v>2020</v>
      </c>
      <c r="C1088">
        <v>-718.33</v>
      </c>
      <c r="D1088" s="17">
        <f>VLOOKUP(A1088,Sheet7!$A$2:$B$602,2,FALSE)</f>
        <v>10</v>
      </c>
      <c r="E1088">
        <v>25833</v>
      </c>
      <c r="F1088">
        <v>0</v>
      </c>
      <c r="H1088">
        <v>811</v>
      </c>
      <c r="I1088" t="s">
        <v>27</v>
      </c>
      <c r="J1088" t="s">
        <v>1694</v>
      </c>
      <c r="K1088" t="s">
        <v>2089</v>
      </c>
      <c r="L1088" t="s">
        <v>50</v>
      </c>
      <c r="M1088" t="s">
        <v>77</v>
      </c>
      <c r="N1088">
        <v>600</v>
      </c>
      <c r="O1088">
        <v>0</v>
      </c>
      <c r="P1088">
        <v>600</v>
      </c>
      <c r="Q1088">
        <v>0</v>
      </c>
      <c r="R1088">
        <v>0</v>
      </c>
      <c r="S1088">
        <v>600</v>
      </c>
      <c r="T1088">
        <v>0</v>
      </c>
      <c r="U1088" t="s">
        <v>1697</v>
      </c>
      <c r="V1088">
        <v>0</v>
      </c>
      <c r="W1088">
        <v>0</v>
      </c>
      <c r="X1088">
        <v>0</v>
      </c>
      <c r="Y1088">
        <v>0</v>
      </c>
      <c r="Z1088">
        <v>0</v>
      </c>
      <c r="AA1088">
        <v>0</v>
      </c>
      <c r="AB1088">
        <v>0</v>
      </c>
      <c r="AC1088" t="s">
        <v>33</v>
      </c>
      <c r="AD1088">
        <v>0</v>
      </c>
      <c r="AE1088">
        <v>0</v>
      </c>
      <c r="AF1088">
        <v>0</v>
      </c>
    </row>
    <row r="1089" spans="1:32" hidden="1" x14ac:dyDescent="0.25">
      <c r="A1089" t="s">
        <v>2084</v>
      </c>
      <c r="B1089">
        <v>2020</v>
      </c>
      <c r="C1089">
        <v>-718.33</v>
      </c>
      <c r="D1089" s="17">
        <f>VLOOKUP(A1089,Sheet7!$A$2:$B$602,2,FALSE)</f>
        <v>10</v>
      </c>
      <c r="E1089">
        <v>25834</v>
      </c>
      <c r="F1089">
        <v>0</v>
      </c>
      <c r="H1089">
        <v>811</v>
      </c>
      <c r="I1089" t="s">
        <v>27</v>
      </c>
      <c r="J1089" t="s">
        <v>1694</v>
      </c>
      <c r="K1089" t="s">
        <v>2090</v>
      </c>
      <c r="L1089" t="s">
        <v>50</v>
      </c>
      <c r="M1089" t="s">
        <v>51</v>
      </c>
      <c r="N1089">
        <v>85</v>
      </c>
      <c r="O1089">
        <v>0</v>
      </c>
      <c r="P1089">
        <v>85</v>
      </c>
      <c r="Q1089">
        <v>0</v>
      </c>
      <c r="R1089">
        <v>0</v>
      </c>
      <c r="S1089">
        <v>85</v>
      </c>
      <c r="T1089">
        <v>0</v>
      </c>
      <c r="U1089" t="s">
        <v>1697</v>
      </c>
      <c r="V1089">
        <v>0</v>
      </c>
      <c r="W1089">
        <v>0</v>
      </c>
      <c r="X1089">
        <v>0</v>
      </c>
      <c r="Y1089">
        <v>0</v>
      </c>
      <c r="Z1089" t="s">
        <v>481</v>
      </c>
      <c r="AA1089">
        <v>0</v>
      </c>
      <c r="AB1089">
        <v>0</v>
      </c>
      <c r="AC1089" t="s">
        <v>33</v>
      </c>
      <c r="AD1089">
        <v>0</v>
      </c>
      <c r="AE1089">
        <v>0</v>
      </c>
      <c r="AF1089">
        <v>0</v>
      </c>
    </row>
    <row r="1090" spans="1:32" hidden="1" x14ac:dyDescent="0.25">
      <c r="A1090" t="s">
        <v>2084</v>
      </c>
      <c r="B1090">
        <v>2020</v>
      </c>
      <c r="C1090">
        <v>-718.33</v>
      </c>
      <c r="D1090" s="17">
        <f>VLOOKUP(A1090,Sheet7!$A$2:$B$602,2,FALSE)</f>
        <v>10</v>
      </c>
      <c r="E1090">
        <v>25835</v>
      </c>
      <c r="F1090">
        <v>0</v>
      </c>
      <c r="H1090">
        <v>811</v>
      </c>
      <c r="I1090" t="s">
        <v>27</v>
      </c>
      <c r="J1090" t="s">
        <v>1694</v>
      </c>
      <c r="K1090" t="s">
        <v>2091</v>
      </c>
      <c r="L1090" t="s">
        <v>119</v>
      </c>
      <c r="M1090" t="s">
        <v>32</v>
      </c>
      <c r="N1090">
        <v>300</v>
      </c>
      <c r="O1090">
        <v>0</v>
      </c>
      <c r="P1090">
        <v>300</v>
      </c>
      <c r="Q1090">
        <v>0</v>
      </c>
      <c r="R1090">
        <v>0</v>
      </c>
      <c r="S1090">
        <v>300</v>
      </c>
      <c r="T1090">
        <v>0</v>
      </c>
      <c r="U1090" t="s">
        <v>1697</v>
      </c>
      <c r="V1090">
        <v>0</v>
      </c>
      <c r="W1090">
        <v>0</v>
      </c>
      <c r="X1090">
        <v>0</v>
      </c>
      <c r="Y1090">
        <v>0</v>
      </c>
      <c r="Z1090">
        <v>0</v>
      </c>
      <c r="AA1090">
        <v>0</v>
      </c>
      <c r="AB1090">
        <v>0</v>
      </c>
      <c r="AC1090" t="s">
        <v>33</v>
      </c>
      <c r="AD1090">
        <v>0</v>
      </c>
      <c r="AE1090">
        <v>0</v>
      </c>
      <c r="AF1090">
        <v>0</v>
      </c>
    </row>
    <row r="1091" spans="1:32" hidden="1" x14ac:dyDescent="0.25">
      <c r="A1091" t="s">
        <v>2084</v>
      </c>
      <c r="B1091">
        <v>2020</v>
      </c>
      <c r="C1091">
        <v>-718.33</v>
      </c>
      <c r="D1091" s="17">
        <f>VLOOKUP(A1091,Sheet7!$A$2:$B$602,2,FALSE)</f>
        <v>10</v>
      </c>
      <c r="E1091">
        <v>25837</v>
      </c>
      <c r="F1091">
        <v>0</v>
      </c>
      <c r="H1091">
        <v>811</v>
      </c>
      <c r="I1091" t="s">
        <v>27</v>
      </c>
      <c r="J1091" t="s">
        <v>1694</v>
      </c>
      <c r="K1091" t="s">
        <v>2092</v>
      </c>
      <c r="L1091" t="s">
        <v>50</v>
      </c>
      <c r="M1091" t="s">
        <v>403</v>
      </c>
      <c r="N1091">
        <v>50</v>
      </c>
      <c r="O1091">
        <v>0</v>
      </c>
      <c r="P1091">
        <v>50</v>
      </c>
      <c r="Q1091">
        <v>0</v>
      </c>
      <c r="R1091">
        <v>0</v>
      </c>
      <c r="S1091">
        <v>50</v>
      </c>
      <c r="T1091">
        <v>0</v>
      </c>
      <c r="U1091" t="s">
        <v>1697</v>
      </c>
      <c r="V1091">
        <v>0</v>
      </c>
      <c r="W1091">
        <v>0</v>
      </c>
      <c r="X1091">
        <v>0</v>
      </c>
      <c r="Y1091">
        <v>0</v>
      </c>
      <c r="Z1091">
        <v>0</v>
      </c>
      <c r="AA1091">
        <v>0</v>
      </c>
      <c r="AB1091">
        <v>0</v>
      </c>
      <c r="AC1091" t="s">
        <v>33</v>
      </c>
      <c r="AD1091">
        <v>0</v>
      </c>
      <c r="AE1091">
        <v>0</v>
      </c>
      <c r="AF1091">
        <v>0</v>
      </c>
    </row>
    <row r="1092" spans="1:32" hidden="1" x14ac:dyDescent="0.25">
      <c r="A1092" t="s">
        <v>2084</v>
      </c>
      <c r="B1092">
        <v>2020</v>
      </c>
      <c r="C1092">
        <v>-718.33</v>
      </c>
      <c r="D1092" s="17">
        <f>VLOOKUP(A1092,Sheet7!$A$2:$B$602,2,FALSE)</f>
        <v>10</v>
      </c>
      <c r="E1092">
        <v>25838</v>
      </c>
      <c r="F1092">
        <v>0</v>
      </c>
      <c r="H1092">
        <v>811</v>
      </c>
      <c r="I1092" t="s">
        <v>27</v>
      </c>
      <c r="J1092" t="s">
        <v>1694</v>
      </c>
      <c r="K1092" t="s">
        <v>2093</v>
      </c>
      <c r="L1092" t="s">
        <v>50</v>
      </c>
      <c r="M1092" t="s">
        <v>374</v>
      </c>
      <c r="N1092">
        <v>250</v>
      </c>
      <c r="O1092">
        <v>0</v>
      </c>
      <c r="P1092">
        <v>250</v>
      </c>
      <c r="Q1092">
        <v>0</v>
      </c>
      <c r="R1092">
        <v>0</v>
      </c>
      <c r="S1092">
        <v>250</v>
      </c>
      <c r="T1092">
        <v>0</v>
      </c>
      <c r="U1092" t="s">
        <v>1697</v>
      </c>
      <c r="V1092">
        <v>0</v>
      </c>
      <c r="W1092">
        <v>0</v>
      </c>
      <c r="X1092">
        <v>0</v>
      </c>
      <c r="Y1092">
        <v>0</v>
      </c>
      <c r="Z1092">
        <v>0</v>
      </c>
      <c r="AA1092">
        <v>0</v>
      </c>
      <c r="AB1092">
        <v>0</v>
      </c>
      <c r="AC1092" t="s">
        <v>33</v>
      </c>
      <c r="AD1092">
        <v>0</v>
      </c>
      <c r="AE1092">
        <v>0</v>
      </c>
      <c r="AF1092">
        <v>0</v>
      </c>
    </row>
    <row r="1093" spans="1:32" hidden="1" x14ac:dyDescent="0.25">
      <c r="A1093" t="s">
        <v>2084</v>
      </c>
      <c r="B1093">
        <v>2020</v>
      </c>
      <c r="C1093">
        <v>-718.33</v>
      </c>
      <c r="D1093" s="17">
        <f>VLOOKUP(A1093,Sheet7!$A$2:$B$602,2,FALSE)</f>
        <v>10</v>
      </c>
      <c r="E1093">
        <v>25839</v>
      </c>
      <c r="F1093">
        <v>0</v>
      </c>
      <c r="H1093">
        <v>811</v>
      </c>
      <c r="I1093" t="s">
        <v>27</v>
      </c>
      <c r="J1093" t="s">
        <v>1694</v>
      </c>
      <c r="K1093" t="s">
        <v>2094</v>
      </c>
      <c r="L1093" t="s">
        <v>119</v>
      </c>
      <c r="M1093" t="s">
        <v>77</v>
      </c>
      <c r="N1093">
        <v>50</v>
      </c>
      <c r="O1093">
        <v>0</v>
      </c>
      <c r="P1093">
        <v>50</v>
      </c>
      <c r="Q1093">
        <v>0</v>
      </c>
      <c r="R1093">
        <v>0</v>
      </c>
      <c r="S1093">
        <v>50</v>
      </c>
      <c r="T1093">
        <v>0</v>
      </c>
      <c r="U1093" t="s">
        <v>1697</v>
      </c>
      <c r="V1093">
        <v>0</v>
      </c>
      <c r="W1093">
        <v>0</v>
      </c>
      <c r="X1093">
        <v>0</v>
      </c>
      <c r="Y1093">
        <v>0</v>
      </c>
      <c r="Z1093">
        <v>0</v>
      </c>
      <c r="AA1093">
        <v>0</v>
      </c>
      <c r="AB1093">
        <v>0</v>
      </c>
      <c r="AC1093" t="s">
        <v>33</v>
      </c>
      <c r="AD1093">
        <v>0</v>
      </c>
      <c r="AE1093">
        <v>0</v>
      </c>
      <c r="AF1093">
        <v>0</v>
      </c>
    </row>
    <row r="1094" spans="1:32" hidden="1" x14ac:dyDescent="0.25">
      <c r="A1094" t="s">
        <v>2084</v>
      </c>
      <c r="B1094">
        <v>2020</v>
      </c>
      <c r="C1094">
        <v>-718.33</v>
      </c>
      <c r="D1094" s="17">
        <f>VLOOKUP(A1094,Sheet7!$A$2:$B$602,2,FALSE)</f>
        <v>10</v>
      </c>
      <c r="E1094">
        <v>25840</v>
      </c>
      <c r="F1094">
        <v>0</v>
      </c>
      <c r="H1094">
        <v>811</v>
      </c>
      <c r="I1094" t="s">
        <v>27</v>
      </c>
      <c r="J1094" t="s">
        <v>1694</v>
      </c>
      <c r="K1094" t="s">
        <v>2095</v>
      </c>
      <c r="L1094" t="s">
        <v>528</v>
      </c>
      <c r="M1094" t="s">
        <v>77</v>
      </c>
      <c r="N1094">
        <v>275</v>
      </c>
      <c r="O1094">
        <v>0</v>
      </c>
      <c r="P1094">
        <v>275</v>
      </c>
      <c r="Q1094">
        <v>0</v>
      </c>
      <c r="R1094">
        <v>0</v>
      </c>
      <c r="S1094">
        <v>275</v>
      </c>
      <c r="T1094">
        <v>0</v>
      </c>
      <c r="U1094" t="s">
        <v>1697</v>
      </c>
      <c r="V1094">
        <v>0</v>
      </c>
      <c r="W1094">
        <v>0</v>
      </c>
      <c r="X1094">
        <v>0</v>
      </c>
      <c r="Y1094">
        <v>0</v>
      </c>
      <c r="Z1094">
        <v>0</v>
      </c>
      <c r="AA1094">
        <v>0</v>
      </c>
      <c r="AB1094">
        <v>0</v>
      </c>
      <c r="AC1094" t="s">
        <v>33</v>
      </c>
      <c r="AD1094">
        <v>0</v>
      </c>
      <c r="AE1094">
        <v>0</v>
      </c>
      <c r="AF1094">
        <v>0</v>
      </c>
    </row>
    <row r="1095" spans="1:32" hidden="1" x14ac:dyDescent="0.25">
      <c r="A1095" t="s">
        <v>2084</v>
      </c>
      <c r="B1095">
        <v>2020</v>
      </c>
      <c r="C1095">
        <v>-718.33</v>
      </c>
      <c r="D1095" s="17">
        <f>VLOOKUP(A1095,Sheet7!$A$2:$B$602,2,FALSE)</f>
        <v>10</v>
      </c>
      <c r="E1095">
        <v>25841</v>
      </c>
      <c r="F1095">
        <v>0</v>
      </c>
      <c r="H1095">
        <v>811</v>
      </c>
      <c r="I1095" t="s">
        <v>27</v>
      </c>
      <c r="J1095" t="s">
        <v>1694</v>
      </c>
      <c r="K1095" t="s">
        <v>2096</v>
      </c>
      <c r="L1095" t="s">
        <v>528</v>
      </c>
      <c r="M1095" t="s">
        <v>32</v>
      </c>
      <c r="N1095">
        <v>150</v>
      </c>
      <c r="O1095">
        <v>0</v>
      </c>
      <c r="P1095">
        <v>150</v>
      </c>
      <c r="Q1095">
        <v>0</v>
      </c>
      <c r="R1095">
        <v>0</v>
      </c>
      <c r="S1095">
        <v>150</v>
      </c>
      <c r="T1095">
        <v>0</v>
      </c>
      <c r="U1095" t="s">
        <v>1697</v>
      </c>
      <c r="V1095">
        <v>0</v>
      </c>
      <c r="W1095">
        <v>0</v>
      </c>
      <c r="X1095">
        <v>0</v>
      </c>
      <c r="Y1095">
        <v>0</v>
      </c>
      <c r="Z1095">
        <v>0</v>
      </c>
      <c r="AA1095">
        <v>0</v>
      </c>
      <c r="AB1095">
        <v>0</v>
      </c>
      <c r="AC1095" t="s">
        <v>33</v>
      </c>
      <c r="AD1095">
        <v>0</v>
      </c>
      <c r="AE1095">
        <v>0</v>
      </c>
      <c r="AF1095">
        <v>0</v>
      </c>
    </row>
    <row r="1096" spans="1:32" hidden="1" x14ac:dyDescent="0.25">
      <c r="A1096" t="s">
        <v>2097</v>
      </c>
      <c r="B1096">
        <v>1667.06</v>
      </c>
      <c r="C1096">
        <v>457.98</v>
      </c>
      <c r="D1096" s="17">
        <f>VLOOKUP(A1096,Sheet7!$A$2:$B$602,2,FALSE)</f>
        <v>30</v>
      </c>
      <c r="E1096">
        <v>27191</v>
      </c>
      <c r="F1096">
        <v>0</v>
      </c>
      <c r="H1096">
        <v>811</v>
      </c>
      <c r="I1096" t="s">
        <v>27</v>
      </c>
      <c r="J1096" t="s">
        <v>1694</v>
      </c>
      <c r="K1096" t="s">
        <v>2098</v>
      </c>
      <c r="L1096" t="s">
        <v>45</v>
      </c>
      <c r="M1096" t="s">
        <v>32</v>
      </c>
      <c r="N1096">
        <v>2660</v>
      </c>
      <c r="O1096">
        <v>1600</v>
      </c>
      <c r="P1096">
        <v>1060</v>
      </c>
      <c r="Q1096">
        <v>0</v>
      </c>
      <c r="R1096">
        <v>0</v>
      </c>
      <c r="S1096">
        <v>2660</v>
      </c>
      <c r="T1096">
        <v>0</v>
      </c>
      <c r="U1096" t="s">
        <v>2099</v>
      </c>
      <c r="V1096">
        <v>0</v>
      </c>
      <c r="W1096">
        <v>0</v>
      </c>
      <c r="X1096">
        <v>0</v>
      </c>
      <c r="Y1096">
        <v>0</v>
      </c>
      <c r="Z1096">
        <v>0</v>
      </c>
      <c r="AA1096">
        <v>0</v>
      </c>
      <c r="AB1096">
        <v>0</v>
      </c>
      <c r="AC1096" t="s">
        <v>33</v>
      </c>
      <c r="AD1096">
        <v>0</v>
      </c>
      <c r="AE1096">
        <v>0</v>
      </c>
      <c r="AF1096">
        <v>0</v>
      </c>
    </row>
    <row r="1097" spans="1:32" hidden="1" x14ac:dyDescent="0.25">
      <c r="A1097" t="s">
        <v>2097</v>
      </c>
      <c r="B1097">
        <v>1667.06</v>
      </c>
      <c r="C1097">
        <v>457.98</v>
      </c>
      <c r="D1097" s="17">
        <f>VLOOKUP(A1097,Sheet7!$A$2:$B$602,2,FALSE)</f>
        <v>30</v>
      </c>
      <c r="E1097">
        <v>27195</v>
      </c>
      <c r="F1097">
        <v>0</v>
      </c>
      <c r="H1097">
        <v>811</v>
      </c>
      <c r="I1097" t="s">
        <v>27</v>
      </c>
      <c r="J1097" t="s">
        <v>1694</v>
      </c>
      <c r="K1097" t="s">
        <v>2100</v>
      </c>
      <c r="L1097" t="s">
        <v>45</v>
      </c>
      <c r="M1097" t="s">
        <v>77</v>
      </c>
      <c r="N1097">
        <v>720</v>
      </c>
      <c r="O1097">
        <v>375</v>
      </c>
      <c r="P1097">
        <v>345</v>
      </c>
      <c r="Q1097">
        <v>0</v>
      </c>
      <c r="R1097">
        <v>0</v>
      </c>
      <c r="S1097">
        <v>0</v>
      </c>
      <c r="T1097">
        <v>0</v>
      </c>
      <c r="U1097" t="s">
        <v>2101</v>
      </c>
      <c r="V1097">
        <v>0</v>
      </c>
      <c r="W1097">
        <v>3</v>
      </c>
      <c r="X1097" t="s">
        <v>2102</v>
      </c>
      <c r="Y1097" t="s">
        <v>2103</v>
      </c>
      <c r="Z1097" t="s">
        <v>824</v>
      </c>
      <c r="AA1097">
        <v>0</v>
      </c>
      <c r="AB1097">
        <v>0</v>
      </c>
      <c r="AC1097" t="s">
        <v>33</v>
      </c>
      <c r="AD1097">
        <v>0</v>
      </c>
      <c r="AE1097">
        <v>0</v>
      </c>
      <c r="AF1097">
        <v>0</v>
      </c>
    </row>
    <row r="1098" spans="1:32" hidden="1" x14ac:dyDescent="0.25">
      <c r="A1098" t="s">
        <v>2097</v>
      </c>
      <c r="B1098">
        <v>1667.06</v>
      </c>
      <c r="C1098">
        <v>457.98</v>
      </c>
      <c r="D1098" s="17">
        <f>VLOOKUP(A1098,Sheet7!$A$2:$B$602,2,FALSE)</f>
        <v>30</v>
      </c>
      <c r="E1098">
        <v>27197</v>
      </c>
      <c r="F1098">
        <v>0</v>
      </c>
      <c r="H1098">
        <v>811</v>
      </c>
      <c r="I1098" t="s">
        <v>27</v>
      </c>
      <c r="J1098" t="s">
        <v>1694</v>
      </c>
      <c r="K1098" t="s">
        <v>2104</v>
      </c>
      <c r="L1098" t="s">
        <v>45</v>
      </c>
      <c r="M1098" t="s">
        <v>51</v>
      </c>
      <c r="N1098">
        <v>145</v>
      </c>
      <c r="O1098">
        <v>80</v>
      </c>
      <c r="P1098">
        <v>65</v>
      </c>
      <c r="Q1098">
        <v>0</v>
      </c>
      <c r="R1098">
        <v>0</v>
      </c>
      <c r="S1098">
        <v>145</v>
      </c>
      <c r="T1098">
        <v>0</v>
      </c>
      <c r="U1098" t="s">
        <v>1697</v>
      </c>
      <c r="V1098">
        <v>0</v>
      </c>
      <c r="W1098">
        <v>0</v>
      </c>
      <c r="X1098">
        <v>0</v>
      </c>
      <c r="Y1098">
        <v>0</v>
      </c>
      <c r="Z1098">
        <v>0</v>
      </c>
      <c r="AA1098">
        <v>0</v>
      </c>
      <c r="AB1098">
        <v>0</v>
      </c>
      <c r="AC1098" t="s">
        <v>33</v>
      </c>
      <c r="AD1098">
        <v>0</v>
      </c>
      <c r="AE1098">
        <v>0</v>
      </c>
      <c r="AF1098">
        <v>0</v>
      </c>
    </row>
    <row r="1099" spans="1:32" hidden="1" x14ac:dyDescent="0.25">
      <c r="A1099" t="s">
        <v>2097</v>
      </c>
      <c r="B1099">
        <v>1667.06</v>
      </c>
      <c r="C1099">
        <v>457.98</v>
      </c>
      <c r="D1099" s="17">
        <f>VLOOKUP(A1099,Sheet7!$A$2:$B$602,2,FALSE)</f>
        <v>30</v>
      </c>
      <c r="E1099">
        <v>27202</v>
      </c>
      <c r="F1099">
        <v>0</v>
      </c>
      <c r="H1099">
        <v>811</v>
      </c>
      <c r="I1099" t="s">
        <v>27</v>
      </c>
      <c r="J1099" t="s">
        <v>1694</v>
      </c>
      <c r="K1099" t="s">
        <v>2105</v>
      </c>
      <c r="L1099" t="s">
        <v>288</v>
      </c>
      <c r="M1099" t="s">
        <v>32</v>
      </c>
      <c r="N1099">
        <v>500</v>
      </c>
      <c r="O1099">
        <v>200</v>
      </c>
      <c r="P1099">
        <v>300</v>
      </c>
      <c r="Q1099">
        <v>0</v>
      </c>
      <c r="R1099">
        <v>0</v>
      </c>
      <c r="S1099">
        <v>500</v>
      </c>
      <c r="T1099">
        <v>0</v>
      </c>
      <c r="U1099" t="s">
        <v>1697</v>
      </c>
      <c r="V1099">
        <v>0</v>
      </c>
      <c r="W1099">
        <v>0</v>
      </c>
      <c r="X1099">
        <v>0</v>
      </c>
      <c r="Y1099">
        <v>0</v>
      </c>
      <c r="Z1099">
        <v>0</v>
      </c>
      <c r="AA1099">
        <v>0</v>
      </c>
      <c r="AB1099">
        <v>0</v>
      </c>
      <c r="AC1099" t="s">
        <v>33</v>
      </c>
      <c r="AD1099">
        <v>0</v>
      </c>
      <c r="AE1099">
        <v>0</v>
      </c>
      <c r="AF1099">
        <v>0</v>
      </c>
    </row>
    <row r="1100" spans="1:32" hidden="1" x14ac:dyDescent="0.25">
      <c r="A1100" t="s">
        <v>2097</v>
      </c>
      <c r="B1100">
        <v>1667.06</v>
      </c>
      <c r="C1100">
        <v>457.98</v>
      </c>
      <c r="D1100" s="17">
        <f>VLOOKUP(A1100,Sheet7!$A$2:$B$602,2,FALSE)</f>
        <v>30</v>
      </c>
      <c r="E1100">
        <v>27209</v>
      </c>
      <c r="F1100">
        <v>0</v>
      </c>
      <c r="H1100">
        <v>811</v>
      </c>
      <c r="I1100" t="s">
        <v>27</v>
      </c>
      <c r="J1100" t="s">
        <v>1694</v>
      </c>
      <c r="K1100" t="s">
        <v>2106</v>
      </c>
      <c r="L1100" t="s">
        <v>60</v>
      </c>
      <c r="M1100" t="s">
        <v>32</v>
      </c>
      <c r="N1100">
        <v>2560</v>
      </c>
      <c r="O1100">
        <v>1600</v>
      </c>
      <c r="P1100">
        <v>960</v>
      </c>
      <c r="Q1100">
        <v>0</v>
      </c>
      <c r="R1100">
        <v>0</v>
      </c>
      <c r="S1100">
        <v>2560</v>
      </c>
      <c r="T1100">
        <v>0</v>
      </c>
      <c r="U1100" t="s">
        <v>1697</v>
      </c>
      <c r="V1100">
        <v>0</v>
      </c>
      <c r="W1100">
        <v>0</v>
      </c>
      <c r="X1100">
        <v>0</v>
      </c>
      <c r="Y1100">
        <v>0</v>
      </c>
      <c r="Z1100">
        <v>0</v>
      </c>
      <c r="AA1100">
        <v>0</v>
      </c>
      <c r="AB1100">
        <v>0</v>
      </c>
      <c r="AC1100" t="s">
        <v>33</v>
      </c>
      <c r="AD1100">
        <v>0</v>
      </c>
      <c r="AE1100">
        <v>0</v>
      </c>
      <c r="AF1100">
        <v>0</v>
      </c>
    </row>
    <row r="1101" spans="1:32" hidden="1" x14ac:dyDescent="0.25">
      <c r="A1101" t="s">
        <v>2097</v>
      </c>
      <c r="B1101">
        <v>1667.06</v>
      </c>
      <c r="C1101">
        <v>457.98</v>
      </c>
      <c r="D1101" s="17">
        <f>VLOOKUP(A1101,Sheet7!$A$2:$B$602,2,FALSE)</f>
        <v>30</v>
      </c>
      <c r="E1101">
        <v>27212</v>
      </c>
      <c r="F1101">
        <v>0</v>
      </c>
      <c r="H1101">
        <v>811</v>
      </c>
      <c r="I1101" t="s">
        <v>27</v>
      </c>
      <c r="J1101" t="s">
        <v>1694</v>
      </c>
      <c r="K1101" t="s">
        <v>2107</v>
      </c>
      <c r="L1101" t="s">
        <v>50</v>
      </c>
      <c r="M1101" t="s">
        <v>51</v>
      </c>
      <c r="N1101">
        <v>120</v>
      </c>
      <c r="O1101">
        <v>70</v>
      </c>
      <c r="P1101">
        <v>50</v>
      </c>
      <c r="Q1101">
        <v>0</v>
      </c>
      <c r="R1101">
        <v>0</v>
      </c>
      <c r="S1101">
        <v>120</v>
      </c>
      <c r="T1101">
        <v>0</v>
      </c>
      <c r="U1101" t="s">
        <v>1697</v>
      </c>
      <c r="V1101">
        <v>0</v>
      </c>
      <c r="W1101">
        <v>0</v>
      </c>
      <c r="X1101">
        <v>0</v>
      </c>
      <c r="Y1101">
        <v>0</v>
      </c>
      <c r="Z1101">
        <v>0</v>
      </c>
      <c r="AA1101">
        <v>0</v>
      </c>
      <c r="AB1101">
        <v>0</v>
      </c>
      <c r="AC1101" t="s">
        <v>33</v>
      </c>
      <c r="AD1101">
        <v>0</v>
      </c>
      <c r="AE1101">
        <v>0</v>
      </c>
      <c r="AF1101">
        <v>0</v>
      </c>
    </row>
    <row r="1102" spans="1:32" hidden="1" x14ac:dyDescent="0.25">
      <c r="A1102" t="s">
        <v>2097</v>
      </c>
      <c r="B1102">
        <v>1667.06</v>
      </c>
      <c r="C1102">
        <v>457.98</v>
      </c>
      <c r="D1102" s="17">
        <f>VLOOKUP(A1102,Sheet7!$A$2:$B$602,2,FALSE)</f>
        <v>30</v>
      </c>
      <c r="E1102">
        <v>27213</v>
      </c>
      <c r="F1102">
        <v>0</v>
      </c>
      <c r="H1102">
        <v>811</v>
      </c>
      <c r="I1102" t="s">
        <v>27</v>
      </c>
      <c r="J1102" t="s">
        <v>1694</v>
      </c>
      <c r="K1102" t="s">
        <v>2108</v>
      </c>
      <c r="L1102" t="s">
        <v>50</v>
      </c>
      <c r="M1102" t="s">
        <v>32</v>
      </c>
      <c r="N1102">
        <v>120</v>
      </c>
      <c r="O1102">
        <v>60</v>
      </c>
      <c r="P1102">
        <v>60</v>
      </c>
      <c r="Q1102">
        <v>0</v>
      </c>
      <c r="R1102">
        <v>0</v>
      </c>
      <c r="S1102">
        <v>0</v>
      </c>
      <c r="T1102">
        <v>0</v>
      </c>
      <c r="U1102" t="s">
        <v>1940</v>
      </c>
      <c r="V1102">
        <v>0</v>
      </c>
      <c r="W1102">
        <v>0</v>
      </c>
      <c r="X1102">
        <v>0</v>
      </c>
      <c r="Y1102">
        <v>0</v>
      </c>
      <c r="Z1102">
        <v>0</v>
      </c>
      <c r="AA1102">
        <v>0</v>
      </c>
      <c r="AB1102">
        <v>0</v>
      </c>
      <c r="AC1102" t="s">
        <v>33</v>
      </c>
      <c r="AD1102">
        <v>0</v>
      </c>
      <c r="AE1102">
        <v>0</v>
      </c>
      <c r="AF1102">
        <v>0</v>
      </c>
    </row>
    <row r="1103" spans="1:32" hidden="1" x14ac:dyDescent="0.25">
      <c r="A1103" t="s">
        <v>2097</v>
      </c>
      <c r="B1103">
        <v>1667.06</v>
      </c>
      <c r="C1103">
        <v>457.98</v>
      </c>
      <c r="D1103" s="17">
        <f>VLOOKUP(A1103,Sheet7!$A$2:$B$602,2,FALSE)</f>
        <v>30</v>
      </c>
      <c r="E1103">
        <v>27223</v>
      </c>
      <c r="F1103">
        <v>0</v>
      </c>
      <c r="H1103">
        <v>811</v>
      </c>
      <c r="I1103" t="s">
        <v>27</v>
      </c>
      <c r="J1103" t="s">
        <v>1694</v>
      </c>
      <c r="K1103" t="s">
        <v>2109</v>
      </c>
      <c r="L1103" t="s">
        <v>288</v>
      </c>
      <c r="M1103" t="s">
        <v>77</v>
      </c>
      <c r="N1103">
        <v>1000</v>
      </c>
      <c r="O1103">
        <v>800</v>
      </c>
      <c r="P1103">
        <v>200</v>
      </c>
      <c r="Q1103">
        <v>0</v>
      </c>
      <c r="R1103">
        <v>0</v>
      </c>
      <c r="S1103">
        <v>1000</v>
      </c>
      <c r="T1103">
        <v>0</v>
      </c>
      <c r="U1103">
        <v>0</v>
      </c>
      <c r="V1103">
        <v>0</v>
      </c>
      <c r="W1103">
        <v>0</v>
      </c>
      <c r="X1103" t="s">
        <v>2110</v>
      </c>
      <c r="Y1103">
        <v>0</v>
      </c>
      <c r="Z1103" t="s">
        <v>2111</v>
      </c>
      <c r="AA1103">
        <v>0</v>
      </c>
      <c r="AB1103">
        <v>0</v>
      </c>
      <c r="AC1103" t="s">
        <v>63</v>
      </c>
      <c r="AD1103" t="s">
        <v>2112</v>
      </c>
      <c r="AE1103">
        <v>0</v>
      </c>
      <c r="AF1103">
        <v>0</v>
      </c>
    </row>
    <row r="1104" spans="1:32" hidden="1" x14ac:dyDescent="0.25">
      <c r="A1104" t="s">
        <v>2113</v>
      </c>
      <c r="B1104">
        <v>2299.3200000000002</v>
      </c>
      <c r="C1104">
        <v>4126.88</v>
      </c>
      <c r="D1104" s="17">
        <f>VLOOKUP(A1104,Sheet7!$A$2:$B$602,2,FALSE)</f>
        <v>140</v>
      </c>
      <c r="E1104">
        <v>24964</v>
      </c>
      <c r="F1104">
        <v>0</v>
      </c>
      <c r="H1104">
        <v>811</v>
      </c>
      <c r="I1104" t="s">
        <v>27</v>
      </c>
      <c r="J1104" t="s">
        <v>1694</v>
      </c>
      <c r="K1104" t="s">
        <v>2114</v>
      </c>
      <c r="L1104" t="s">
        <v>37</v>
      </c>
      <c r="M1104" t="s">
        <v>32</v>
      </c>
      <c r="N1104">
        <v>10045</v>
      </c>
      <c r="O1104">
        <v>4620</v>
      </c>
      <c r="P1104">
        <v>5425</v>
      </c>
      <c r="Q1104">
        <v>0</v>
      </c>
      <c r="R1104">
        <v>0</v>
      </c>
      <c r="S1104">
        <v>0</v>
      </c>
      <c r="T1104">
        <v>0</v>
      </c>
      <c r="U1104" t="s">
        <v>1697</v>
      </c>
      <c r="V1104">
        <v>0</v>
      </c>
      <c r="W1104">
        <v>0</v>
      </c>
      <c r="X1104">
        <v>0</v>
      </c>
      <c r="Y1104">
        <v>0</v>
      </c>
      <c r="Z1104">
        <v>0</v>
      </c>
      <c r="AA1104">
        <v>0</v>
      </c>
      <c r="AB1104">
        <v>0</v>
      </c>
      <c r="AC1104" t="s">
        <v>33</v>
      </c>
      <c r="AD1104">
        <v>0</v>
      </c>
      <c r="AE1104">
        <v>0</v>
      </c>
      <c r="AF1104">
        <v>0</v>
      </c>
    </row>
    <row r="1105" spans="1:32" hidden="1" x14ac:dyDescent="0.25">
      <c r="A1105" t="s">
        <v>2113</v>
      </c>
      <c r="B1105">
        <v>2299.3200000000002</v>
      </c>
      <c r="C1105">
        <v>4126.88</v>
      </c>
      <c r="D1105" s="17">
        <f>VLOOKUP(A1105,Sheet7!$A$2:$B$602,2,FALSE)</f>
        <v>140</v>
      </c>
      <c r="E1105">
        <v>24965</v>
      </c>
      <c r="F1105">
        <v>0</v>
      </c>
      <c r="H1105">
        <v>811</v>
      </c>
      <c r="I1105" t="s">
        <v>27</v>
      </c>
      <c r="J1105" t="s">
        <v>1694</v>
      </c>
      <c r="K1105" t="s">
        <v>2115</v>
      </c>
      <c r="L1105" t="s">
        <v>50</v>
      </c>
      <c r="M1105" t="s">
        <v>32</v>
      </c>
      <c r="N1105">
        <v>75</v>
      </c>
      <c r="O1105">
        <v>0</v>
      </c>
      <c r="P1105">
        <v>75</v>
      </c>
      <c r="Q1105">
        <v>0</v>
      </c>
      <c r="R1105">
        <v>0</v>
      </c>
      <c r="S1105">
        <v>75</v>
      </c>
      <c r="T1105">
        <v>0</v>
      </c>
      <c r="U1105" t="s">
        <v>2116</v>
      </c>
      <c r="V1105">
        <v>0</v>
      </c>
      <c r="W1105">
        <v>0</v>
      </c>
      <c r="X1105">
        <v>0</v>
      </c>
      <c r="Y1105">
        <v>0</v>
      </c>
      <c r="Z1105">
        <v>0</v>
      </c>
      <c r="AA1105">
        <v>0</v>
      </c>
      <c r="AB1105">
        <v>0</v>
      </c>
      <c r="AC1105" t="s">
        <v>33</v>
      </c>
      <c r="AD1105">
        <v>0</v>
      </c>
      <c r="AE1105">
        <v>0</v>
      </c>
      <c r="AF1105">
        <v>0</v>
      </c>
    </row>
    <row r="1106" spans="1:32" hidden="1" x14ac:dyDescent="0.25">
      <c r="A1106" t="s">
        <v>2113</v>
      </c>
      <c r="B1106">
        <v>2299.3200000000002</v>
      </c>
      <c r="C1106">
        <v>4126.88</v>
      </c>
      <c r="D1106" s="17">
        <f>VLOOKUP(A1106,Sheet7!$A$2:$B$602,2,FALSE)</f>
        <v>140</v>
      </c>
      <c r="E1106">
        <v>24966</v>
      </c>
      <c r="F1106">
        <v>0</v>
      </c>
      <c r="H1106">
        <v>811</v>
      </c>
      <c r="I1106" t="s">
        <v>27</v>
      </c>
      <c r="J1106" t="s">
        <v>1694</v>
      </c>
      <c r="K1106" t="s">
        <v>2117</v>
      </c>
      <c r="L1106" t="s">
        <v>35</v>
      </c>
      <c r="M1106" t="s">
        <v>77</v>
      </c>
      <c r="N1106">
        <v>90</v>
      </c>
      <c r="O1106">
        <v>0</v>
      </c>
      <c r="P1106">
        <v>90</v>
      </c>
      <c r="Q1106">
        <v>0</v>
      </c>
      <c r="R1106">
        <v>0</v>
      </c>
      <c r="S1106">
        <v>90</v>
      </c>
      <c r="T1106">
        <v>0</v>
      </c>
      <c r="U1106" t="s">
        <v>1697</v>
      </c>
      <c r="V1106">
        <v>0</v>
      </c>
      <c r="W1106">
        <v>0</v>
      </c>
      <c r="X1106">
        <v>0</v>
      </c>
      <c r="Y1106">
        <v>0</v>
      </c>
      <c r="Z1106">
        <v>0</v>
      </c>
      <c r="AA1106">
        <v>0</v>
      </c>
      <c r="AB1106">
        <v>0</v>
      </c>
      <c r="AC1106" t="s">
        <v>33</v>
      </c>
      <c r="AD1106">
        <v>0</v>
      </c>
      <c r="AE1106">
        <v>0</v>
      </c>
      <c r="AF1106">
        <v>0</v>
      </c>
    </row>
    <row r="1107" spans="1:32" hidden="1" x14ac:dyDescent="0.25">
      <c r="A1107" t="s">
        <v>2113</v>
      </c>
      <c r="B1107">
        <v>2299.3200000000002</v>
      </c>
      <c r="C1107">
        <v>4126.88</v>
      </c>
      <c r="D1107" s="17">
        <f>VLOOKUP(A1107,Sheet7!$A$2:$B$602,2,FALSE)</f>
        <v>140</v>
      </c>
      <c r="E1107">
        <v>24967</v>
      </c>
      <c r="F1107">
        <v>0</v>
      </c>
      <c r="H1107">
        <v>811</v>
      </c>
      <c r="I1107" t="s">
        <v>27</v>
      </c>
      <c r="J1107" t="s">
        <v>1694</v>
      </c>
      <c r="K1107" t="s">
        <v>2118</v>
      </c>
      <c r="L1107" t="s">
        <v>56</v>
      </c>
      <c r="M1107" t="s">
        <v>77</v>
      </c>
      <c r="N1107">
        <v>350</v>
      </c>
      <c r="O1107">
        <v>150</v>
      </c>
      <c r="P1107">
        <v>200</v>
      </c>
      <c r="Q1107">
        <v>0</v>
      </c>
      <c r="R1107">
        <v>0</v>
      </c>
      <c r="S1107">
        <v>350</v>
      </c>
      <c r="T1107">
        <v>0</v>
      </c>
      <c r="U1107" t="s">
        <v>1697</v>
      </c>
      <c r="V1107">
        <v>0</v>
      </c>
      <c r="W1107">
        <v>0</v>
      </c>
      <c r="X1107">
        <v>0</v>
      </c>
      <c r="Y1107">
        <v>0</v>
      </c>
      <c r="Z1107">
        <v>0</v>
      </c>
      <c r="AA1107">
        <v>0</v>
      </c>
      <c r="AB1107">
        <v>0</v>
      </c>
      <c r="AC1107" t="s">
        <v>33</v>
      </c>
      <c r="AD1107">
        <v>0</v>
      </c>
      <c r="AE1107">
        <v>0</v>
      </c>
      <c r="AF1107">
        <v>0</v>
      </c>
    </row>
    <row r="1108" spans="1:32" hidden="1" x14ac:dyDescent="0.25">
      <c r="A1108" t="s">
        <v>2120</v>
      </c>
      <c r="B1108">
        <v>414.91</v>
      </c>
      <c r="C1108">
        <v>1426.78</v>
      </c>
      <c r="D1108" s="17">
        <f>VLOOKUP(A1108,Sheet7!$A$2:$B$602,2,FALSE)</f>
        <v>400</v>
      </c>
      <c r="E1108">
        <v>25673</v>
      </c>
      <c r="F1108">
        <v>0</v>
      </c>
      <c r="H1108">
        <v>822</v>
      </c>
      <c r="I1108" t="s">
        <v>27</v>
      </c>
      <c r="J1108" t="s">
        <v>2119</v>
      </c>
      <c r="K1108" t="s">
        <v>2122</v>
      </c>
      <c r="L1108" t="s">
        <v>408</v>
      </c>
      <c r="M1108" t="s">
        <v>51</v>
      </c>
      <c r="N1108">
        <v>800</v>
      </c>
      <c r="O1108">
        <v>0</v>
      </c>
      <c r="P1108">
        <v>200</v>
      </c>
      <c r="Q1108">
        <v>800</v>
      </c>
      <c r="R1108">
        <v>200</v>
      </c>
      <c r="S1108">
        <v>0</v>
      </c>
      <c r="T1108">
        <v>0</v>
      </c>
      <c r="U1108" t="s">
        <v>2123</v>
      </c>
      <c r="V1108">
        <v>0</v>
      </c>
      <c r="W1108">
        <v>0</v>
      </c>
      <c r="X1108">
        <v>0</v>
      </c>
      <c r="Y1108" t="s">
        <v>2124</v>
      </c>
      <c r="Z1108" t="s">
        <v>824</v>
      </c>
      <c r="AA1108">
        <v>0</v>
      </c>
      <c r="AB1108">
        <v>0</v>
      </c>
      <c r="AC1108" t="s">
        <v>63</v>
      </c>
      <c r="AD1108" t="s">
        <v>2042</v>
      </c>
      <c r="AE1108">
        <v>0</v>
      </c>
      <c r="AF1108">
        <v>0</v>
      </c>
    </row>
    <row r="1109" spans="1:32" hidden="1" x14ac:dyDescent="0.25">
      <c r="A1109" t="s">
        <v>2120</v>
      </c>
      <c r="B1109">
        <v>414.91</v>
      </c>
      <c r="C1109">
        <v>1426.78</v>
      </c>
      <c r="D1109" s="17">
        <f>VLOOKUP(A1109,Sheet7!$A$2:$B$602,2,FALSE)</f>
        <v>400</v>
      </c>
      <c r="E1109">
        <v>25672</v>
      </c>
      <c r="F1109">
        <v>0</v>
      </c>
      <c r="H1109">
        <v>822</v>
      </c>
      <c r="I1109" t="s">
        <v>27</v>
      </c>
      <c r="J1109" t="s">
        <v>2119</v>
      </c>
      <c r="K1109" t="s">
        <v>2121</v>
      </c>
      <c r="L1109" t="s">
        <v>71</v>
      </c>
      <c r="M1109" t="s">
        <v>32</v>
      </c>
      <c r="N1109">
        <v>640</v>
      </c>
      <c r="O1109">
        <v>0</v>
      </c>
      <c r="P1109">
        <v>320</v>
      </c>
      <c r="Q1109">
        <v>640</v>
      </c>
      <c r="R1109">
        <v>320</v>
      </c>
      <c r="S1109">
        <v>640</v>
      </c>
      <c r="T1109">
        <v>0</v>
      </c>
      <c r="U1109">
        <v>0</v>
      </c>
      <c r="V1109">
        <v>0</v>
      </c>
      <c r="W1109">
        <v>0</v>
      </c>
      <c r="X1109">
        <v>0</v>
      </c>
      <c r="Y1109">
        <v>0</v>
      </c>
      <c r="Z1109">
        <v>0</v>
      </c>
      <c r="AA1109">
        <v>0</v>
      </c>
      <c r="AB1109">
        <v>0</v>
      </c>
      <c r="AC1109" t="s">
        <v>33</v>
      </c>
      <c r="AD1109">
        <v>0</v>
      </c>
      <c r="AE1109">
        <v>0</v>
      </c>
      <c r="AF1109">
        <v>0</v>
      </c>
    </row>
    <row r="1110" spans="1:32" hidden="1" x14ac:dyDescent="0.25">
      <c r="A1110" t="s">
        <v>2120</v>
      </c>
      <c r="B1110">
        <v>414.91</v>
      </c>
      <c r="C1110">
        <v>1426.78</v>
      </c>
      <c r="D1110" s="17">
        <f>VLOOKUP(A1110,Sheet7!$A$2:$B$602,2,FALSE)</f>
        <v>400</v>
      </c>
      <c r="E1110">
        <v>25674</v>
      </c>
      <c r="F1110">
        <v>0</v>
      </c>
      <c r="H1110">
        <v>822</v>
      </c>
      <c r="I1110" t="s">
        <v>27</v>
      </c>
      <c r="J1110" t="s">
        <v>2119</v>
      </c>
      <c r="K1110" t="s">
        <v>2125</v>
      </c>
      <c r="L1110" t="s">
        <v>45</v>
      </c>
      <c r="M1110" t="s">
        <v>32</v>
      </c>
      <c r="N1110">
        <v>1100</v>
      </c>
      <c r="O1110">
        <v>490</v>
      </c>
      <c r="P1110">
        <v>550</v>
      </c>
      <c r="Q1110">
        <v>1100</v>
      </c>
      <c r="R1110">
        <v>550</v>
      </c>
      <c r="S1110">
        <v>1100</v>
      </c>
      <c r="T1110">
        <v>0</v>
      </c>
      <c r="U1110">
        <v>0</v>
      </c>
      <c r="V1110">
        <v>0</v>
      </c>
      <c r="W1110">
        <v>0</v>
      </c>
      <c r="X1110">
        <v>0</v>
      </c>
      <c r="Y1110">
        <v>0</v>
      </c>
      <c r="Z1110">
        <v>0</v>
      </c>
      <c r="AA1110">
        <v>0</v>
      </c>
      <c r="AB1110">
        <v>0</v>
      </c>
      <c r="AC1110" t="s">
        <v>33</v>
      </c>
      <c r="AD1110">
        <v>0</v>
      </c>
      <c r="AE1110">
        <v>0</v>
      </c>
      <c r="AF1110">
        <v>0</v>
      </c>
    </row>
    <row r="1111" spans="1:32" hidden="1" x14ac:dyDescent="0.25">
      <c r="A1111" t="s">
        <v>2120</v>
      </c>
      <c r="B1111">
        <v>414.91</v>
      </c>
      <c r="C1111">
        <v>1426.78</v>
      </c>
      <c r="D1111" s="17">
        <f>VLOOKUP(A1111,Sheet7!$A$2:$B$602,2,FALSE)</f>
        <v>400</v>
      </c>
      <c r="E1111">
        <v>25699</v>
      </c>
      <c r="F1111">
        <v>0</v>
      </c>
      <c r="H1111">
        <v>822</v>
      </c>
      <c r="I1111" t="s">
        <v>27</v>
      </c>
      <c r="J1111" t="s">
        <v>2119</v>
      </c>
      <c r="K1111" t="s">
        <v>2128</v>
      </c>
      <c r="L1111" t="s">
        <v>56</v>
      </c>
      <c r="M1111" t="s">
        <v>77</v>
      </c>
      <c r="N1111">
        <v>32</v>
      </c>
      <c r="O1111">
        <v>0</v>
      </c>
      <c r="P1111">
        <v>20</v>
      </c>
      <c r="Q1111">
        <v>32</v>
      </c>
      <c r="R1111">
        <v>20</v>
      </c>
      <c r="S1111">
        <v>32</v>
      </c>
      <c r="T1111">
        <v>0</v>
      </c>
      <c r="U1111">
        <v>0</v>
      </c>
      <c r="V1111">
        <v>0</v>
      </c>
      <c r="W1111">
        <v>0</v>
      </c>
      <c r="X1111">
        <v>0</v>
      </c>
      <c r="Y1111">
        <v>0</v>
      </c>
      <c r="Z1111">
        <v>0</v>
      </c>
      <c r="AA1111">
        <v>0</v>
      </c>
      <c r="AB1111">
        <v>0</v>
      </c>
      <c r="AC1111" t="s">
        <v>33</v>
      </c>
      <c r="AD1111">
        <v>0</v>
      </c>
      <c r="AE1111">
        <v>0</v>
      </c>
      <c r="AF1111">
        <v>0</v>
      </c>
    </row>
    <row r="1112" spans="1:32" hidden="1" x14ac:dyDescent="0.25">
      <c r="A1112" t="s">
        <v>2129</v>
      </c>
      <c r="B1112">
        <v>87.56</v>
      </c>
      <c r="C1112">
        <v>1139.44</v>
      </c>
      <c r="D1112" s="17">
        <f>VLOOKUP(A1112,Sheet7!$A$2:$B$602,2,FALSE)</f>
        <v>350</v>
      </c>
      <c r="E1112">
        <v>27610</v>
      </c>
      <c r="F1112">
        <v>0</v>
      </c>
      <c r="H1112">
        <v>822</v>
      </c>
      <c r="I1112" t="s">
        <v>27</v>
      </c>
      <c r="J1112" t="s">
        <v>2119</v>
      </c>
      <c r="K1112" t="s">
        <v>2134</v>
      </c>
      <c r="L1112" t="s">
        <v>272</v>
      </c>
      <c r="M1112" t="s">
        <v>32</v>
      </c>
      <c r="N1112">
        <v>1289.47</v>
      </c>
      <c r="O1112">
        <v>0</v>
      </c>
      <c r="P1112">
        <v>580.26</v>
      </c>
      <c r="Q1112">
        <v>500</v>
      </c>
      <c r="R1112">
        <v>225</v>
      </c>
      <c r="S1112">
        <v>500</v>
      </c>
      <c r="T1112">
        <v>0</v>
      </c>
      <c r="U1112" t="s">
        <v>2135</v>
      </c>
      <c r="V1112">
        <v>3</v>
      </c>
      <c r="W1112">
        <v>4</v>
      </c>
      <c r="X1112" t="s">
        <v>2136</v>
      </c>
      <c r="Y1112" t="s">
        <v>74</v>
      </c>
      <c r="Z1112" t="s">
        <v>2137</v>
      </c>
      <c r="AA1112">
        <v>0</v>
      </c>
      <c r="AB1112">
        <v>0</v>
      </c>
      <c r="AC1112" t="s">
        <v>33</v>
      </c>
      <c r="AD1112">
        <v>0</v>
      </c>
      <c r="AE1112">
        <v>0</v>
      </c>
      <c r="AF1112">
        <v>0</v>
      </c>
    </row>
    <row r="1113" spans="1:32" hidden="1" x14ac:dyDescent="0.25">
      <c r="A1113" t="s">
        <v>2129</v>
      </c>
      <c r="B1113">
        <v>87.56</v>
      </c>
      <c r="C1113">
        <v>1139.44</v>
      </c>
      <c r="D1113" s="17">
        <f>VLOOKUP(A1113,Sheet7!$A$2:$B$602,2,FALSE)</f>
        <v>350</v>
      </c>
      <c r="E1113">
        <v>27601</v>
      </c>
      <c r="F1113">
        <v>0</v>
      </c>
      <c r="H1113">
        <v>822</v>
      </c>
      <c r="I1113" t="s">
        <v>27</v>
      </c>
      <c r="J1113" t="s">
        <v>2119</v>
      </c>
      <c r="K1113" t="s">
        <v>2130</v>
      </c>
      <c r="L1113" t="s">
        <v>35</v>
      </c>
      <c r="M1113" t="s">
        <v>32</v>
      </c>
      <c r="N1113">
        <v>117</v>
      </c>
      <c r="O1113">
        <v>0</v>
      </c>
      <c r="P1113">
        <v>58.5</v>
      </c>
      <c r="Q1113">
        <v>117</v>
      </c>
      <c r="R1113">
        <v>58.5</v>
      </c>
      <c r="S1113">
        <v>117</v>
      </c>
      <c r="T1113">
        <v>0</v>
      </c>
      <c r="U1113">
        <v>0</v>
      </c>
      <c r="V1113">
        <v>0</v>
      </c>
      <c r="W1113">
        <v>0</v>
      </c>
      <c r="X1113">
        <v>0</v>
      </c>
      <c r="Y1113">
        <v>0</v>
      </c>
      <c r="Z1113">
        <v>0</v>
      </c>
      <c r="AA1113">
        <v>0</v>
      </c>
      <c r="AB1113">
        <v>0</v>
      </c>
      <c r="AC1113" t="s">
        <v>33</v>
      </c>
      <c r="AD1113">
        <v>0</v>
      </c>
      <c r="AE1113">
        <v>0</v>
      </c>
      <c r="AF1113">
        <v>0</v>
      </c>
    </row>
    <row r="1114" spans="1:32" hidden="1" x14ac:dyDescent="0.25">
      <c r="A1114" t="s">
        <v>2143</v>
      </c>
      <c r="B1114">
        <v>756.1400000000001</v>
      </c>
      <c r="C1114">
        <v>2371.2199999999998</v>
      </c>
      <c r="D1114" s="17">
        <f>VLOOKUP(A1114,Sheet7!$A$2:$B$602,2,FALSE)</f>
        <v>500</v>
      </c>
      <c r="E1114">
        <v>27745</v>
      </c>
      <c r="F1114">
        <v>0</v>
      </c>
      <c r="H1114">
        <v>822</v>
      </c>
      <c r="I1114" t="s">
        <v>27</v>
      </c>
      <c r="J1114" t="s">
        <v>2119</v>
      </c>
      <c r="K1114" t="s">
        <v>2149</v>
      </c>
      <c r="L1114" t="s">
        <v>56</v>
      </c>
      <c r="M1114" t="s">
        <v>77</v>
      </c>
      <c r="N1114">
        <v>150</v>
      </c>
      <c r="O1114">
        <v>0</v>
      </c>
      <c r="P1114">
        <v>150</v>
      </c>
      <c r="Q1114">
        <v>150</v>
      </c>
      <c r="R1114">
        <v>150</v>
      </c>
      <c r="S1114">
        <v>0</v>
      </c>
      <c r="T1114">
        <v>0</v>
      </c>
      <c r="U1114">
        <v>0</v>
      </c>
      <c r="V1114">
        <v>0</v>
      </c>
      <c r="W1114">
        <v>0</v>
      </c>
      <c r="X1114" t="s">
        <v>2150</v>
      </c>
      <c r="Y1114">
        <v>0</v>
      </c>
      <c r="Z1114" t="s">
        <v>481</v>
      </c>
      <c r="AA1114">
        <v>0</v>
      </c>
      <c r="AB1114">
        <v>0</v>
      </c>
      <c r="AC1114" t="s">
        <v>33</v>
      </c>
      <c r="AD1114">
        <v>0</v>
      </c>
      <c r="AE1114">
        <v>0</v>
      </c>
      <c r="AF1114">
        <v>0</v>
      </c>
    </row>
    <row r="1115" spans="1:32" hidden="1" x14ac:dyDescent="0.25">
      <c r="A1115" t="s">
        <v>2143</v>
      </c>
      <c r="B1115">
        <v>756.1400000000001</v>
      </c>
      <c r="C1115">
        <v>2371.2199999999998</v>
      </c>
      <c r="D1115" s="17">
        <f>VLOOKUP(A1115,Sheet7!$A$2:$B$602,2,FALSE)</f>
        <v>500</v>
      </c>
      <c r="E1115">
        <v>27746</v>
      </c>
      <c r="F1115">
        <v>0</v>
      </c>
      <c r="H1115">
        <v>822</v>
      </c>
      <c r="I1115" t="s">
        <v>27</v>
      </c>
      <c r="J1115" t="s">
        <v>2119</v>
      </c>
      <c r="K1115" t="s">
        <v>2151</v>
      </c>
      <c r="L1115" t="s">
        <v>56</v>
      </c>
      <c r="M1115" t="s">
        <v>32</v>
      </c>
      <c r="N1115">
        <v>150</v>
      </c>
      <c r="O1115">
        <v>0</v>
      </c>
      <c r="P1115">
        <v>150</v>
      </c>
      <c r="Q1115">
        <v>150</v>
      </c>
      <c r="R1115">
        <v>150</v>
      </c>
      <c r="S1115">
        <v>0</v>
      </c>
      <c r="T1115">
        <v>0</v>
      </c>
      <c r="U1115">
        <v>0</v>
      </c>
      <c r="V1115">
        <v>0</v>
      </c>
      <c r="W1115">
        <v>0</v>
      </c>
      <c r="X1115">
        <v>0</v>
      </c>
      <c r="Y1115">
        <v>0</v>
      </c>
      <c r="Z1115">
        <v>0</v>
      </c>
      <c r="AA1115">
        <v>0</v>
      </c>
      <c r="AB1115">
        <v>0</v>
      </c>
      <c r="AC1115" t="s">
        <v>33</v>
      </c>
      <c r="AD1115">
        <v>0</v>
      </c>
      <c r="AE1115">
        <v>0</v>
      </c>
      <c r="AF1115">
        <v>0</v>
      </c>
    </row>
    <row r="1116" spans="1:32" hidden="1" x14ac:dyDescent="0.25">
      <c r="A1116" t="s">
        <v>2143</v>
      </c>
      <c r="B1116">
        <v>756.1400000000001</v>
      </c>
      <c r="C1116">
        <v>2371.2199999999998</v>
      </c>
      <c r="D1116" s="17">
        <f>VLOOKUP(A1116,Sheet7!$A$2:$B$602,2,FALSE)</f>
        <v>500</v>
      </c>
      <c r="E1116">
        <v>27725</v>
      </c>
      <c r="F1116">
        <v>0</v>
      </c>
      <c r="H1116">
        <v>822</v>
      </c>
      <c r="I1116" t="s">
        <v>27</v>
      </c>
      <c r="J1116" t="s">
        <v>2119</v>
      </c>
      <c r="K1116" t="s">
        <v>2144</v>
      </c>
      <c r="L1116" t="s">
        <v>71</v>
      </c>
      <c r="M1116" t="s">
        <v>32</v>
      </c>
      <c r="N1116">
        <v>300</v>
      </c>
      <c r="O1116">
        <v>0</v>
      </c>
      <c r="P1116">
        <v>300</v>
      </c>
      <c r="Q1116">
        <v>300</v>
      </c>
      <c r="R1116">
        <v>300</v>
      </c>
      <c r="S1116">
        <v>300</v>
      </c>
      <c r="T1116">
        <v>0</v>
      </c>
      <c r="U1116">
        <v>0</v>
      </c>
      <c r="V1116">
        <v>0</v>
      </c>
      <c r="W1116">
        <v>0</v>
      </c>
      <c r="X1116" t="s">
        <v>2145</v>
      </c>
      <c r="Y1116">
        <v>0</v>
      </c>
      <c r="Z1116" t="s">
        <v>2142</v>
      </c>
      <c r="AA1116">
        <v>0</v>
      </c>
      <c r="AB1116">
        <v>0</v>
      </c>
      <c r="AC1116" t="s">
        <v>63</v>
      </c>
      <c r="AD1116" t="s">
        <v>2146</v>
      </c>
      <c r="AE1116">
        <v>0</v>
      </c>
      <c r="AF1116">
        <v>0</v>
      </c>
    </row>
    <row r="1117" spans="1:32" hidden="1" x14ac:dyDescent="0.25">
      <c r="A1117" t="s">
        <v>2143</v>
      </c>
      <c r="B1117">
        <v>756.1400000000001</v>
      </c>
      <c r="C1117">
        <v>2371.2199999999998</v>
      </c>
      <c r="D1117" s="17">
        <f>VLOOKUP(A1117,Sheet7!$A$2:$B$602,2,FALSE)</f>
        <v>500</v>
      </c>
      <c r="E1117">
        <v>27741</v>
      </c>
      <c r="F1117">
        <v>0</v>
      </c>
      <c r="H1117">
        <v>822</v>
      </c>
      <c r="I1117" t="s">
        <v>27</v>
      </c>
      <c r="J1117" t="s">
        <v>2119</v>
      </c>
      <c r="K1117" t="s">
        <v>2148</v>
      </c>
      <c r="L1117" t="s">
        <v>98</v>
      </c>
      <c r="M1117" t="s">
        <v>32</v>
      </c>
      <c r="N1117">
        <v>345</v>
      </c>
      <c r="O1117">
        <v>0</v>
      </c>
      <c r="P1117">
        <v>115</v>
      </c>
      <c r="Q1117">
        <v>345</v>
      </c>
      <c r="R1117">
        <v>115</v>
      </c>
      <c r="S1117">
        <v>345</v>
      </c>
      <c r="T1117">
        <v>0</v>
      </c>
      <c r="U1117">
        <v>0</v>
      </c>
      <c r="V1117">
        <v>0</v>
      </c>
      <c r="W1117">
        <v>0</v>
      </c>
      <c r="X1117">
        <v>0</v>
      </c>
      <c r="Y1117">
        <v>0</v>
      </c>
      <c r="Z1117">
        <v>0</v>
      </c>
      <c r="AA1117">
        <v>0</v>
      </c>
      <c r="AB1117">
        <v>0</v>
      </c>
      <c r="AC1117" t="s">
        <v>33</v>
      </c>
      <c r="AD1117">
        <v>0</v>
      </c>
      <c r="AE1117">
        <v>0</v>
      </c>
      <c r="AF1117">
        <v>0</v>
      </c>
    </row>
    <row r="1118" spans="1:32" hidden="1" x14ac:dyDescent="0.25">
      <c r="A1118" t="s">
        <v>2143</v>
      </c>
      <c r="B1118">
        <v>756.1400000000001</v>
      </c>
      <c r="C1118">
        <v>2371.2199999999998</v>
      </c>
      <c r="D1118" s="17">
        <f>VLOOKUP(A1118,Sheet7!$A$2:$B$602,2,FALSE)</f>
        <v>500</v>
      </c>
      <c r="E1118">
        <v>27749</v>
      </c>
      <c r="F1118">
        <v>0</v>
      </c>
      <c r="H1118">
        <v>822</v>
      </c>
      <c r="I1118" t="s">
        <v>27</v>
      </c>
      <c r="J1118" t="s">
        <v>2119</v>
      </c>
      <c r="K1118" t="s">
        <v>2152</v>
      </c>
      <c r="L1118" t="s">
        <v>60</v>
      </c>
      <c r="M1118" t="s">
        <v>77</v>
      </c>
      <c r="N1118">
        <v>300</v>
      </c>
      <c r="O1118">
        <v>0</v>
      </c>
      <c r="P1118">
        <v>150</v>
      </c>
      <c r="Q1118">
        <v>150</v>
      </c>
      <c r="R1118">
        <v>0</v>
      </c>
      <c r="S1118">
        <v>0</v>
      </c>
      <c r="T1118">
        <v>0</v>
      </c>
      <c r="U1118" t="s">
        <v>2153</v>
      </c>
      <c r="V1118">
        <v>4</v>
      </c>
      <c r="W1118">
        <v>3</v>
      </c>
      <c r="X1118" t="s">
        <v>74</v>
      </c>
      <c r="Y1118" t="s">
        <v>2124</v>
      </c>
      <c r="Z1118" t="s">
        <v>824</v>
      </c>
      <c r="AA1118">
        <v>0</v>
      </c>
      <c r="AB1118">
        <v>0</v>
      </c>
      <c r="AC1118" t="s">
        <v>33</v>
      </c>
      <c r="AD1118">
        <v>0</v>
      </c>
      <c r="AE1118">
        <v>0</v>
      </c>
      <c r="AF1118">
        <v>0</v>
      </c>
    </row>
    <row r="1119" spans="1:32" hidden="1" x14ac:dyDescent="0.25">
      <c r="A1119" t="s">
        <v>2154</v>
      </c>
      <c r="B1119">
        <v>1687.95</v>
      </c>
      <c r="C1119" t="e">
        <v>#N/A</v>
      </c>
      <c r="D1119" s="17" t="e">
        <f>VLOOKUP(A1119,Sheet7!$A$2:$B$602,2,FALSE)</f>
        <v>#N/A</v>
      </c>
      <c r="E1119">
        <v>26053</v>
      </c>
      <c r="F1119">
        <v>0</v>
      </c>
      <c r="H1119">
        <v>822</v>
      </c>
      <c r="I1119" t="s">
        <v>27</v>
      </c>
      <c r="J1119" t="s">
        <v>2119</v>
      </c>
      <c r="K1119" t="s">
        <v>2157</v>
      </c>
      <c r="L1119" t="s">
        <v>35</v>
      </c>
      <c r="M1119" t="s">
        <v>51</v>
      </c>
      <c r="N1119">
        <v>24</v>
      </c>
      <c r="O1119">
        <v>0</v>
      </c>
      <c r="P1119">
        <v>24</v>
      </c>
      <c r="Q1119">
        <v>24</v>
      </c>
      <c r="R1119">
        <v>24</v>
      </c>
      <c r="S1119">
        <v>24</v>
      </c>
      <c r="T1119">
        <v>0</v>
      </c>
      <c r="U1119">
        <v>0</v>
      </c>
      <c r="V1119">
        <v>0</v>
      </c>
      <c r="W1119">
        <v>0</v>
      </c>
      <c r="X1119">
        <v>0</v>
      </c>
      <c r="Y1119">
        <v>0</v>
      </c>
      <c r="Z1119">
        <v>0</v>
      </c>
      <c r="AA1119">
        <v>0</v>
      </c>
      <c r="AB1119">
        <v>0</v>
      </c>
      <c r="AC1119" t="s">
        <v>33</v>
      </c>
      <c r="AD1119">
        <v>0</v>
      </c>
      <c r="AE1119">
        <v>0</v>
      </c>
      <c r="AF1119">
        <v>0</v>
      </c>
    </row>
    <row r="1120" spans="1:32" hidden="1" x14ac:dyDescent="0.25">
      <c r="A1120" t="s">
        <v>2154</v>
      </c>
      <c r="B1120">
        <v>1687.95</v>
      </c>
      <c r="C1120" t="e">
        <v>#N/A</v>
      </c>
      <c r="D1120" s="17" t="e">
        <f>VLOOKUP(A1120,Sheet7!$A$2:$B$602,2,FALSE)</f>
        <v>#N/A</v>
      </c>
      <c r="E1120">
        <v>26037</v>
      </c>
      <c r="F1120">
        <v>0</v>
      </c>
      <c r="H1120">
        <v>822</v>
      </c>
      <c r="I1120" t="s">
        <v>27</v>
      </c>
      <c r="J1120" t="s">
        <v>2119</v>
      </c>
      <c r="K1120" t="s">
        <v>2155</v>
      </c>
      <c r="L1120" t="s">
        <v>1212</v>
      </c>
      <c r="M1120" t="s">
        <v>32</v>
      </c>
      <c r="N1120">
        <v>700</v>
      </c>
      <c r="O1120">
        <v>0</v>
      </c>
      <c r="P1120">
        <v>280</v>
      </c>
      <c r="Q1120">
        <v>700</v>
      </c>
      <c r="R1120">
        <v>280</v>
      </c>
      <c r="S1120">
        <v>700</v>
      </c>
      <c r="T1120">
        <v>0</v>
      </c>
      <c r="U1120">
        <v>0</v>
      </c>
      <c r="V1120">
        <v>0</v>
      </c>
      <c r="W1120">
        <v>0</v>
      </c>
      <c r="X1120">
        <v>0</v>
      </c>
      <c r="Y1120">
        <v>0</v>
      </c>
      <c r="Z1120">
        <v>0</v>
      </c>
      <c r="AA1120">
        <v>0</v>
      </c>
      <c r="AB1120">
        <v>0</v>
      </c>
      <c r="AC1120" t="s">
        <v>33</v>
      </c>
      <c r="AD1120">
        <v>0</v>
      </c>
      <c r="AE1120">
        <v>0</v>
      </c>
      <c r="AF1120">
        <v>0</v>
      </c>
    </row>
    <row r="1121" spans="1:32" hidden="1" x14ac:dyDescent="0.25">
      <c r="A1121" t="s">
        <v>2154</v>
      </c>
      <c r="B1121">
        <v>1687.95</v>
      </c>
      <c r="C1121" t="e">
        <v>#N/A</v>
      </c>
      <c r="D1121" s="17" t="e">
        <f>VLOOKUP(A1121,Sheet7!$A$2:$B$602,2,FALSE)</f>
        <v>#N/A</v>
      </c>
      <c r="E1121">
        <v>26038</v>
      </c>
      <c r="F1121">
        <v>0</v>
      </c>
      <c r="H1121">
        <v>822</v>
      </c>
      <c r="I1121" t="s">
        <v>27</v>
      </c>
      <c r="J1121" t="s">
        <v>2119</v>
      </c>
      <c r="K1121" t="s">
        <v>2156</v>
      </c>
      <c r="L1121" t="s">
        <v>954</v>
      </c>
      <c r="M1121" t="s">
        <v>32</v>
      </c>
      <c r="N1121">
        <v>1200</v>
      </c>
      <c r="O1121">
        <v>0</v>
      </c>
      <c r="P1121">
        <v>600</v>
      </c>
      <c r="Q1121">
        <v>1200</v>
      </c>
      <c r="R1121">
        <v>600</v>
      </c>
      <c r="S1121">
        <v>1200</v>
      </c>
      <c r="T1121">
        <v>0</v>
      </c>
      <c r="U1121">
        <v>0</v>
      </c>
      <c r="V1121">
        <v>0</v>
      </c>
      <c r="W1121">
        <v>0</v>
      </c>
      <c r="X1121">
        <v>0</v>
      </c>
      <c r="Y1121">
        <v>0</v>
      </c>
      <c r="Z1121">
        <v>0</v>
      </c>
      <c r="AA1121">
        <v>0</v>
      </c>
      <c r="AB1121">
        <v>0</v>
      </c>
      <c r="AC1121" t="s">
        <v>33</v>
      </c>
      <c r="AD1121">
        <v>0</v>
      </c>
      <c r="AE1121">
        <v>0</v>
      </c>
      <c r="AF1121">
        <v>0</v>
      </c>
    </row>
    <row r="1122" spans="1:32" hidden="1" x14ac:dyDescent="0.25">
      <c r="A1122" t="s">
        <v>2154</v>
      </c>
      <c r="B1122">
        <v>1687.95</v>
      </c>
      <c r="C1122" t="e">
        <v>#N/A</v>
      </c>
      <c r="D1122" s="17" t="e">
        <f>VLOOKUP(A1122,Sheet7!$A$2:$B$602,2,FALSE)</f>
        <v>#N/A</v>
      </c>
      <c r="E1122">
        <v>26070</v>
      </c>
      <c r="F1122">
        <v>0</v>
      </c>
      <c r="H1122">
        <v>822</v>
      </c>
      <c r="I1122" t="s">
        <v>27</v>
      </c>
      <c r="J1122" t="s">
        <v>2119</v>
      </c>
      <c r="K1122" t="s">
        <v>2158</v>
      </c>
      <c r="L1122" t="s">
        <v>71</v>
      </c>
      <c r="M1122" t="s">
        <v>32</v>
      </c>
      <c r="N1122">
        <v>500</v>
      </c>
      <c r="O1122">
        <v>0</v>
      </c>
      <c r="P1122">
        <v>300</v>
      </c>
      <c r="Q1122">
        <v>500</v>
      </c>
      <c r="R1122">
        <v>300</v>
      </c>
      <c r="S1122">
        <v>500</v>
      </c>
      <c r="T1122">
        <v>0</v>
      </c>
      <c r="U1122">
        <v>0</v>
      </c>
      <c r="V1122">
        <v>0</v>
      </c>
      <c r="W1122">
        <v>0</v>
      </c>
      <c r="X1122">
        <v>0</v>
      </c>
      <c r="Y1122">
        <v>0</v>
      </c>
      <c r="Z1122">
        <v>0</v>
      </c>
      <c r="AA1122">
        <v>0</v>
      </c>
      <c r="AB1122">
        <v>0</v>
      </c>
      <c r="AC1122" t="s">
        <v>33</v>
      </c>
      <c r="AD1122">
        <v>0</v>
      </c>
      <c r="AE1122">
        <v>0</v>
      </c>
      <c r="AF1122">
        <v>0</v>
      </c>
    </row>
    <row r="1123" spans="1:32" hidden="1" x14ac:dyDescent="0.25">
      <c r="A1123" t="s">
        <v>2154</v>
      </c>
      <c r="B1123">
        <v>1687.95</v>
      </c>
      <c r="C1123" t="e">
        <v>#N/A</v>
      </c>
      <c r="D1123" s="17" t="e">
        <f>VLOOKUP(A1123,Sheet7!$A$2:$B$602,2,FALSE)</f>
        <v>#N/A</v>
      </c>
      <c r="E1123">
        <v>26085</v>
      </c>
      <c r="F1123">
        <v>0</v>
      </c>
      <c r="H1123">
        <v>822</v>
      </c>
      <c r="I1123" t="s">
        <v>27</v>
      </c>
      <c r="J1123" t="s">
        <v>2119</v>
      </c>
      <c r="K1123" t="s">
        <v>2159</v>
      </c>
      <c r="L1123" t="s">
        <v>60</v>
      </c>
      <c r="M1123" t="s">
        <v>32</v>
      </c>
      <c r="N1123">
        <v>5000</v>
      </c>
      <c r="O1123">
        <v>0</v>
      </c>
      <c r="P1123">
        <v>2000</v>
      </c>
      <c r="Q1123">
        <v>5000</v>
      </c>
      <c r="R1123">
        <v>2000</v>
      </c>
      <c r="S1123">
        <v>5000</v>
      </c>
      <c r="T1123">
        <v>0</v>
      </c>
      <c r="U1123">
        <v>0</v>
      </c>
      <c r="V1123">
        <v>0</v>
      </c>
      <c r="W1123">
        <v>0</v>
      </c>
      <c r="X1123">
        <v>0</v>
      </c>
      <c r="Y1123">
        <v>0</v>
      </c>
      <c r="Z1123">
        <v>0</v>
      </c>
      <c r="AA1123">
        <v>0</v>
      </c>
      <c r="AB1123">
        <v>0</v>
      </c>
      <c r="AC1123" t="s">
        <v>33</v>
      </c>
      <c r="AD1123">
        <v>0</v>
      </c>
      <c r="AE1123">
        <v>0</v>
      </c>
      <c r="AF1123">
        <v>0</v>
      </c>
    </row>
    <row r="1124" spans="1:32" hidden="1" x14ac:dyDescent="0.25">
      <c r="A1124" t="s">
        <v>2160</v>
      </c>
      <c r="B1124">
        <v>122.04</v>
      </c>
      <c r="C1124">
        <v>2740.86</v>
      </c>
      <c r="D1124" s="17">
        <f>VLOOKUP(A1124,Sheet7!$A$2:$B$602,2,FALSE)</f>
        <v>1400</v>
      </c>
      <c r="E1124">
        <v>25856</v>
      </c>
      <c r="F1124">
        <v>0</v>
      </c>
      <c r="H1124">
        <v>822</v>
      </c>
      <c r="I1124" t="s">
        <v>27</v>
      </c>
      <c r="J1124" t="s">
        <v>2119</v>
      </c>
      <c r="K1124" t="s">
        <v>2165</v>
      </c>
      <c r="L1124" t="s">
        <v>71</v>
      </c>
      <c r="M1124" t="s">
        <v>32</v>
      </c>
      <c r="N1124">
        <v>260</v>
      </c>
      <c r="O1124">
        <v>0</v>
      </c>
      <c r="P1124">
        <v>260</v>
      </c>
      <c r="Q1124">
        <v>260</v>
      </c>
      <c r="R1124">
        <v>260</v>
      </c>
      <c r="S1124">
        <v>260</v>
      </c>
      <c r="T1124">
        <v>0</v>
      </c>
      <c r="U1124">
        <v>0</v>
      </c>
      <c r="V1124">
        <v>0</v>
      </c>
      <c r="W1124">
        <v>0</v>
      </c>
      <c r="X1124">
        <v>0</v>
      </c>
      <c r="Y1124">
        <v>0</v>
      </c>
      <c r="Z1124">
        <v>0</v>
      </c>
      <c r="AA1124">
        <v>0</v>
      </c>
      <c r="AB1124">
        <v>0</v>
      </c>
      <c r="AC1124" t="s">
        <v>33</v>
      </c>
      <c r="AD1124">
        <v>0</v>
      </c>
      <c r="AE1124">
        <v>0</v>
      </c>
      <c r="AF1124">
        <v>0</v>
      </c>
    </row>
    <row r="1125" spans="1:32" hidden="1" x14ac:dyDescent="0.25">
      <c r="A1125" t="s">
        <v>2166</v>
      </c>
      <c r="B1125">
        <v>221.48000000000002</v>
      </c>
      <c r="C1125" t="e">
        <v>#N/A</v>
      </c>
      <c r="D1125" s="17" t="e">
        <f>VLOOKUP(A1125,Sheet7!$A$2:$B$602,2,FALSE)</f>
        <v>#N/A</v>
      </c>
      <c r="E1125">
        <v>25825</v>
      </c>
      <c r="F1125">
        <v>0</v>
      </c>
      <c r="H1125">
        <v>822</v>
      </c>
      <c r="I1125" t="s">
        <v>27</v>
      </c>
      <c r="J1125" t="s">
        <v>2119</v>
      </c>
      <c r="K1125" t="s">
        <v>2167</v>
      </c>
      <c r="L1125" t="s">
        <v>45</v>
      </c>
      <c r="M1125" t="s">
        <v>77</v>
      </c>
      <c r="N1125">
        <v>200</v>
      </c>
      <c r="O1125">
        <v>200</v>
      </c>
      <c r="P1125">
        <v>100</v>
      </c>
      <c r="Q1125">
        <v>200</v>
      </c>
      <c r="R1125">
        <v>100</v>
      </c>
      <c r="S1125">
        <v>200</v>
      </c>
      <c r="T1125">
        <v>0</v>
      </c>
      <c r="U1125">
        <v>0</v>
      </c>
      <c r="V1125">
        <v>0</v>
      </c>
      <c r="W1125">
        <v>0</v>
      </c>
      <c r="X1125">
        <v>0</v>
      </c>
      <c r="Y1125">
        <v>0</v>
      </c>
      <c r="Z1125">
        <v>0</v>
      </c>
      <c r="AA1125">
        <v>0</v>
      </c>
      <c r="AB1125">
        <v>0</v>
      </c>
      <c r="AC1125" t="s">
        <v>33</v>
      </c>
      <c r="AD1125">
        <v>0</v>
      </c>
      <c r="AE1125">
        <v>0</v>
      </c>
      <c r="AF1125">
        <v>0</v>
      </c>
    </row>
    <row r="1126" spans="1:32" hidden="1" x14ac:dyDescent="0.25">
      <c r="A1126" t="s">
        <v>2168</v>
      </c>
      <c r="B1126" t="e">
        <v>#N/A</v>
      </c>
      <c r="C1126">
        <v>140.63</v>
      </c>
      <c r="D1126" s="17">
        <f>VLOOKUP(A1126,Sheet7!$A$2:$B$602,2,FALSE)</f>
        <v>40</v>
      </c>
      <c r="E1126">
        <v>25428</v>
      </c>
      <c r="F1126">
        <v>0</v>
      </c>
      <c r="H1126">
        <v>822</v>
      </c>
      <c r="I1126" t="s">
        <v>27</v>
      </c>
      <c r="J1126" t="s">
        <v>2119</v>
      </c>
      <c r="K1126" t="s">
        <v>2169</v>
      </c>
      <c r="L1126" t="s">
        <v>408</v>
      </c>
      <c r="M1126" t="s">
        <v>32</v>
      </c>
      <c r="N1126">
        <v>550</v>
      </c>
      <c r="O1126">
        <v>0</v>
      </c>
      <c r="P1126">
        <v>550</v>
      </c>
      <c r="Q1126">
        <v>550</v>
      </c>
      <c r="R1126">
        <v>550</v>
      </c>
      <c r="S1126">
        <v>0</v>
      </c>
      <c r="T1126">
        <v>0</v>
      </c>
      <c r="U1126" t="s">
        <v>2170</v>
      </c>
      <c r="V1126">
        <v>0</v>
      </c>
      <c r="W1126">
        <v>0</v>
      </c>
      <c r="X1126" t="s">
        <v>2171</v>
      </c>
      <c r="Y1126" t="s">
        <v>2124</v>
      </c>
      <c r="Z1126" t="s">
        <v>824</v>
      </c>
      <c r="AA1126">
        <v>0</v>
      </c>
      <c r="AB1126">
        <v>0</v>
      </c>
      <c r="AC1126" t="s">
        <v>63</v>
      </c>
      <c r="AD1126" t="s">
        <v>2042</v>
      </c>
      <c r="AE1126">
        <v>0</v>
      </c>
      <c r="AF1126">
        <v>0</v>
      </c>
    </row>
    <row r="1127" spans="1:32" hidden="1" x14ac:dyDescent="0.25">
      <c r="A1127" t="s">
        <v>2168</v>
      </c>
      <c r="B1127" t="e">
        <v>#N/A</v>
      </c>
      <c r="C1127">
        <v>140.63</v>
      </c>
      <c r="D1127" s="17">
        <f>VLOOKUP(A1127,Sheet7!$A$2:$B$602,2,FALSE)</f>
        <v>40</v>
      </c>
      <c r="E1127">
        <v>25434</v>
      </c>
      <c r="F1127">
        <v>0</v>
      </c>
      <c r="H1127">
        <v>822</v>
      </c>
      <c r="I1127" t="s">
        <v>27</v>
      </c>
      <c r="J1127" t="s">
        <v>2119</v>
      </c>
      <c r="K1127" t="s">
        <v>2173</v>
      </c>
      <c r="L1127" t="s">
        <v>408</v>
      </c>
      <c r="M1127" t="s">
        <v>51</v>
      </c>
      <c r="N1127">
        <v>40</v>
      </c>
      <c r="O1127">
        <v>0</v>
      </c>
      <c r="P1127">
        <v>40</v>
      </c>
      <c r="Q1127">
        <v>40</v>
      </c>
      <c r="R1127">
        <v>40</v>
      </c>
      <c r="S1127">
        <v>0</v>
      </c>
      <c r="T1127">
        <v>0</v>
      </c>
      <c r="U1127">
        <v>0</v>
      </c>
      <c r="V1127">
        <v>0</v>
      </c>
      <c r="W1127">
        <v>0</v>
      </c>
      <c r="X1127" t="s">
        <v>2171</v>
      </c>
      <c r="Y1127" t="s">
        <v>2124</v>
      </c>
      <c r="Z1127" t="s">
        <v>824</v>
      </c>
      <c r="AA1127">
        <v>0</v>
      </c>
      <c r="AB1127">
        <v>0</v>
      </c>
      <c r="AC1127" t="s">
        <v>63</v>
      </c>
      <c r="AD1127" t="s">
        <v>2042</v>
      </c>
      <c r="AE1127">
        <v>0</v>
      </c>
      <c r="AF1127">
        <v>0</v>
      </c>
    </row>
    <row r="1128" spans="1:32" hidden="1" x14ac:dyDescent="0.25">
      <c r="A1128" t="s">
        <v>2168</v>
      </c>
      <c r="B1128" t="e">
        <v>#N/A</v>
      </c>
      <c r="C1128">
        <v>140.63</v>
      </c>
      <c r="D1128" s="17">
        <f>VLOOKUP(A1128,Sheet7!$A$2:$B$602,2,FALSE)</f>
        <v>40</v>
      </c>
      <c r="E1128">
        <v>25451</v>
      </c>
      <c r="F1128">
        <v>0</v>
      </c>
      <c r="H1128">
        <v>822</v>
      </c>
      <c r="I1128" t="s">
        <v>27</v>
      </c>
      <c r="J1128" t="s">
        <v>2119</v>
      </c>
      <c r="K1128" t="s">
        <v>2175</v>
      </c>
      <c r="L1128" t="s">
        <v>408</v>
      </c>
      <c r="M1128" t="s">
        <v>77</v>
      </c>
      <c r="N1128">
        <v>300</v>
      </c>
      <c r="O1128">
        <v>200</v>
      </c>
      <c r="P1128">
        <v>100</v>
      </c>
      <c r="Q1128">
        <v>300</v>
      </c>
      <c r="R1128">
        <v>100</v>
      </c>
      <c r="S1128">
        <v>0</v>
      </c>
      <c r="T1128">
        <v>0</v>
      </c>
      <c r="U1128">
        <v>0</v>
      </c>
      <c r="V1128">
        <v>0</v>
      </c>
      <c r="W1128">
        <v>0</v>
      </c>
      <c r="X1128" t="s">
        <v>2171</v>
      </c>
      <c r="Y1128" t="s">
        <v>2124</v>
      </c>
      <c r="Z1128" t="s">
        <v>824</v>
      </c>
      <c r="AA1128">
        <v>0</v>
      </c>
      <c r="AB1128">
        <v>0</v>
      </c>
      <c r="AC1128" t="s">
        <v>63</v>
      </c>
      <c r="AD1128" t="s">
        <v>2042</v>
      </c>
      <c r="AE1128">
        <v>0</v>
      </c>
      <c r="AF1128">
        <v>0</v>
      </c>
    </row>
    <row r="1129" spans="1:32" hidden="1" x14ac:dyDescent="0.25">
      <c r="A1129" t="s">
        <v>2168</v>
      </c>
      <c r="B1129" t="e">
        <v>#N/A</v>
      </c>
      <c r="C1129">
        <v>140.63</v>
      </c>
      <c r="D1129" s="17">
        <f>VLOOKUP(A1129,Sheet7!$A$2:$B$602,2,FALSE)</f>
        <v>40</v>
      </c>
      <c r="E1129">
        <v>25429</v>
      </c>
      <c r="F1129">
        <v>0</v>
      </c>
      <c r="H1129">
        <v>822</v>
      </c>
      <c r="I1129" t="s">
        <v>27</v>
      </c>
      <c r="J1129" t="s">
        <v>2119</v>
      </c>
      <c r="K1129" t="s">
        <v>2172</v>
      </c>
      <c r="L1129" t="s">
        <v>71</v>
      </c>
      <c r="M1129" t="s">
        <v>32</v>
      </c>
      <c r="N1129">
        <v>100</v>
      </c>
      <c r="O1129">
        <v>0</v>
      </c>
      <c r="P1129">
        <v>100</v>
      </c>
      <c r="Q1129">
        <v>100</v>
      </c>
      <c r="R1129">
        <v>100</v>
      </c>
      <c r="S1129">
        <v>100</v>
      </c>
      <c r="T1129">
        <v>0</v>
      </c>
      <c r="U1129">
        <v>0</v>
      </c>
      <c r="V1129">
        <v>0</v>
      </c>
      <c r="W1129">
        <v>0</v>
      </c>
      <c r="X1129">
        <v>0</v>
      </c>
      <c r="Y1129">
        <v>0</v>
      </c>
      <c r="Z1129">
        <v>0</v>
      </c>
      <c r="AA1129">
        <v>0</v>
      </c>
      <c r="AB1129">
        <v>0</v>
      </c>
      <c r="AC1129" t="s">
        <v>33</v>
      </c>
      <c r="AD1129">
        <v>0</v>
      </c>
      <c r="AE1129">
        <v>0</v>
      </c>
      <c r="AF1129">
        <v>0</v>
      </c>
    </row>
    <row r="1130" spans="1:32" hidden="1" x14ac:dyDescent="0.25">
      <c r="A1130" t="s">
        <v>2168</v>
      </c>
      <c r="B1130" t="e">
        <v>#N/A</v>
      </c>
      <c r="C1130">
        <v>140.63</v>
      </c>
      <c r="D1130" s="17">
        <f>VLOOKUP(A1130,Sheet7!$A$2:$B$602,2,FALSE)</f>
        <v>40</v>
      </c>
      <c r="E1130">
        <v>25439</v>
      </c>
      <c r="F1130">
        <v>0</v>
      </c>
      <c r="H1130">
        <v>822</v>
      </c>
      <c r="I1130" t="s">
        <v>27</v>
      </c>
      <c r="J1130" t="s">
        <v>2119</v>
      </c>
      <c r="K1130" t="s">
        <v>2174</v>
      </c>
      <c r="L1130" t="s">
        <v>272</v>
      </c>
      <c r="M1130" t="s">
        <v>77</v>
      </c>
      <c r="N1130">
        <v>264</v>
      </c>
      <c r="O1130">
        <v>0</v>
      </c>
      <c r="P1130">
        <v>180</v>
      </c>
      <c r="Q1130">
        <v>264</v>
      </c>
      <c r="R1130">
        <v>180</v>
      </c>
      <c r="S1130">
        <v>264</v>
      </c>
      <c r="T1130">
        <v>0</v>
      </c>
      <c r="U1130">
        <v>0</v>
      </c>
      <c r="V1130">
        <v>0</v>
      </c>
      <c r="W1130">
        <v>0</v>
      </c>
      <c r="X1130">
        <v>0</v>
      </c>
      <c r="Y1130">
        <v>0</v>
      </c>
      <c r="Z1130">
        <v>0</v>
      </c>
      <c r="AA1130">
        <v>0</v>
      </c>
      <c r="AB1130">
        <v>0</v>
      </c>
      <c r="AC1130" t="s">
        <v>33</v>
      </c>
      <c r="AD1130">
        <v>0</v>
      </c>
      <c r="AE1130">
        <v>0</v>
      </c>
      <c r="AF1130">
        <v>0</v>
      </c>
    </row>
    <row r="1131" spans="1:32" hidden="1" x14ac:dyDescent="0.25">
      <c r="A1131" t="s">
        <v>2178</v>
      </c>
      <c r="B1131">
        <v>138.93</v>
      </c>
      <c r="C1131">
        <v>317.77</v>
      </c>
      <c r="D1131" s="17">
        <f>VLOOKUP(A1131,Sheet7!$A$2:$B$602,2,FALSE)</f>
        <v>25</v>
      </c>
      <c r="E1131">
        <v>25391</v>
      </c>
      <c r="F1131">
        <v>0</v>
      </c>
      <c r="H1131">
        <v>819</v>
      </c>
      <c r="I1131" t="s">
        <v>27</v>
      </c>
      <c r="J1131" t="s">
        <v>2177</v>
      </c>
      <c r="K1131" t="s">
        <v>2179</v>
      </c>
      <c r="L1131" t="s">
        <v>60</v>
      </c>
      <c r="M1131" t="s">
        <v>32</v>
      </c>
      <c r="N1131">
        <v>759</v>
      </c>
      <c r="O1131">
        <v>330</v>
      </c>
      <c r="P1131">
        <v>429</v>
      </c>
      <c r="Q1131">
        <v>759</v>
      </c>
      <c r="R1131">
        <v>429</v>
      </c>
      <c r="S1131">
        <v>759</v>
      </c>
      <c r="T1131">
        <v>0</v>
      </c>
      <c r="U1131">
        <v>0</v>
      </c>
      <c r="V1131">
        <v>0</v>
      </c>
      <c r="W1131">
        <v>0</v>
      </c>
      <c r="X1131">
        <v>0</v>
      </c>
      <c r="Y1131">
        <v>0</v>
      </c>
      <c r="Z1131">
        <v>0</v>
      </c>
      <c r="AA1131">
        <v>0</v>
      </c>
      <c r="AB1131">
        <v>0</v>
      </c>
      <c r="AC1131" t="s">
        <v>33</v>
      </c>
      <c r="AD1131">
        <v>0</v>
      </c>
      <c r="AE1131">
        <v>0</v>
      </c>
      <c r="AF1131">
        <v>0</v>
      </c>
    </row>
    <row r="1132" spans="1:32" hidden="1" x14ac:dyDescent="0.25">
      <c r="A1132" t="s">
        <v>2178</v>
      </c>
      <c r="B1132">
        <v>138.93</v>
      </c>
      <c r="C1132">
        <v>317.77</v>
      </c>
      <c r="D1132" s="17">
        <f>VLOOKUP(A1132,Sheet7!$A$2:$B$602,2,FALSE)</f>
        <v>25</v>
      </c>
      <c r="E1132">
        <v>25395</v>
      </c>
      <c r="F1132">
        <v>0</v>
      </c>
      <c r="H1132">
        <v>819</v>
      </c>
      <c r="I1132" t="s">
        <v>27</v>
      </c>
      <c r="J1132" t="s">
        <v>2177</v>
      </c>
      <c r="K1132" t="s">
        <v>2180</v>
      </c>
      <c r="L1132" t="s">
        <v>45</v>
      </c>
      <c r="M1132" t="s">
        <v>77</v>
      </c>
      <c r="N1132">
        <v>285</v>
      </c>
      <c r="O1132">
        <v>0</v>
      </c>
      <c r="P1132">
        <v>60</v>
      </c>
      <c r="Q1132">
        <v>0</v>
      </c>
      <c r="R1132">
        <v>0</v>
      </c>
      <c r="S1132">
        <v>0</v>
      </c>
      <c r="T1132">
        <v>0</v>
      </c>
      <c r="U1132" t="s">
        <v>2181</v>
      </c>
      <c r="V1132" t="s">
        <v>2182</v>
      </c>
      <c r="W1132" t="s">
        <v>2183</v>
      </c>
      <c r="X1132">
        <v>0</v>
      </c>
      <c r="Y1132">
        <v>0</v>
      </c>
      <c r="Z1132" t="s">
        <v>2184</v>
      </c>
      <c r="AA1132">
        <v>0</v>
      </c>
      <c r="AB1132">
        <v>0</v>
      </c>
      <c r="AC1132" t="s">
        <v>33</v>
      </c>
      <c r="AD1132" t="s">
        <v>2185</v>
      </c>
      <c r="AE1132">
        <v>0</v>
      </c>
      <c r="AF1132">
        <v>0</v>
      </c>
    </row>
    <row r="1133" spans="1:32" hidden="1" x14ac:dyDescent="0.25">
      <c r="A1133" t="s">
        <v>2178</v>
      </c>
      <c r="B1133">
        <v>138.93</v>
      </c>
      <c r="C1133">
        <v>317.77</v>
      </c>
      <c r="D1133" s="17">
        <f>VLOOKUP(A1133,Sheet7!$A$2:$B$602,2,FALSE)</f>
        <v>25</v>
      </c>
      <c r="E1133">
        <v>25398</v>
      </c>
      <c r="F1133">
        <v>0</v>
      </c>
      <c r="H1133">
        <v>819</v>
      </c>
      <c r="I1133" t="s">
        <v>27</v>
      </c>
      <c r="J1133" t="s">
        <v>2177</v>
      </c>
      <c r="K1133" t="s">
        <v>2186</v>
      </c>
      <c r="L1133" t="s">
        <v>50</v>
      </c>
      <c r="M1133" t="s">
        <v>32</v>
      </c>
      <c r="N1133">
        <v>450</v>
      </c>
      <c r="O1133">
        <v>0</v>
      </c>
      <c r="P1133">
        <v>450</v>
      </c>
      <c r="Q1133">
        <v>450</v>
      </c>
      <c r="R1133">
        <v>450</v>
      </c>
      <c r="S1133">
        <v>450</v>
      </c>
      <c r="T1133">
        <v>0</v>
      </c>
      <c r="U1133" t="s">
        <v>2187</v>
      </c>
      <c r="V1133">
        <v>0</v>
      </c>
      <c r="W1133">
        <v>0</v>
      </c>
      <c r="X1133">
        <v>0</v>
      </c>
      <c r="Y1133">
        <v>0</v>
      </c>
      <c r="Z1133">
        <v>0</v>
      </c>
      <c r="AA1133">
        <v>0</v>
      </c>
      <c r="AB1133">
        <v>0</v>
      </c>
      <c r="AC1133" t="s">
        <v>33</v>
      </c>
      <c r="AD1133">
        <v>0</v>
      </c>
      <c r="AE1133">
        <v>0</v>
      </c>
      <c r="AF1133">
        <v>0</v>
      </c>
    </row>
    <row r="1134" spans="1:32" hidden="1" x14ac:dyDescent="0.25">
      <c r="A1134" t="s">
        <v>2188</v>
      </c>
      <c r="B1134">
        <v>1020.8100000000001</v>
      </c>
      <c r="C1134" t="e">
        <v>#N/A</v>
      </c>
      <c r="D1134" s="17" t="e">
        <f>VLOOKUP(A1134,Sheet7!$A$2:$B$602,2,FALSE)</f>
        <v>#N/A</v>
      </c>
      <c r="E1134">
        <v>27560</v>
      </c>
      <c r="F1134">
        <v>0</v>
      </c>
      <c r="H1134">
        <v>819</v>
      </c>
      <c r="I1134" t="s">
        <v>27</v>
      </c>
      <c r="J1134" t="s">
        <v>2177</v>
      </c>
      <c r="K1134" t="s">
        <v>2189</v>
      </c>
      <c r="L1134" t="s">
        <v>45</v>
      </c>
      <c r="M1134" t="s">
        <v>32</v>
      </c>
      <c r="N1134">
        <v>3030</v>
      </c>
      <c r="O1134">
        <v>0</v>
      </c>
      <c r="P1134">
        <v>1710</v>
      </c>
      <c r="Q1134">
        <v>2275</v>
      </c>
      <c r="R1134">
        <v>1425</v>
      </c>
      <c r="S1134">
        <v>2275</v>
      </c>
      <c r="T1134">
        <v>0</v>
      </c>
      <c r="U1134" t="s">
        <v>2190</v>
      </c>
      <c r="V1134" t="s">
        <v>2191</v>
      </c>
      <c r="W1134" t="s">
        <v>2192</v>
      </c>
      <c r="X1134" t="s">
        <v>2193</v>
      </c>
      <c r="Y1134">
        <v>0</v>
      </c>
      <c r="Z1134">
        <v>0</v>
      </c>
      <c r="AA1134">
        <v>0</v>
      </c>
      <c r="AB1134">
        <v>0</v>
      </c>
      <c r="AC1134" t="s">
        <v>2194</v>
      </c>
      <c r="AD1134" t="s">
        <v>2195</v>
      </c>
      <c r="AE1134">
        <v>0</v>
      </c>
      <c r="AF1134">
        <v>0</v>
      </c>
    </row>
    <row r="1135" spans="1:32" hidden="1" x14ac:dyDescent="0.25">
      <c r="A1135" t="s">
        <v>2188</v>
      </c>
      <c r="B1135">
        <v>1020.8100000000001</v>
      </c>
      <c r="C1135" t="e">
        <v>#N/A</v>
      </c>
      <c r="D1135" s="17" t="e">
        <f>VLOOKUP(A1135,Sheet7!$A$2:$B$602,2,FALSE)</f>
        <v>#N/A</v>
      </c>
      <c r="E1135">
        <v>27561</v>
      </c>
      <c r="F1135">
        <v>0</v>
      </c>
      <c r="H1135">
        <v>819</v>
      </c>
      <c r="I1135" t="s">
        <v>27</v>
      </c>
      <c r="J1135" t="s">
        <v>2177</v>
      </c>
      <c r="K1135" t="s">
        <v>2196</v>
      </c>
      <c r="L1135" t="s">
        <v>364</v>
      </c>
      <c r="M1135" t="s">
        <v>32</v>
      </c>
      <c r="N1135">
        <v>2000</v>
      </c>
      <c r="O1135">
        <v>0</v>
      </c>
      <c r="P1135">
        <v>680</v>
      </c>
      <c r="Q1135">
        <v>2000</v>
      </c>
      <c r="R1135">
        <v>875</v>
      </c>
      <c r="S1135">
        <v>2000</v>
      </c>
      <c r="T1135">
        <v>0</v>
      </c>
      <c r="U1135" t="s">
        <v>2197</v>
      </c>
      <c r="V1135" t="s">
        <v>2198</v>
      </c>
      <c r="W1135" t="s">
        <v>2199</v>
      </c>
      <c r="X1135">
        <v>0</v>
      </c>
      <c r="Y1135">
        <v>0</v>
      </c>
      <c r="Z1135">
        <v>0</v>
      </c>
      <c r="AA1135">
        <v>0</v>
      </c>
      <c r="AB1135">
        <v>0</v>
      </c>
      <c r="AC1135" t="s">
        <v>33</v>
      </c>
      <c r="AD1135">
        <v>0</v>
      </c>
      <c r="AE1135">
        <v>0</v>
      </c>
      <c r="AF1135">
        <v>0</v>
      </c>
    </row>
    <row r="1136" spans="1:32" hidden="1" x14ac:dyDescent="0.25">
      <c r="A1136" t="s">
        <v>2188</v>
      </c>
      <c r="B1136">
        <v>1020.8100000000001</v>
      </c>
      <c r="C1136" t="e">
        <v>#N/A</v>
      </c>
      <c r="D1136" s="17" t="e">
        <f>VLOOKUP(A1136,Sheet7!$A$2:$B$602,2,FALSE)</f>
        <v>#N/A</v>
      </c>
      <c r="E1136">
        <v>27562</v>
      </c>
      <c r="F1136">
        <v>0</v>
      </c>
      <c r="H1136">
        <v>819</v>
      </c>
      <c r="I1136" t="s">
        <v>27</v>
      </c>
      <c r="J1136" t="s">
        <v>2177</v>
      </c>
      <c r="K1136" t="s">
        <v>2200</v>
      </c>
      <c r="L1136" t="s">
        <v>71</v>
      </c>
      <c r="M1136" t="s">
        <v>32</v>
      </c>
      <c r="N1136">
        <v>300</v>
      </c>
      <c r="O1136">
        <v>0</v>
      </c>
      <c r="P1136">
        <v>300</v>
      </c>
      <c r="Q1136">
        <v>300</v>
      </c>
      <c r="R1136">
        <v>300</v>
      </c>
      <c r="S1136">
        <v>300</v>
      </c>
      <c r="T1136">
        <v>0</v>
      </c>
      <c r="U1136" t="s">
        <v>1062</v>
      </c>
      <c r="V1136">
        <v>0</v>
      </c>
      <c r="W1136">
        <v>0</v>
      </c>
      <c r="X1136">
        <v>0</v>
      </c>
      <c r="Y1136">
        <v>0</v>
      </c>
      <c r="Z1136">
        <v>0</v>
      </c>
      <c r="AA1136">
        <v>0</v>
      </c>
      <c r="AB1136">
        <v>0</v>
      </c>
      <c r="AC1136" t="s">
        <v>33</v>
      </c>
      <c r="AD1136">
        <v>0</v>
      </c>
      <c r="AE1136">
        <v>0</v>
      </c>
      <c r="AF1136">
        <v>0</v>
      </c>
    </row>
    <row r="1137" spans="1:32" hidden="1" x14ac:dyDescent="0.25">
      <c r="A1137" t="s">
        <v>2201</v>
      </c>
      <c r="B1137">
        <v>547.14</v>
      </c>
      <c r="C1137" t="e">
        <v>#N/A</v>
      </c>
      <c r="D1137" s="17" t="e">
        <f>VLOOKUP(A1137,Sheet7!$A$2:$B$602,2,FALSE)</f>
        <v>#N/A</v>
      </c>
      <c r="E1137">
        <v>25035</v>
      </c>
      <c r="F1137">
        <v>0</v>
      </c>
      <c r="H1137">
        <v>819</v>
      </c>
      <c r="I1137" t="s">
        <v>27</v>
      </c>
      <c r="J1137" t="s">
        <v>2177</v>
      </c>
      <c r="K1137" t="s">
        <v>2202</v>
      </c>
      <c r="L1137" t="s">
        <v>2203</v>
      </c>
      <c r="M1137" t="s">
        <v>77</v>
      </c>
      <c r="N1137">
        <v>200</v>
      </c>
      <c r="O1137">
        <v>0</v>
      </c>
      <c r="P1137">
        <v>200</v>
      </c>
      <c r="Q1137">
        <v>180</v>
      </c>
      <c r="R1137">
        <v>180</v>
      </c>
      <c r="S1137">
        <v>180</v>
      </c>
      <c r="T1137">
        <v>0</v>
      </c>
      <c r="U1137" t="s">
        <v>2204</v>
      </c>
      <c r="V1137" t="s">
        <v>2205</v>
      </c>
      <c r="W1137" t="s">
        <v>2206</v>
      </c>
      <c r="X1137">
        <v>0</v>
      </c>
      <c r="Y1137">
        <v>0</v>
      </c>
      <c r="Z1137">
        <v>0</v>
      </c>
      <c r="AA1137">
        <v>0</v>
      </c>
      <c r="AB1137">
        <v>0</v>
      </c>
      <c r="AC1137" t="s">
        <v>33</v>
      </c>
      <c r="AD1137">
        <v>0</v>
      </c>
      <c r="AE1137">
        <v>0</v>
      </c>
      <c r="AF1137">
        <v>0</v>
      </c>
    </row>
    <row r="1138" spans="1:32" hidden="1" x14ac:dyDescent="0.25">
      <c r="A1138" t="s">
        <v>2201</v>
      </c>
      <c r="B1138">
        <v>547.14</v>
      </c>
      <c r="C1138" t="e">
        <v>#N/A</v>
      </c>
      <c r="D1138" s="17" t="e">
        <f>VLOOKUP(A1138,Sheet7!$A$2:$B$602,2,FALSE)</f>
        <v>#N/A</v>
      </c>
      <c r="E1138">
        <v>25047</v>
      </c>
      <c r="F1138">
        <v>0</v>
      </c>
      <c r="H1138">
        <v>819</v>
      </c>
      <c r="I1138" t="s">
        <v>27</v>
      </c>
      <c r="J1138" t="s">
        <v>2177</v>
      </c>
      <c r="K1138" t="s">
        <v>2207</v>
      </c>
      <c r="L1138" t="s">
        <v>45</v>
      </c>
      <c r="M1138" t="s">
        <v>32</v>
      </c>
      <c r="N1138">
        <v>7840</v>
      </c>
      <c r="O1138">
        <v>5000</v>
      </c>
      <c r="P1138">
        <v>2840</v>
      </c>
      <c r="Q1138">
        <v>7840</v>
      </c>
      <c r="R1138">
        <v>2840</v>
      </c>
      <c r="S1138">
        <v>7840</v>
      </c>
      <c r="T1138">
        <v>0</v>
      </c>
      <c r="U1138">
        <v>0</v>
      </c>
      <c r="V1138">
        <v>0</v>
      </c>
      <c r="W1138">
        <v>0</v>
      </c>
      <c r="X1138">
        <v>0</v>
      </c>
      <c r="Y1138">
        <v>0</v>
      </c>
      <c r="Z1138">
        <v>0</v>
      </c>
      <c r="AA1138">
        <v>0</v>
      </c>
      <c r="AB1138">
        <v>0</v>
      </c>
      <c r="AC1138" t="s">
        <v>33</v>
      </c>
      <c r="AD1138">
        <v>0</v>
      </c>
      <c r="AE1138">
        <v>0</v>
      </c>
      <c r="AF1138">
        <v>0</v>
      </c>
    </row>
    <row r="1139" spans="1:32" hidden="1" x14ac:dyDescent="0.25">
      <c r="A1139" t="s">
        <v>2208</v>
      </c>
      <c r="B1139">
        <v>387.18</v>
      </c>
      <c r="C1139">
        <v>-1826.53</v>
      </c>
      <c r="D1139" s="17">
        <f>VLOOKUP(A1139,Sheet7!$A$2:$B$602,2,FALSE)</f>
        <v>20</v>
      </c>
      <c r="E1139">
        <v>25726</v>
      </c>
      <c r="F1139">
        <v>0</v>
      </c>
      <c r="H1139">
        <v>819</v>
      </c>
      <c r="I1139" t="s">
        <v>27</v>
      </c>
      <c r="J1139" t="s">
        <v>2177</v>
      </c>
      <c r="K1139" t="s">
        <v>2209</v>
      </c>
      <c r="L1139" t="s">
        <v>288</v>
      </c>
      <c r="M1139" t="s">
        <v>32</v>
      </c>
      <c r="N1139">
        <v>152.88999999999999</v>
      </c>
      <c r="O1139">
        <v>0</v>
      </c>
      <c r="P1139">
        <v>152.88999999999999</v>
      </c>
      <c r="Q1139">
        <v>152.88999999999999</v>
      </c>
      <c r="R1139">
        <v>152.88999999999999</v>
      </c>
      <c r="S1139">
        <v>152.88999999999999</v>
      </c>
      <c r="T1139">
        <v>0</v>
      </c>
      <c r="U1139">
        <v>0</v>
      </c>
      <c r="V1139">
        <v>0</v>
      </c>
      <c r="W1139">
        <v>0</v>
      </c>
      <c r="X1139">
        <v>0</v>
      </c>
      <c r="Y1139">
        <v>0</v>
      </c>
      <c r="Z1139">
        <v>0</v>
      </c>
      <c r="AA1139">
        <v>0</v>
      </c>
      <c r="AB1139">
        <v>0</v>
      </c>
      <c r="AC1139" t="s">
        <v>33</v>
      </c>
      <c r="AD1139">
        <v>0</v>
      </c>
      <c r="AE1139">
        <v>0</v>
      </c>
      <c r="AF1139">
        <v>0</v>
      </c>
    </row>
    <row r="1140" spans="1:32" hidden="1" x14ac:dyDescent="0.25">
      <c r="A1140" t="s">
        <v>2208</v>
      </c>
      <c r="B1140">
        <v>387.18</v>
      </c>
      <c r="C1140">
        <v>-1826.53</v>
      </c>
      <c r="D1140" s="17">
        <f>VLOOKUP(A1140,Sheet7!$A$2:$B$602,2,FALSE)</f>
        <v>20</v>
      </c>
      <c r="E1140">
        <v>25727</v>
      </c>
      <c r="F1140">
        <v>0</v>
      </c>
      <c r="H1140">
        <v>819</v>
      </c>
      <c r="I1140" t="s">
        <v>27</v>
      </c>
      <c r="J1140" t="s">
        <v>2177</v>
      </c>
      <c r="K1140" t="s">
        <v>2210</v>
      </c>
      <c r="L1140" t="s">
        <v>50</v>
      </c>
      <c r="M1140" t="s">
        <v>77</v>
      </c>
      <c r="N1140">
        <v>60</v>
      </c>
      <c r="O1140">
        <v>0</v>
      </c>
      <c r="P1140">
        <v>60</v>
      </c>
      <c r="Q1140">
        <v>60</v>
      </c>
      <c r="R1140">
        <v>60</v>
      </c>
      <c r="S1140">
        <v>60</v>
      </c>
      <c r="T1140">
        <v>0</v>
      </c>
      <c r="U1140">
        <v>0</v>
      </c>
      <c r="V1140">
        <v>0</v>
      </c>
      <c r="W1140">
        <v>0</v>
      </c>
      <c r="X1140">
        <v>0</v>
      </c>
      <c r="Y1140">
        <v>0</v>
      </c>
      <c r="Z1140">
        <v>0</v>
      </c>
      <c r="AA1140">
        <v>0</v>
      </c>
      <c r="AB1140">
        <v>0</v>
      </c>
      <c r="AC1140" t="s">
        <v>33</v>
      </c>
      <c r="AD1140">
        <v>0</v>
      </c>
      <c r="AE1140">
        <v>0</v>
      </c>
      <c r="AF1140">
        <v>0</v>
      </c>
    </row>
    <row r="1141" spans="1:32" hidden="1" x14ac:dyDescent="0.25">
      <c r="A1141" t="s">
        <v>2208</v>
      </c>
      <c r="B1141">
        <v>387.18</v>
      </c>
      <c r="C1141">
        <v>-1826.53</v>
      </c>
      <c r="D1141" s="17">
        <f>VLOOKUP(A1141,Sheet7!$A$2:$B$602,2,FALSE)</f>
        <v>20</v>
      </c>
      <c r="E1141">
        <v>25860</v>
      </c>
      <c r="F1141">
        <v>0</v>
      </c>
      <c r="H1141">
        <v>819</v>
      </c>
      <c r="I1141" t="s">
        <v>27</v>
      </c>
      <c r="J1141" t="s">
        <v>2177</v>
      </c>
      <c r="K1141" t="s">
        <v>2211</v>
      </c>
      <c r="L1141" t="s">
        <v>45</v>
      </c>
      <c r="M1141" t="s">
        <v>32</v>
      </c>
      <c r="N1141">
        <v>1700</v>
      </c>
      <c r="O1141">
        <v>500</v>
      </c>
      <c r="P1141">
        <v>1200</v>
      </c>
      <c r="Q1141">
        <v>1659</v>
      </c>
      <c r="R1141">
        <v>1659</v>
      </c>
      <c r="S1141">
        <v>1659</v>
      </c>
      <c r="T1141">
        <v>0</v>
      </c>
      <c r="U1141" t="s">
        <v>2212</v>
      </c>
      <c r="V1141" t="s">
        <v>2191</v>
      </c>
      <c r="W1141" t="s">
        <v>2213</v>
      </c>
      <c r="X1141">
        <v>0</v>
      </c>
      <c r="Y1141">
        <v>0</v>
      </c>
      <c r="Z1141">
        <v>0</v>
      </c>
      <c r="AA1141">
        <v>0</v>
      </c>
      <c r="AB1141">
        <v>0</v>
      </c>
      <c r="AC1141" t="s">
        <v>33</v>
      </c>
      <c r="AD1141">
        <v>0</v>
      </c>
      <c r="AE1141">
        <v>0</v>
      </c>
      <c r="AF1141">
        <v>0</v>
      </c>
    </row>
    <row r="1142" spans="1:32" hidden="1" x14ac:dyDescent="0.25">
      <c r="A1142" t="s">
        <v>2208</v>
      </c>
      <c r="B1142">
        <v>387.18</v>
      </c>
      <c r="C1142">
        <v>-1826.53</v>
      </c>
      <c r="D1142" s="17">
        <f>VLOOKUP(A1142,Sheet7!$A$2:$B$602,2,FALSE)</f>
        <v>20</v>
      </c>
      <c r="E1142">
        <v>26481</v>
      </c>
      <c r="F1142">
        <v>0</v>
      </c>
      <c r="H1142">
        <v>819</v>
      </c>
      <c r="I1142" t="s">
        <v>27</v>
      </c>
      <c r="J1142" t="s">
        <v>2177</v>
      </c>
      <c r="K1142" t="s">
        <v>2214</v>
      </c>
      <c r="L1142" t="s">
        <v>50</v>
      </c>
      <c r="M1142" t="s">
        <v>32</v>
      </c>
      <c r="N1142">
        <v>550</v>
      </c>
      <c r="O1142">
        <v>0</v>
      </c>
      <c r="P1142">
        <v>550</v>
      </c>
      <c r="Q1142">
        <v>550</v>
      </c>
      <c r="R1142">
        <v>550</v>
      </c>
      <c r="S1142">
        <v>550</v>
      </c>
      <c r="T1142">
        <v>0</v>
      </c>
      <c r="U1142" t="s">
        <v>2215</v>
      </c>
      <c r="V1142">
        <v>0</v>
      </c>
      <c r="W1142">
        <v>0</v>
      </c>
      <c r="X1142">
        <v>0</v>
      </c>
      <c r="Y1142">
        <v>0</v>
      </c>
      <c r="Z1142">
        <v>0</v>
      </c>
      <c r="AA1142">
        <v>0</v>
      </c>
      <c r="AB1142">
        <v>0</v>
      </c>
      <c r="AC1142" t="s">
        <v>33</v>
      </c>
      <c r="AD1142">
        <v>0</v>
      </c>
      <c r="AE1142">
        <v>0</v>
      </c>
      <c r="AF1142">
        <v>0</v>
      </c>
    </row>
    <row r="1143" spans="1:32" hidden="1" x14ac:dyDescent="0.25">
      <c r="A1143" t="s">
        <v>2208</v>
      </c>
      <c r="B1143">
        <v>387.18</v>
      </c>
      <c r="C1143">
        <v>-1826.53</v>
      </c>
      <c r="D1143" s="17">
        <f>VLOOKUP(A1143,Sheet7!$A$2:$B$602,2,FALSE)</f>
        <v>20</v>
      </c>
      <c r="E1143">
        <v>26482</v>
      </c>
      <c r="F1143">
        <v>0</v>
      </c>
      <c r="H1143">
        <v>819</v>
      </c>
      <c r="I1143" t="s">
        <v>27</v>
      </c>
      <c r="J1143" t="s">
        <v>2177</v>
      </c>
      <c r="K1143" t="s">
        <v>2216</v>
      </c>
      <c r="L1143" t="s">
        <v>528</v>
      </c>
      <c r="M1143" t="s">
        <v>32</v>
      </c>
      <c r="N1143">
        <v>30</v>
      </c>
      <c r="O1143">
        <v>0</v>
      </c>
      <c r="P1143">
        <v>30</v>
      </c>
      <c r="Q1143">
        <v>30</v>
      </c>
      <c r="R1143">
        <v>30</v>
      </c>
      <c r="S1143">
        <v>30</v>
      </c>
      <c r="T1143">
        <v>0</v>
      </c>
      <c r="U1143">
        <v>0</v>
      </c>
      <c r="V1143">
        <v>0</v>
      </c>
      <c r="W1143">
        <v>0</v>
      </c>
      <c r="X1143">
        <v>0</v>
      </c>
      <c r="Y1143">
        <v>0</v>
      </c>
      <c r="Z1143">
        <v>0</v>
      </c>
      <c r="AA1143">
        <v>0</v>
      </c>
      <c r="AB1143">
        <v>0</v>
      </c>
      <c r="AC1143" t="s">
        <v>33</v>
      </c>
      <c r="AD1143">
        <v>0</v>
      </c>
      <c r="AE1143">
        <v>0</v>
      </c>
      <c r="AF1143">
        <v>0</v>
      </c>
    </row>
    <row r="1144" spans="1:32" hidden="1" x14ac:dyDescent="0.25">
      <c r="A1144" t="s">
        <v>2217</v>
      </c>
      <c r="B1144">
        <v>39.549999999999997</v>
      </c>
      <c r="C1144">
        <v>-4843.58</v>
      </c>
      <c r="D1144" s="17">
        <f>VLOOKUP(A1144,Sheet7!$A$2:$B$602,2,FALSE)</f>
        <v>30</v>
      </c>
      <c r="E1144">
        <v>26597</v>
      </c>
      <c r="F1144">
        <v>0</v>
      </c>
      <c r="H1144">
        <v>819</v>
      </c>
      <c r="I1144" t="s">
        <v>27</v>
      </c>
      <c r="J1144" t="s">
        <v>2177</v>
      </c>
      <c r="K1144" t="s">
        <v>2223</v>
      </c>
      <c r="L1144" t="s">
        <v>2203</v>
      </c>
      <c r="M1144" t="s">
        <v>77</v>
      </c>
      <c r="N1144">
        <v>300</v>
      </c>
      <c r="O1144">
        <v>225</v>
      </c>
      <c r="P1144">
        <v>75</v>
      </c>
      <c r="Q1144">
        <v>300</v>
      </c>
      <c r="R1144">
        <v>75</v>
      </c>
      <c r="S1144">
        <v>0</v>
      </c>
      <c r="T1144">
        <v>0</v>
      </c>
      <c r="U1144">
        <v>0</v>
      </c>
      <c r="V1144">
        <v>0</v>
      </c>
      <c r="W1144">
        <v>0</v>
      </c>
      <c r="X1144">
        <v>0</v>
      </c>
      <c r="Y1144">
        <v>0</v>
      </c>
      <c r="Z1144">
        <v>0</v>
      </c>
      <c r="AA1144">
        <v>0</v>
      </c>
      <c r="AB1144">
        <v>0</v>
      </c>
      <c r="AC1144" t="s">
        <v>33</v>
      </c>
      <c r="AD1144">
        <v>0</v>
      </c>
      <c r="AE1144">
        <v>0</v>
      </c>
      <c r="AF1144">
        <v>0</v>
      </c>
    </row>
    <row r="1145" spans="1:32" hidden="1" x14ac:dyDescent="0.25">
      <c r="A1145" t="s">
        <v>2217</v>
      </c>
      <c r="B1145">
        <v>39.549999999999997</v>
      </c>
      <c r="C1145">
        <v>-4843.58</v>
      </c>
      <c r="D1145" s="17">
        <f>VLOOKUP(A1145,Sheet7!$A$2:$B$602,2,FALSE)</f>
        <v>30</v>
      </c>
      <c r="E1145">
        <v>26430</v>
      </c>
      <c r="F1145">
        <v>0</v>
      </c>
      <c r="H1145">
        <v>819</v>
      </c>
      <c r="I1145" t="s">
        <v>27</v>
      </c>
      <c r="J1145" t="s">
        <v>2177</v>
      </c>
      <c r="K1145" t="s">
        <v>2218</v>
      </c>
      <c r="L1145" t="s">
        <v>71</v>
      </c>
      <c r="M1145" t="s">
        <v>32</v>
      </c>
      <c r="N1145">
        <v>110</v>
      </c>
      <c r="O1145">
        <v>0</v>
      </c>
      <c r="P1145">
        <v>85</v>
      </c>
      <c r="Q1145">
        <v>110</v>
      </c>
      <c r="R1145">
        <v>0</v>
      </c>
      <c r="S1145">
        <v>110</v>
      </c>
      <c r="T1145">
        <v>0</v>
      </c>
      <c r="U1145" t="s">
        <v>2219</v>
      </c>
      <c r="V1145">
        <v>0</v>
      </c>
      <c r="W1145">
        <v>0</v>
      </c>
      <c r="X1145">
        <v>0</v>
      </c>
      <c r="Y1145">
        <v>0</v>
      </c>
      <c r="Z1145">
        <v>0</v>
      </c>
      <c r="AA1145">
        <v>0</v>
      </c>
      <c r="AB1145">
        <v>0</v>
      </c>
      <c r="AC1145" t="s">
        <v>33</v>
      </c>
      <c r="AD1145">
        <v>0</v>
      </c>
      <c r="AE1145">
        <v>0</v>
      </c>
      <c r="AF1145">
        <v>0</v>
      </c>
    </row>
    <row r="1146" spans="1:32" hidden="1" x14ac:dyDescent="0.25">
      <c r="A1146" t="s">
        <v>2217</v>
      </c>
      <c r="B1146">
        <v>39.549999999999997</v>
      </c>
      <c r="C1146">
        <v>-4843.58</v>
      </c>
      <c r="D1146" s="17">
        <f>VLOOKUP(A1146,Sheet7!$A$2:$B$602,2,FALSE)</f>
        <v>30</v>
      </c>
      <c r="E1146">
        <v>26431</v>
      </c>
      <c r="F1146">
        <v>0</v>
      </c>
      <c r="H1146">
        <v>819</v>
      </c>
      <c r="I1146" t="s">
        <v>27</v>
      </c>
      <c r="J1146" t="s">
        <v>2177</v>
      </c>
      <c r="K1146" t="s">
        <v>2220</v>
      </c>
      <c r="L1146" t="s">
        <v>35</v>
      </c>
      <c r="M1146" t="s">
        <v>374</v>
      </c>
      <c r="N1146">
        <v>15</v>
      </c>
      <c r="O1146">
        <v>0</v>
      </c>
      <c r="P1146">
        <v>15</v>
      </c>
      <c r="Q1146">
        <v>15</v>
      </c>
      <c r="R1146">
        <v>15</v>
      </c>
      <c r="S1146">
        <v>15</v>
      </c>
      <c r="T1146">
        <v>0</v>
      </c>
      <c r="U1146" t="s">
        <v>2221</v>
      </c>
      <c r="V1146">
        <v>0</v>
      </c>
      <c r="W1146" t="s">
        <v>824</v>
      </c>
      <c r="X1146">
        <v>0</v>
      </c>
      <c r="Y1146">
        <v>0</v>
      </c>
      <c r="Z1146">
        <v>0</v>
      </c>
      <c r="AA1146">
        <v>0</v>
      </c>
      <c r="AB1146">
        <v>0</v>
      </c>
      <c r="AC1146" t="s">
        <v>33</v>
      </c>
      <c r="AD1146" t="s">
        <v>2222</v>
      </c>
      <c r="AE1146">
        <v>0</v>
      </c>
      <c r="AF1146">
        <v>0</v>
      </c>
    </row>
    <row r="1147" spans="1:32" hidden="1" x14ac:dyDescent="0.25">
      <c r="A1147" t="s">
        <v>2217</v>
      </c>
      <c r="B1147">
        <v>39.549999999999997</v>
      </c>
      <c r="C1147">
        <v>-4843.58</v>
      </c>
      <c r="D1147" s="17">
        <f>VLOOKUP(A1147,Sheet7!$A$2:$B$602,2,FALSE)</f>
        <v>30</v>
      </c>
      <c r="E1147">
        <v>26600</v>
      </c>
      <c r="F1147">
        <v>0</v>
      </c>
      <c r="H1147">
        <v>819</v>
      </c>
      <c r="I1147" t="s">
        <v>27</v>
      </c>
      <c r="J1147" t="s">
        <v>2177</v>
      </c>
      <c r="K1147" t="s">
        <v>2224</v>
      </c>
      <c r="L1147" t="s">
        <v>364</v>
      </c>
      <c r="M1147" t="s">
        <v>2225</v>
      </c>
      <c r="N1147">
        <v>0</v>
      </c>
      <c r="O1147">
        <v>0</v>
      </c>
      <c r="P1147">
        <v>0</v>
      </c>
      <c r="Q1147">
        <v>0</v>
      </c>
      <c r="R1147">
        <v>0</v>
      </c>
      <c r="S1147">
        <v>0</v>
      </c>
      <c r="T1147">
        <v>0</v>
      </c>
      <c r="U1147">
        <v>0</v>
      </c>
      <c r="V1147" t="s">
        <v>2226</v>
      </c>
      <c r="W1147" t="s">
        <v>2227</v>
      </c>
      <c r="X1147">
        <v>0</v>
      </c>
      <c r="Y1147">
        <v>0</v>
      </c>
      <c r="Z1147">
        <v>0</v>
      </c>
      <c r="AA1147">
        <v>0</v>
      </c>
      <c r="AB1147">
        <v>0</v>
      </c>
      <c r="AC1147" t="s">
        <v>33</v>
      </c>
      <c r="AD1147">
        <v>0</v>
      </c>
      <c r="AE1147">
        <v>0</v>
      </c>
      <c r="AF1147">
        <v>0</v>
      </c>
    </row>
    <row r="1148" spans="1:32" hidden="1" x14ac:dyDescent="0.25">
      <c r="A1148" t="s">
        <v>2228</v>
      </c>
      <c r="B1148">
        <v>1666.08</v>
      </c>
      <c r="C1148">
        <v>475.79</v>
      </c>
      <c r="D1148" s="17">
        <f>VLOOKUP(A1148,Sheet7!$A$2:$B$602,2,FALSE)</f>
        <v>32</v>
      </c>
      <c r="E1148" s="17">
        <v>25164</v>
      </c>
      <c r="F1148">
        <v>0</v>
      </c>
      <c r="H1148">
        <v>819</v>
      </c>
      <c r="I1148" t="s">
        <v>27</v>
      </c>
      <c r="J1148" t="s">
        <v>2177</v>
      </c>
      <c r="K1148" t="s">
        <v>2229</v>
      </c>
      <c r="L1148" t="s">
        <v>45</v>
      </c>
      <c r="M1148" t="s">
        <v>32</v>
      </c>
      <c r="N1148">
        <v>5700</v>
      </c>
      <c r="O1148">
        <v>1596</v>
      </c>
      <c r="P1148">
        <v>4100</v>
      </c>
      <c r="Q1148">
        <v>0</v>
      </c>
      <c r="R1148">
        <v>4100</v>
      </c>
      <c r="S1148">
        <v>5700</v>
      </c>
      <c r="T1148">
        <v>0</v>
      </c>
      <c r="U1148" t="s">
        <v>2230</v>
      </c>
      <c r="V1148">
        <v>0</v>
      </c>
      <c r="W1148">
        <v>0</v>
      </c>
      <c r="X1148">
        <v>0</v>
      </c>
      <c r="Y1148">
        <v>0</v>
      </c>
      <c r="Z1148">
        <v>0</v>
      </c>
      <c r="AA1148">
        <v>0</v>
      </c>
      <c r="AB1148">
        <v>0</v>
      </c>
      <c r="AC1148" t="s">
        <v>33</v>
      </c>
      <c r="AD1148" t="s">
        <v>2231</v>
      </c>
      <c r="AE1148">
        <v>0</v>
      </c>
      <c r="AF1148">
        <v>0</v>
      </c>
    </row>
    <row r="1149" spans="1:32" hidden="1" x14ac:dyDescent="0.25">
      <c r="A1149" t="s">
        <v>2228</v>
      </c>
      <c r="B1149">
        <v>1666.08</v>
      </c>
      <c r="C1149">
        <v>475.79</v>
      </c>
      <c r="D1149" s="17">
        <f>VLOOKUP(A1149,Sheet7!$A$2:$B$602,2,FALSE)</f>
        <v>32</v>
      </c>
      <c r="E1149" s="17">
        <v>25165</v>
      </c>
      <c r="F1149">
        <v>0</v>
      </c>
      <c r="H1149">
        <v>819</v>
      </c>
      <c r="I1149" t="s">
        <v>27</v>
      </c>
      <c r="J1149" t="s">
        <v>2177</v>
      </c>
      <c r="K1149" t="s">
        <v>2232</v>
      </c>
      <c r="L1149" t="s">
        <v>350</v>
      </c>
      <c r="M1149" t="s">
        <v>32</v>
      </c>
      <c r="N1149">
        <v>510</v>
      </c>
      <c r="O1149">
        <v>0</v>
      </c>
      <c r="P1149">
        <v>510</v>
      </c>
      <c r="Q1149">
        <v>0</v>
      </c>
      <c r="R1149">
        <v>510</v>
      </c>
      <c r="S1149">
        <v>510</v>
      </c>
      <c r="T1149">
        <v>0</v>
      </c>
      <c r="U1149">
        <v>0</v>
      </c>
      <c r="V1149">
        <v>0</v>
      </c>
      <c r="W1149">
        <v>0</v>
      </c>
      <c r="X1149">
        <v>0</v>
      </c>
      <c r="Y1149">
        <v>0</v>
      </c>
      <c r="Z1149">
        <v>0</v>
      </c>
      <c r="AA1149">
        <v>0</v>
      </c>
      <c r="AB1149">
        <v>0</v>
      </c>
      <c r="AC1149" t="s">
        <v>33</v>
      </c>
      <c r="AD1149">
        <v>0</v>
      </c>
      <c r="AE1149">
        <v>0</v>
      </c>
      <c r="AF1149">
        <v>0</v>
      </c>
    </row>
    <row r="1150" spans="1:32" hidden="1" x14ac:dyDescent="0.25">
      <c r="A1150" t="s">
        <v>2228</v>
      </c>
      <c r="B1150">
        <v>1666.08</v>
      </c>
      <c r="C1150">
        <v>475.79</v>
      </c>
      <c r="D1150" s="17">
        <f>VLOOKUP(A1150,Sheet7!$A$2:$B$602,2,FALSE)</f>
        <v>32</v>
      </c>
      <c r="E1150" s="17">
        <v>25184</v>
      </c>
      <c r="F1150">
        <v>0</v>
      </c>
      <c r="H1150">
        <v>819</v>
      </c>
      <c r="I1150" t="s">
        <v>27</v>
      </c>
      <c r="J1150" t="s">
        <v>2177</v>
      </c>
      <c r="K1150" t="s">
        <v>2233</v>
      </c>
      <c r="L1150" t="s">
        <v>288</v>
      </c>
      <c r="M1150" t="s">
        <v>32</v>
      </c>
      <c r="N1150">
        <v>180</v>
      </c>
      <c r="O1150">
        <v>0</v>
      </c>
      <c r="P1150">
        <v>180</v>
      </c>
      <c r="Q1150">
        <v>0</v>
      </c>
      <c r="R1150">
        <v>180</v>
      </c>
      <c r="S1150">
        <v>180</v>
      </c>
      <c r="T1150">
        <v>0</v>
      </c>
      <c r="U1150">
        <v>0</v>
      </c>
      <c r="V1150">
        <v>0</v>
      </c>
      <c r="W1150">
        <v>0</v>
      </c>
      <c r="X1150">
        <v>0</v>
      </c>
      <c r="Y1150">
        <v>0</v>
      </c>
      <c r="Z1150">
        <v>0</v>
      </c>
      <c r="AA1150">
        <v>0</v>
      </c>
      <c r="AB1150">
        <v>0</v>
      </c>
      <c r="AC1150" t="s">
        <v>33</v>
      </c>
      <c r="AD1150">
        <v>0</v>
      </c>
      <c r="AE1150">
        <v>0</v>
      </c>
      <c r="AF1150">
        <v>0</v>
      </c>
    </row>
    <row r="1151" spans="1:32" hidden="1" x14ac:dyDescent="0.25">
      <c r="A1151" t="s">
        <v>2234</v>
      </c>
      <c r="B1151">
        <v>335.03999999999996</v>
      </c>
      <c r="C1151">
        <v>1623.24</v>
      </c>
      <c r="D1151" s="17">
        <f>VLOOKUP(A1151,Sheet7!$A$2:$B$602,2,FALSE)</f>
        <v>400</v>
      </c>
      <c r="E1151" s="17">
        <v>26820</v>
      </c>
      <c r="F1151">
        <v>0</v>
      </c>
      <c r="H1151">
        <v>819</v>
      </c>
      <c r="I1151" t="s">
        <v>27</v>
      </c>
      <c r="J1151" t="s">
        <v>2177</v>
      </c>
      <c r="K1151" t="s">
        <v>2238</v>
      </c>
      <c r="L1151" t="s">
        <v>45</v>
      </c>
      <c r="M1151" t="s">
        <v>32</v>
      </c>
      <c r="N1151">
        <v>1040</v>
      </c>
      <c r="O1151">
        <v>600</v>
      </c>
      <c r="P1151">
        <v>440</v>
      </c>
      <c r="Q1151">
        <v>1040</v>
      </c>
      <c r="R1151">
        <v>440</v>
      </c>
      <c r="S1151">
        <v>1040</v>
      </c>
      <c r="T1151">
        <v>0</v>
      </c>
      <c r="U1151">
        <v>0</v>
      </c>
      <c r="V1151">
        <v>0</v>
      </c>
      <c r="W1151">
        <v>0</v>
      </c>
      <c r="X1151">
        <v>0</v>
      </c>
      <c r="Y1151">
        <v>0</v>
      </c>
      <c r="Z1151">
        <v>0</v>
      </c>
      <c r="AA1151">
        <v>0</v>
      </c>
      <c r="AB1151">
        <v>0</v>
      </c>
      <c r="AC1151" t="s">
        <v>33</v>
      </c>
      <c r="AD1151">
        <v>0</v>
      </c>
      <c r="AE1151">
        <v>0</v>
      </c>
      <c r="AF1151">
        <v>0</v>
      </c>
    </row>
    <row r="1152" spans="1:32" hidden="1" x14ac:dyDescent="0.25">
      <c r="A1152" t="s">
        <v>2234</v>
      </c>
      <c r="B1152">
        <v>335.03999999999996</v>
      </c>
      <c r="C1152">
        <v>1623.24</v>
      </c>
      <c r="D1152" s="17">
        <f>VLOOKUP(A1152,Sheet7!$A$2:$B$602,2,FALSE)</f>
        <v>400</v>
      </c>
      <c r="E1152" s="17">
        <v>26838</v>
      </c>
      <c r="F1152">
        <v>0</v>
      </c>
      <c r="H1152">
        <v>819</v>
      </c>
      <c r="I1152" t="s">
        <v>27</v>
      </c>
      <c r="J1152" t="s">
        <v>2177</v>
      </c>
      <c r="K1152" t="s">
        <v>2239</v>
      </c>
      <c r="L1152" t="s">
        <v>954</v>
      </c>
      <c r="M1152" t="s">
        <v>32</v>
      </c>
      <c r="N1152">
        <v>1000</v>
      </c>
      <c r="O1152">
        <v>0</v>
      </c>
      <c r="P1152">
        <v>1000</v>
      </c>
      <c r="Q1152">
        <v>0</v>
      </c>
      <c r="R1152">
        <v>0</v>
      </c>
      <c r="S1152">
        <v>0</v>
      </c>
      <c r="T1152">
        <v>0</v>
      </c>
      <c r="U1152" t="s">
        <v>2240</v>
      </c>
      <c r="V1152" t="s">
        <v>2241</v>
      </c>
      <c r="W1152" t="s">
        <v>2242</v>
      </c>
      <c r="X1152">
        <v>0</v>
      </c>
      <c r="Y1152">
        <v>0</v>
      </c>
      <c r="Z1152">
        <v>0</v>
      </c>
      <c r="AA1152">
        <v>0</v>
      </c>
      <c r="AB1152">
        <v>0</v>
      </c>
      <c r="AC1152" t="s">
        <v>33</v>
      </c>
      <c r="AD1152">
        <v>0</v>
      </c>
      <c r="AE1152">
        <v>0</v>
      </c>
      <c r="AF1152">
        <v>0</v>
      </c>
    </row>
    <row r="1153" spans="1:32" hidden="1" x14ac:dyDescent="0.25">
      <c r="A1153" t="s">
        <v>2234</v>
      </c>
      <c r="B1153">
        <v>335.03999999999996</v>
      </c>
      <c r="C1153">
        <v>1623.24</v>
      </c>
      <c r="D1153" s="17">
        <f>VLOOKUP(A1153,Sheet7!$A$2:$B$602,2,FALSE)</f>
        <v>400</v>
      </c>
      <c r="E1153" s="17">
        <v>26850</v>
      </c>
      <c r="F1153">
        <v>0</v>
      </c>
      <c r="H1153">
        <v>819</v>
      </c>
      <c r="I1153" t="s">
        <v>27</v>
      </c>
      <c r="J1153" t="s">
        <v>2177</v>
      </c>
      <c r="K1153" t="s">
        <v>2243</v>
      </c>
      <c r="L1153" t="s">
        <v>98</v>
      </c>
      <c r="M1153" t="s">
        <v>77</v>
      </c>
      <c r="N1153">
        <v>1800</v>
      </c>
      <c r="O1153">
        <v>1200</v>
      </c>
      <c r="P1153">
        <v>600</v>
      </c>
      <c r="Q1153">
        <v>0</v>
      </c>
      <c r="R1153">
        <v>0</v>
      </c>
      <c r="S1153">
        <v>0</v>
      </c>
      <c r="T1153">
        <v>0</v>
      </c>
      <c r="U1153">
        <v>0</v>
      </c>
      <c r="V1153" t="s">
        <v>2241</v>
      </c>
      <c r="W1153" t="s">
        <v>2244</v>
      </c>
      <c r="X1153" t="s">
        <v>2245</v>
      </c>
      <c r="Y1153" t="s">
        <v>2124</v>
      </c>
      <c r="Z1153" t="s">
        <v>2244</v>
      </c>
      <c r="AA1153">
        <v>0</v>
      </c>
      <c r="AB1153">
        <v>0</v>
      </c>
      <c r="AC1153" t="s">
        <v>33</v>
      </c>
      <c r="AD1153" t="s">
        <v>2246</v>
      </c>
      <c r="AE1153">
        <v>0</v>
      </c>
      <c r="AF1153">
        <v>0</v>
      </c>
    </row>
    <row r="1154" spans="1:32" hidden="1" x14ac:dyDescent="0.25">
      <c r="A1154" t="s">
        <v>2234</v>
      </c>
      <c r="B1154">
        <v>335.03999999999996</v>
      </c>
      <c r="C1154">
        <v>1623.24</v>
      </c>
      <c r="D1154" s="17">
        <f>VLOOKUP(A1154,Sheet7!$A$2:$B$602,2,FALSE)</f>
        <v>400</v>
      </c>
      <c r="E1154">
        <v>26861</v>
      </c>
      <c r="F1154">
        <v>0</v>
      </c>
      <c r="H1154">
        <v>819</v>
      </c>
      <c r="I1154" t="s">
        <v>27</v>
      </c>
      <c r="J1154" t="s">
        <v>2177</v>
      </c>
      <c r="K1154" t="s">
        <v>2247</v>
      </c>
      <c r="L1154" t="s">
        <v>35</v>
      </c>
      <c r="M1154" t="s">
        <v>32</v>
      </c>
      <c r="N1154">
        <v>300</v>
      </c>
      <c r="O1154">
        <v>0</v>
      </c>
      <c r="P1154">
        <v>300</v>
      </c>
      <c r="Q1154">
        <v>300</v>
      </c>
      <c r="R1154">
        <v>300</v>
      </c>
      <c r="S1154">
        <v>300</v>
      </c>
      <c r="T1154">
        <v>0</v>
      </c>
      <c r="U1154">
        <v>0</v>
      </c>
      <c r="V1154">
        <v>0</v>
      </c>
      <c r="W1154">
        <v>0</v>
      </c>
      <c r="X1154">
        <v>0</v>
      </c>
      <c r="Y1154">
        <v>0</v>
      </c>
      <c r="Z1154">
        <v>0</v>
      </c>
      <c r="AA1154">
        <v>0</v>
      </c>
      <c r="AB1154">
        <v>0</v>
      </c>
      <c r="AC1154" t="s">
        <v>33</v>
      </c>
      <c r="AD1154">
        <v>0</v>
      </c>
      <c r="AE1154">
        <v>0</v>
      </c>
      <c r="AF1154">
        <v>0</v>
      </c>
    </row>
    <row r="1155" spans="1:32" hidden="1" x14ac:dyDescent="0.25">
      <c r="A1155" t="s">
        <v>2248</v>
      </c>
      <c r="B1155">
        <v>90.750000000000014</v>
      </c>
      <c r="C1155">
        <v>90.87</v>
      </c>
      <c r="D1155" s="17">
        <f>VLOOKUP(A1155,Sheet7!$A$2:$B$602,2,FALSE)</f>
        <v>25</v>
      </c>
      <c r="E1155">
        <v>26001</v>
      </c>
      <c r="F1155">
        <v>0</v>
      </c>
      <c r="H1155">
        <v>819</v>
      </c>
      <c r="I1155" t="s">
        <v>27</v>
      </c>
      <c r="J1155" t="s">
        <v>2177</v>
      </c>
      <c r="K1155" t="s">
        <v>2249</v>
      </c>
      <c r="L1155" t="s">
        <v>60</v>
      </c>
      <c r="M1155" t="s">
        <v>32</v>
      </c>
      <c r="N1155">
        <v>329.6</v>
      </c>
      <c r="O1155">
        <v>0</v>
      </c>
      <c r="P1155">
        <v>200</v>
      </c>
      <c r="Q1155">
        <v>329</v>
      </c>
      <c r="R1155">
        <v>329</v>
      </c>
      <c r="S1155">
        <v>329</v>
      </c>
      <c r="T1155">
        <v>0</v>
      </c>
      <c r="U1155">
        <v>0</v>
      </c>
      <c r="V1155">
        <v>0</v>
      </c>
      <c r="W1155">
        <v>0</v>
      </c>
      <c r="X1155">
        <v>0</v>
      </c>
      <c r="Y1155">
        <v>0</v>
      </c>
      <c r="Z1155">
        <v>0</v>
      </c>
      <c r="AA1155">
        <v>0</v>
      </c>
      <c r="AB1155">
        <v>0</v>
      </c>
      <c r="AC1155" t="s">
        <v>33</v>
      </c>
      <c r="AD1155">
        <v>0</v>
      </c>
      <c r="AE1155">
        <v>0</v>
      </c>
      <c r="AF1155">
        <v>0</v>
      </c>
    </row>
    <row r="1156" spans="1:32" hidden="1" x14ac:dyDescent="0.25">
      <c r="A1156" t="s">
        <v>2248</v>
      </c>
      <c r="B1156">
        <v>90.750000000000014</v>
      </c>
      <c r="C1156">
        <v>90.87</v>
      </c>
      <c r="D1156" s="17">
        <f>VLOOKUP(A1156,Sheet7!$A$2:$B$602,2,FALSE)</f>
        <v>25</v>
      </c>
      <c r="E1156">
        <v>26002</v>
      </c>
      <c r="F1156">
        <v>0</v>
      </c>
      <c r="H1156">
        <v>819</v>
      </c>
      <c r="I1156" t="s">
        <v>27</v>
      </c>
      <c r="J1156" t="s">
        <v>2177</v>
      </c>
      <c r="K1156" t="s">
        <v>2250</v>
      </c>
      <c r="L1156" t="s">
        <v>350</v>
      </c>
      <c r="M1156" t="s">
        <v>32</v>
      </c>
      <c r="N1156">
        <v>240</v>
      </c>
      <c r="O1156">
        <v>0</v>
      </c>
      <c r="P1156">
        <v>100</v>
      </c>
      <c r="Q1156">
        <v>240</v>
      </c>
      <c r="R1156">
        <v>240</v>
      </c>
      <c r="S1156">
        <v>240</v>
      </c>
      <c r="T1156">
        <v>0</v>
      </c>
      <c r="U1156">
        <v>0</v>
      </c>
      <c r="V1156">
        <v>0</v>
      </c>
      <c r="W1156">
        <v>0</v>
      </c>
      <c r="X1156">
        <v>0</v>
      </c>
      <c r="Y1156">
        <v>0</v>
      </c>
      <c r="Z1156">
        <v>0</v>
      </c>
      <c r="AA1156">
        <v>0</v>
      </c>
      <c r="AB1156">
        <v>0</v>
      </c>
      <c r="AC1156" t="s">
        <v>33</v>
      </c>
      <c r="AD1156">
        <v>0</v>
      </c>
      <c r="AE1156">
        <v>0</v>
      </c>
      <c r="AF1156">
        <v>0</v>
      </c>
    </row>
    <row r="1157" spans="1:32" hidden="1" x14ac:dyDescent="0.25">
      <c r="A1157" t="s">
        <v>2248</v>
      </c>
      <c r="B1157">
        <v>90.750000000000014</v>
      </c>
      <c r="C1157">
        <v>90.87</v>
      </c>
      <c r="D1157" s="17">
        <f>VLOOKUP(A1157,Sheet7!$A$2:$B$602,2,FALSE)</f>
        <v>25</v>
      </c>
      <c r="E1157">
        <v>26007</v>
      </c>
      <c r="F1157">
        <v>0</v>
      </c>
      <c r="H1157">
        <v>819</v>
      </c>
      <c r="I1157" t="s">
        <v>27</v>
      </c>
      <c r="J1157" t="s">
        <v>2177</v>
      </c>
      <c r="K1157" t="s">
        <v>2251</v>
      </c>
      <c r="L1157" t="s">
        <v>60</v>
      </c>
      <c r="M1157" t="s">
        <v>77</v>
      </c>
      <c r="N1157">
        <v>312</v>
      </c>
      <c r="O1157">
        <v>0</v>
      </c>
      <c r="P1157">
        <v>150</v>
      </c>
      <c r="Q1157">
        <v>312</v>
      </c>
      <c r="R1157">
        <v>312</v>
      </c>
      <c r="S1157">
        <v>312</v>
      </c>
      <c r="T1157">
        <v>0</v>
      </c>
      <c r="U1157">
        <v>0</v>
      </c>
      <c r="V1157">
        <v>0</v>
      </c>
      <c r="W1157">
        <v>0</v>
      </c>
      <c r="X1157">
        <v>0</v>
      </c>
      <c r="Y1157">
        <v>0</v>
      </c>
      <c r="Z1157">
        <v>0</v>
      </c>
      <c r="AA1157">
        <v>0</v>
      </c>
      <c r="AB1157">
        <v>0</v>
      </c>
      <c r="AC1157" t="s">
        <v>33</v>
      </c>
      <c r="AD1157">
        <v>0</v>
      </c>
      <c r="AE1157">
        <v>0</v>
      </c>
      <c r="AF1157">
        <v>0</v>
      </c>
    </row>
    <row r="1158" spans="1:32" hidden="1" x14ac:dyDescent="0.25">
      <c r="A1158" t="s">
        <v>2287</v>
      </c>
      <c r="B1158">
        <v>259.18</v>
      </c>
      <c r="C1158">
        <v>869.18</v>
      </c>
      <c r="D1158" s="17">
        <f>VLOOKUP(A1158,Sheet7!$A$2:$B$602,2,FALSE)</f>
        <v>50</v>
      </c>
      <c r="E1158">
        <v>25390</v>
      </c>
      <c r="F1158">
        <v>0</v>
      </c>
      <c r="H1158">
        <v>812</v>
      </c>
      <c r="I1158" t="s">
        <v>27</v>
      </c>
      <c r="J1158" t="s">
        <v>2286</v>
      </c>
      <c r="K1158" t="s">
        <v>2292</v>
      </c>
      <c r="L1158" t="s">
        <v>42</v>
      </c>
      <c r="M1158" t="s">
        <v>77</v>
      </c>
      <c r="N1158">
        <v>250</v>
      </c>
      <c r="O1158">
        <v>0</v>
      </c>
      <c r="P1158">
        <v>250</v>
      </c>
      <c r="Q1158">
        <v>250</v>
      </c>
      <c r="R1158">
        <v>250</v>
      </c>
      <c r="S1158">
        <v>250</v>
      </c>
      <c r="T1158">
        <v>0</v>
      </c>
      <c r="U1158" t="s">
        <v>2293</v>
      </c>
      <c r="V1158">
        <v>5</v>
      </c>
      <c r="W1158">
        <v>0</v>
      </c>
      <c r="X1158" t="s">
        <v>1987</v>
      </c>
      <c r="Y1158">
        <v>0</v>
      </c>
      <c r="Z1158">
        <v>0</v>
      </c>
      <c r="AA1158">
        <v>0</v>
      </c>
      <c r="AB1158">
        <v>0</v>
      </c>
      <c r="AC1158" t="s">
        <v>33</v>
      </c>
      <c r="AD1158">
        <v>0</v>
      </c>
      <c r="AE1158">
        <v>0</v>
      </c>
      <c r="AF1158" t="s">
        <v>33</v>
      </c>
    </row>
    <row r="1159" spans="1:32" hidden="1" x14ac:dyDescent="0.25">
      <c r="A1159" t="s">
        <v>2297</v>
      </c>
      <c r="B1159">
        <v>28.25</v>
      </c>
      <c r="C1159">
        <v>158.84</v>
      </c>
      <c r="D1159" s="17">
        <f>VLOOKUP(A1159,Sheet7!$A$2:$B$602,2,FALSE)</f>
        <v>30</v>
      </c>
      <c r="E1159">
        <v>23425</v>
      </c>
      <c r="F1159">
        <v>0</v>
      </c>
      <c r="H1159">
        <v>812</v>
      </c>
      <c r="I1159" t="s">
        <v>27</v>
      </c>
      <c r="J1159" t="s">
        <v>2286</v>
      </c>
      <c r="K1159" t="s">
        <v>2300</v>
      </c>
      <c r="L1159" t="s">
        <v>119</v>
      </c>
      <c r="M1159" t="s">
        <v>32</v>
      </c>
      <c r="N1159">
        <v>40</v>
      </c>
      <c r="O1159">
        <v>0</v>
      </c>
      <c r="P1159">
        <v>40</v>
      </c>
      <c r="Q1159">
        <v>40</v>
      </c>
      <c r="R1159">
        <v>40</v>
      </c>
      <c r="S1159">
        <v>40</v>
      </c>
      <c r="T1159">
        <v>0</v>
      </c>
      <c r="U1159" t="s">
        <v>2299</v>
      </c>
      <c r="V1159">
        <v>0</v>
      </c>
      <c r="W1159">
        <v>0</v>
      </c>
      <c r="X1159" t="s">
        <v>2301</v>
      </c>
      <c r="Y1159">
        <v>0</v>
      </c>
      <c r="Z1159">
        <v>0</v>
      </c>
      <c r="AA1159" t="s">
        <v>2302</v>
      </c>
      <c r="AB1159">
        <v>0</v>
      </c>
      <c r="AC1159" t="s">
        <v>33</v>
      </c>
      <c r="AD1159" t="s">
        <v>2303</v>
      </c>
      <c r="AE1159">
        <v>0</v>
      </c>
      <c r="AF1159">
        <v>0</v>
      </c>
    </row>
    <row r="1160" spans="1:32" hidden="1" x14ac:dyDescent="0.25">
      <c r="A1160" t="s">
        <v>2297</v>
      </c>
      <c r="B1160">
        <v>28.25</v>
      </c>
      <c r="C1160">
        <v>158.84</v>
      </c>
      <c r="D1160" s="17">
        <f>VLOOKUP(A1160,Sheet7!$A$2:$B$602,2,FALSE)</f>
        <v>30</v>
      </c>
      <c r="E1160">
        <v>23424</v>
      </c>
      <c r="F1160">
        <v>0</v>
      </c>
      <c r="H1160">
        <v>812</v>
      </c>
      <c r="I1160" t="s">
        <v>27</v>
      </c>
      <c r="J1160" t="s">
        <v>2286</v>
      </c>
      <c r="K1160" t="s">
        <v>2298</v>
      </c>
      <c r="L1160" t="s">
        <v>98</v>
      </c>
      <c r="M1160" t="s">
        <v>32</v>
      </c>
      <c r="N1160">
        <v>1020</v>
      </c>
      <c r="O1160">
        <v>826</v>
      </c>
      <c r="P1160">
        <v>120</v>
      </c>
      <c r="Q1160">
        <v>1020</v>
      </c>
      <c r="R1160">
        <v>120</v>
      </c>
      <c r="S1160">
        <v>1020</v>
      </c>
      <c r="T1160">
        <v>0</v>
      </c>
      <c r="U1160" t="s">
        <v>2299</v>
      </c>
      <c r="V1160">
        <v>0</v>
      </c>
      <c r="W1160">
        <v>0</v>
      </c>
      <c r="X1160" t="s">
        <v>1697</v>
      </c>
      <c r="Y1160">
        <v>0</v>
      </c>
      <c r="Z1160">
        <v>0</v>
      </c>
      <c r="AA1160">
        <v>0</v>
      </c>
      <c r="AB1160">
        <v>0</v>
      </c>
      <c r="AC1160" t="s">
        <v>63</v>
      </c>
      <c r="AD1160">
        <v>0</v>
      </c>
      <c r="AE1160">
        <v>0</v>
      </c>
      <c r="AF1160" t="s">
        <v>33</v>
      </c>
    </row>
    <row r="1161" spans="1:32" hidden="1" x14ac:dyDescent="0.25">
      <c r="A1161" t="s">
        <v>2297</v>
      </c>
      <c r="B1161">
        <v>28.25</v>
      </c>
      <c r="C1161">
        <v>158.84</v>
      </c>
      <c r="D1161" s="17">
        <f>VLOOKUP(A1161,Sheet7!$A$2:$B$602,2,FALSE)</f>
        <v>30</v>
      </c>
      <c r="E1161">
        <v>23426</v>
      </c>
      <c r="F1161">
        <v>0</v>
      </c>
      <c r="H1161">
        <v>812</v>
      </c>
      <c r="I1161" t="s">
        <v>27</v>
      </c>
      <c r="J1161" t="s">
        <v>2286</v>
      </c>
      <c r="K1161" t="s">
        <v>2304</v>
      </c>
      <c r="L1161" t="s">
        <v>98</v>
      </c>
      <c r="M1161" t="s">
        <v>77</v>
      </c>
      <c r="N1161">
        <v>160</v>
      </c>
      <c r="O1161">
        <v>120</v>
      </c>
      <c r="P1161">
        <v>30</v>
      </c>
      <c r="Q1161">
        <v>160</v>
      </c>
      <c r="R1161">
        <v>30</v>
      </c>
      <c r="S1161">
        <v>160</v>
      </c>
      <c r="T1161">
        <v>0</v>
      </c>
      <c r="U1161" t="s">
        <v>2299</v>
      </c>
      <c r="V1161">
        <v>0</v>
      </c>
      <c r="W1161">
        <v>0</v>
      </c>
      <c r="X1161" t="s">
        <v>1876</v>
      </c>
      <c r="Y1161">
        <v>0</v>
      </c>
      <c r="Z1161">
        <v>0</v>
      </c>
      <c r="AA1161">
        <v>0</v>
      </c>
      <c r="AB1161">
        <v>0</v>
      </c>
      <c r="AC1161" t="s">
        <v>33</v>
      </c>
      <c r="AD1161">
        <v>0</v>
      </c>
      <c r="AE1161">
        <v>0</v>
      </c>
      <c r="AF1161">
        <v>0</v>
      </c>
    </row>
    <row r="1162" spans="1:32" hidden="1" x14ac:dyDescent="0.25">
      <c r="A1162" t="s">
        <v>2305</v>
      </c>
      <c r="B1162">
        <v>12.7</v>
      </c>
      <c r="C1162">
        <v>168.68</v>
      </c>
      <c r="D1162" s="17">
        <f>VLOOKUP(A1162,Sheet7!$A$2:$B$602,2,FALSE)</f>
        <v>25</v>
      </c>
      <c r="E1162">
        <v>25511</v>
      </c>
      <c r="F1162">
        <v>0</v>
      </c>
      <c r="H1162">
        <v>812</v>
      </c>
      <c r="I1162" t="s">
        <v>27</v>
      </c>
      <c r="J1162" t="s">
        <v>2286</v>
      </c>
      <c r="K1162" t="s">
        <v>2306</v>
      </c>
      <c r="L1162" t="s">
        <v>45</v>
      </c>
      <c r="M1162" t="s">
        <v>77</v>
      </c>
      <c r="N1162">
        <v>100</v>
      </c>
      <c r="O1162">
        <v>0</v>
      </c>
      <c r="P1162">
        <v>80</v>
      </c>
      <c r="Q1162">
        <v>100</v>
      </c>
      <c r="R1162">
        <v>80</v>
      </c>
      <c r="S1162">
        <v>100</v>
      </c>
      <c r="T1162">
        <v>0</v>
      </c>
      <c r="U1162" t="s">
        <v>2299</v>
      </c>
      <c r="V1162">
        <v>0</v>
      </c>
      <c r="W1162">
        <v>0</v>
      </c>
      <c r="X1162" t="s">
        <v>2307</v>
      </c>
      <c r="Y1162">
        <v>3</v>
      </c>
      <c r="Z1162">
        <v>0</v>
      </c>
      <c r="AA1162">
        <v>0</v>
      </c>
      <c r="AB1162">
        <v>0</v>
      </c>
      <c r="AC1162" t="s">
        <v>63</v>
      </c>
      <c r="AD1162" t="s">
        <v>2308</v>
      </c>
      <c r="AE1162">
        <v>0</v>
      </c>
      <c r="AF1162">
        <v>0</v>
      </c>
    </row>
    <row r="1163" spans="1:32" hidden="1" x14ac:dyDescent="0.25">
      <c r="A1163" t="s">
        <v>2305</v>
      </c>
      <c r="B1163">
        <v>12.7</v>
      </c>
      <c r="C1163">
        <v>168.68</v>
      </c>
      <c r="D1163" s="17">
        <f>VLOOKUP(A1163,Sheet7!$A$2:$B$602,2,FALSE)</f>
        <v>25</v>
      </c>
      <c r="E1163">
        <v>25519</v>
      </c>
      <c r="F1163">
        <v>0</v>
      </c>
      <c r="H1163">
        <v>812</v>
      </c>
      <c r="I1163" t="s">
        <v>27</v>
      </c>
      <c r="J1163" t="s">
        <v>2286</v>
      </c>
      <c r="K1163" t="s">
        <v>2309</v>
      </c>
      <c r="L1163" t="s">
        <v>45</v>
      </c>
      <c r="M1163" t="s">
        <v>32</v>
      </c>
      <c r="N1163">
        <v>120</v>
      </c>
      <c r="O1163">
        <v>0</v>
      </c>
      <c r="P1163">
        <v>90</v>
      </c>
      <c r="Q1163">
        <v>120</v>
      </c>
      <c r="R1163">
        <v>90</v>
      </c>
      <c r="S1163">
        <v>120</v>
      </c>
      <c r="T1163">
        <v>0</v>
      </c>
      <c r="U1163" t="s">
        <v>2299</v>
      </c>
      <c r="V1163">
        <v>0</v>
      </c>
      <c r="W1163">
        <v>0</v>
      </c>
      <c r="X1163" t="s">
        <v>1876</v>
      </c>
      <c r="Y1163">
        <v>0</v>
      </c>
      <c r="Z1163">
        <v>0</v>
      </c>
      <c r="AA1163">
        <v>0</v>
      </c>
      <c r="AB1163">
        <v>0</v>
      </c>
      <c r="AC1163" t="s">
        <v>33</v>
      </c>
      <c r="AD1163">
        <v>0</v>
      </c>
      <c r="AE1163">
        <v>0</v>
      </c>
      <c r="AF1163">
        <v>0</v>
      </c>
    </row>
    <row r="1164" spans="1:32" hidden="1" x14ac:dyDescent="0.25">
      <c r="A1164" t="s">
        <v>2310</v>
      </c>
      <c r="B1164">
        <v>45.260000000000005</v>
      </c>
      <c r="C1164">
        <v>839.94</v>
      </c>
      <c r="D1164" s="17">
        <f>VLOOKUP(A1164,Sheet7!$A$2:$B$602,2,FALSE)</f>
        <v>65</v>
      </c>
      <c r="E1164">
        <v>27030</v>
      </c>
      <c r="F1164">
        <v>0</v>
      </c>
      <c r="H1164">
        <v>812</v>
      </c>
      <c r="I1164" t="s">
        <v>27</v>
      </c>
      <c r="J1164" t="s">
        <v>2286</v>
      </c>
      <c r="K1164" t="s">
        <v>2311</v>
      </c>
      <c r="L1164" t="s">
        <v>98</v>
      </c>
      <c r="M1164" t="s">
        <v>32</v>
      </c>
      <c r="N1164">
        <v>104.17</v>
      </c>
      <c r="O1164">
        <v>0</v>
      </c>
      <c r="P1164">
        <v>34.72</v>
      </c>
      <c r="Q1164">
        <v>104.17</v>
      </c>
      <c r="R1164">
        <v>34.72</v>
      </c>
      <c r="S1164">
        <v>104.17</v>
      </c>
      <c r="T1164">
        <v>0</v>
      </c>
      <c r="U1164" t="s">
        <v>2293</v>
      </c>
      <c r="V1164">
        <v>0</v>
      </c>
      <c r="W1164">
        <v>0</v>
      </c>
      <c r="X1164" t="s">
        <v>1876</v>
      </c>
      <c r="Y1164">
        <v>0</v>
      </c>
      <c r="Z1164">
        <v>0</v>
      </c>
      <c r="AA1164">
        <v>0</v>
      </c>
      <c r="AB1164">
        <v>0</v>
      </c>
      <c r="AC1164" t="s">
        <v>33</v>
      </c>
      <c r="AD1164">
        <v>0</v>
      </c>
      <c r="AE1164">
        <v>0</v>
      </c>
      <c r="AF1164">
        <v>0</v>
      </c>
    </row>
    <row r="1165" spans="1:32" hidden="1" x14ac:dyDescent="0.25">
      <c r="A1165" t="s">
        <v>2310</v>
      </c>
      <c r="B1165">
        <v>45.260000000000005</v>
      </c>
      <c r="C1165">
        <v>839.94</v>
      </c>
      <c r="D1165" s="17">
        <f>VLOOKUP(A1165,Sheet7!$A$2:$B$602,2,FALSE)</f>
        <v>65</v>
      </c>
      <c r="E1165">
        <v>27031</v>
      </c>
      <c r="F1165">
        <v>0</v>
      </c>
      <c r="H1165">
        <v>812</v>
      </c>
      <c r="I1165" t="s">
        <v>27</v>
      </c>
      <c r="J1165" t="s">
        <v>2286</v>
      </c>
      <c r="K1165" t="s">
        <v>2312</v>
      </c>
      <c r="L1165" t="s">
        <v>98</v>
      </c>
      <c r="M1165" t="s">
        <v>77</v>
      </c>
      <c r="N1165">
        <v>115</v>
      </c>
      <c r="O1165">
        <v>0</v>
      </c>
      <c r="P1165">
        <v>38</v>
      </c>
      <c r="Q1165">
        <v>115</v>
      </c>
      <c r="R1165">
        <v>38</v>
      </c>
      <c r="S1165">
        <v>115</v>
      </c>
      <c r="T1165">
        <v>0</v>
      </c>
      <c r="U1165" t="s">
        <v>2299</v>
      </c>
      <c r="V1165">
        <v>0</v>
      </c>
      <c r="W1165">
        <v>0</v>
      </c>
      <c r="X1165" t="s">
        <v>1876</v>
      </c>
      <c r="Y1165">
        <v>0</v>
      </c>
      <c r="Z1165">
        <v>0</v>
      </c>
      <c r="AA1165">
        <v>0</v>
      </c>
      <c r="AB1165">
        <v>0</v>
      </c>
      <c r="AC1165" t="s">
        <v>33</v>
      </c>
      <c r="AD1165">
        <v>0</v>
      </c>
      <c r="AE1165">
        <v>0</v>
      </c>
      <c r="AF1165">
        <v>0</v>
      </c>
    </row>
    <row r="1166" spans="1:32" hidden="1" x14ac:dyDescent="0.25">
      <c r="A1166" t="s">
        <v>2313</v>
      </c>
      <c r="B1166">
        <v>500</v>
      </c>
      <c r="C1166">
        <v>2454.13</v>
      </c>
      <c r="D1166" s="17">
        <f>VLOOKUP(A1166,Sheet7!$A$2:$B$602,2,FALSE)</f>
        <v>260</v>
      </c>
      <c r="E1166">
        <v>23594</v>
      </c>
      <c r="F1166">
        <v>0</v>
      </c>
      <c r="H1166">
        <v>812</v>
      </c>
      <c r="I1166" t="s">
        <v>27</v>
      </c>
      <c r="J1166" t="s">
        <v>2286</v>
      </c>
      <c r="K1166" t="s">
        <v>2314</v>
      </c>
      <c r="L1166" t="s">
        <v>98</v>
      </c>
      <c r="M1166" t="s">
        <v>32</v>
      </c>
      <c r="N1166">
        <v>15500</v>
      </c>
      <c r="O1166">
        <v>13000</v>
      </c>
      <c r="P1166">
        <v>600</v>
      </c>
      <c r="Q1166">
        <v>15500</v>
      </c>
      <c r="R1166">
        <v>600</v>
      </c>
      <c r="S1166">
        <v>15500</v>
      </c>
      <c r="T1166">
        <v>600</v>
      </c>
      <c r="U1166" t="s">
        <v>2299</v>
      </c>
      <c r="V1166">
        <v>0</v>
      </c>
      <c r="W1166">
        <v>0</v>
      </c>
      <c r="X1166" t="s">
        <v>2315</v>
      </c>
      <c r="Y1166">
        <v>0</v>
      </c>
      <c r="Z1166">
        <v>0</v>
      </c>
      <c r="AA1166">
        <v>0</v>
      </c>
      <c r="AB1166">
        <v>0</v>
      </c>
      <c r="AC1166" t="s">
        <v>33</v>
      </c>
      <c r="AD1166">
        <v>0</v>
      </c>
      <c r="AE1166">
        <v>0</v>
      </c>
      <c r="AF1166">
        <v>0</v>
      </c>
    </row>
    <row r="1167" spans="1:32" hidden="1" x14ac:dyDescent="0.25">
      <c r="A1167" t="s">
        <v>2316</v>
      </c>
      <c r="B1167">
        <v>59.25</v>
      </c>
      <c r="C1167" t="e">
        <v>#N/A</v>
      </c>
      <c r="D1167" s="17" t="e">
        <f>VLOOKUP(A1167,Sheet7!$A$2:$B$602,2,FALSE)</f>
        <v>#N/A</v>
      </c>
      <c r="E1167">
        <v>27584</v>
      </c>
      <c r="F1167">
        <v>0</v>
      </c>
      <c r="H1167">
        <v>812</v>
      </c>
      <c r="I1167" t="s">
        <v>27</v>
      </c>
      <c r="J1167" t="s">
        <v>2286</v>
      </c>
      <c r="K1167" t="s">
        <v>2317</v>
      </c>
      <c r="L1167" t="s">
        <v>71</v>
      </c>
      <c r="M1167" t="s">
        <v>32</v>
      </c>
      <c r="N1167">
        <v>120</v>
      </c>
      <c r="O1167">
        <v>0</v>
      </c>
      <c r="P1167">
        <v>37</v>
      </c>
      <c r="Q1167">
        <v>120</v>
      </c>
      <c r="R1167">
        <v>37</v>
      </c>
      <c r="S1167">
        <v>120</v>
      </c>
      <c r="T1167">
        <v>0</v>
      </c>
      <c r="U1167" t="s">
        <v>2299</v>
      </c>
      <c r="V1167">
        <v>3</v>
      </c>
      <c r="W1167">
        <v>0</v>
      </c>
      <c r="X1167" t="s">
        <v>1565</v>
      </c>
      <c r="Y1167" t="s">
        <v>891</v>
      </c>
      <c r="Z1167">
        <v>0</v>
      </c>
      <c r="AA1167">
        <v>0</v>
      </c>
      <c r="AB1167">
        <v>0</v>
      </c>
      <c r="AC1167" t="s">
        <v>33</v>
      </c>
      <c r="AD1167">
        <v>0</v>
      </c>
      <c r="AE1167">
        <v>0</v>
      </c>
      <c r="AF1167">
        <v>0</v>
      </c>
    </row>
    <row r="1168" spans="1:32" hidden="1" x14ac:dyDescent="0.25">
      <c r="A1168" t="s">
        <v>2316</v>
      </c>
      <c r="B1168">
        <v>59.25</v>
      </c>
      <c r="C1168" t="e">
        <v>#N/A</v>
      </c>
      <c r="D1168" s="17" t="e">
        <f>VLOOKUP(A1168,Sheet7!$A$2:$B$602,2,FALSE)</f>
        <v>#N/A</v>
      </c>
      <c r="E1168">
        <v>27585</v>
      </c>
      <c r="F1168">
        <v>0</v>
      </c>
      <c r="H1168">
        <v>812</v>
      </c>
      <c r="I1168" t="s">
        <v>27</v>
      </c>
      <c r="J1168" t="s">
        <v>2286</v>
      </c>
      <c r="K1168" t="s">
        <v>2318</v>
      </c>
      <c r="L1168" t="s">
        <v>272</v>
      </c>
      <c r="M1168" t="s">
        <v>32</v>
      </c>
      <c r="N1168">
        <v>75</v>
      </c>
      <c r="O1168">
        <v>37.5</v>
      </c>
      <c r="P1168">
        <v>20</v>
      </c>
      <c r="Q1168">
        <v>75</v>
      </c>
      <c r="R1168">
        <v>20</v>
      </c>
      <c r="S1168">
        <v>75</v>
      </c>
      <c r="T1168">
        <v>0</v>
      </c>
      <c r="U1168" t="s">
        <v>2299</v>
      </c>
      <c r="V1168">
        <v>3</v>
      </c>
      <c r="W1168">
        <v>0</v>
      </c>
      <c r="X1168" t="s">
        <v>1876</v>
      </c>
      <c r="Y1168">
        <v>0</v>
      </c>
      <c r="Z1168">
        <v>0</v>
      </c>
      <c r="AA1168">
        <v>0</v>
      </c>
      <c r="AB1168">
        <v>0</v>
      </c>
      <c r="AC1168" t="s">
        <v>33</v>
      </c>
      <c r="AD1168">
        <v>0</v>
      </c>
      <c r="AE1168">
        <v>0</v>
      </c>
      <c r="AF1168">
        <v>0</v>
      </c>
    </row>
    <row r="1169" spans="1:32" hidden="1" x14ac:dyDescent="0.25">
      <c r="A1169" t="s">
        <v>2319</v>
      </c>
      <c r="B1169">
        <v>74.58</v>
      </c>
      <c r="C1169">
        <v>579.1</v>
      </c>
      <c r="D1169" s="17">
        <f>VLOOKUP(A1169,Sheet7!$A$2:$B$602,2,FALSE)</f>
        <v>45</v>
      </c>
      <c r="E1169">
        <v>25541</v>
      </c>
      <c r="F1169">
        <v>0</v>
      </c>
      <c r="H1169">
        <v>812</v>
      </c>
      <c r="I1169" t="s">
        <v>27</v>
      </c>
      <c r="J1169" t="s">
        <v>2286</v>
      </c>
      <c r="K1169" t="s">
        <v>2320</v>
      </c>
      <c r="L1169" t="s">
        <v>50</v>
      </c>
      <c r="M1169" t="s">
        <v>32</v>
      </c>
      <c r="N1169">
        <v>780</v>
      </c>
      <c r="O1169">
        <v>600</v>
      </c>
      <c r="P1169">
        <v>180</v>
      </c>
      <c r="Q1169">
        <v>780</v>
      </c>
      <c r="R1169">
        <v>180</v>
      </c>
      <c r="S1169">
        <v>780</v>
      </c>
      <c r="T1169">
        <v>0</v>
      </c>
      <c r="U1169" t="s">
        <v>2299</v>
      </c>
      <c r="V1169">
        <v>0</v>
      </c>
      <c r="W1169">
        <v>0</v>
      </c>
      <c r="X1169" t="s">
        <v>1876</v>
      </c>
      <c r="Y1169">
        <v>0</v>
      </c>
      <c r="Z1169">
        <v>0</v>
      </c>
      <c r="AA1169">
        <v>0</v>
      </c>
      <c r="AB1169">
        <v>0</v>
      </c>
      <c r="AC1169" t="s">
        <v>33</v>
      </c>
      <c r="AD1169">
        <v>0</v>
      </c>
      <c r="AE1169">
        <v>0</v>
      </c>
      <c r="AF1169">
        <v>0</v>
      </c>
    </row>
    <row r="1170" spans="1:32" hidden="1" x14ac:dyDescent="0.25">
      <c r="A1170" t="s">
        <v>2321</v>
      </c>
      <c r="B1170">
        <v>67.33</v>
      </c>
      <c r="C1170">
        <v>481.08</v>
      </c>
      <c r="D1170" s="17">
        <f>VLOOKUP(A1170,Sheet7!$A$2:$B$602,2,FALSE)</f>
        <v>20</v>
      </c>
      <c r="E1170">
        <v>25309</v>
      </c>
      <c r="F1170">
        <v>0</v>
      </c>
      <c r="H1170">
        <v>812</v>
      </c>
      <c r="I1170" t="s">
        <v>27</v>
      </c>
      <c r="J1170" t="s">
        <v>2286</v>
      </c>
      <c r="K1170" t="s">
        <v>2322</v>
      </c>
      <c r="L1170" t="s">
        <v>71</v>
      </c>
      <c r="M1170" t="s">
        <v>32</v>
      </c>
      <c r="N1170">
        <v>90</v>
      </c>
      <c r="O1170">
        <v>0</v>
      </c>
      <c r="P1170">
        <v>60</v>
      </c>
      <c r="Q1170">
        <v>90</v>
      </c>
      <c r="R1170">
        <v>60</v>
      </c>
      <c r="S1170">
        <v>90</v>
      </c>
      <c r="T1170">
        <v>0</v>
      </c>
      <c r="U1170" t="s">
        <v>2299</v>
      </c>
      <c r="V1170">
        <v>0</v>
      </c>
      <c r="W1170">
        <v>0</v>
      </c>
      <c r="X1170" t="s">
        <v>1876</v>
      </c>
      <c r="Y1170">
        <v>0</v>
      </c>
      <c r="Z1170">
        <v>0</v>
      </c>
      <c r="AA1170">
        <v>0</v>
      </c>
      <c r="AB1170">
        <v>0</v>
      </c>
      <c r="AC1170" t="s">
        <v>33</v>
      </c>
      <c r="AD1170">
        <v>0</v>
      </c>
      <c r="AE1170">
        <v>0</v>
      </c>
      <c r="AF1170">
        <v>0</v>
      </c>
    </row>
    <row r="1171" spans="1:32" hidden="1" x14ac:dyDescent="0.25">
      <c r="A1171" t="s">
        <v>2323</v>
      </c>
      <c r="B1171">
        <v>472.44999999999993</v>
      </c>
      <c r="C1171">
        <v>39.18</v>
      </c>
      <c r="D1171" s="17">
        <f>VLOOKUP(A1171,Sheet7!$A$2:$B$602,2,FALSE)</f>
        <v>35</v>
      </c>
      <c r="E1171">
        <v>26266</v>
      </c>
      <c r="F1171">
        <v>0</v>
      </c>
      <c r="H1171">
        <v>812</v>
      </c>
      <c r="I1171" t="s">
        <v>27</v>
      </c>
      <c r="J1171" t="s">
        <v>2286</v>
      </c>
      <c r="K1171" t="s">
        <v>2324</v>
      </c>
      <c r="L1171" t="s">
        <v>119</v>
      </c>
      <c r="M1171" t="s">
        <v>32</v>
      </c>
      <c r="N1171">
        <v>174</v>
      </c>
      <c r="O1171">
        <v>50</v>
      </c>
      <c r="P1171">
        <v>124</v>
      </c>
      <c r="Q1171">
        <v>174</v>
      </c>
      <c r="R1171">
        <v>124</v>
      </c>
      <c r="S1171">
        <v>174</v>
      </c>
      <c r="T1171">
        <v>0</v>
      </c>
      <c r="U1171" t="s">
        <v>2299</v>
      </c>
      <c r="V1171">
        <v>0</v>
      </c>
      <c r="W1171">
        <v>0</v>
      </c>
      <c r="X1171">
        <v>0</v>
      </c>
      <c r="Y1171">
        <v>0</v>
      </c>
      <c r="Z1171">
        <v>0</v>
      </c>
      <c r="AA1171">
        <v>0</v>
      </c>
      <c r="AB1171">
        <v>0</v>
      </c>
      <c r="AC1171" t="s">
        <v>33</v>
      </c>
      <c r="AD1171" t="s">
        <v>2325</v>
      </c>
      <c r="AE1171">
        <v>0</v>
      </c>
      <c r="AF1171">
        <v>0</v>
      </c>
    </row>
    <row r="1172" spans="1:32" hidden="1" x14ac:dyDescent="0.25">
      <c r="A1172" t="s">
        <v>2326</v>
      </c>
      <c r="B1172">
        <v>500</v>
      </c>
      <c r="C1172">
        <v>141.99</v>
      </c>
      <c r="D1172" s="17">
        <f>VLOOKUP(A1172,Sheet7!$A$2:$B$602,2,FALSE)</f>
        <v>120</v>
      </c>
      <c r="E1172">
        <v>26500</v>
      </c>
      <c r="F1172">
        <v>0</v>
      </c>
      <c r="H1172">
        <v>812</v>
      </c>
      <c r="I1172" t="s">
        <v>27</v>
      </c>
      <c r="J1172" t="s">
        <v>2286</v>
      </c>
      <c r="K1172" t="s">
        <v>2327</v>
      </c>
      <c r="L1172" t="s">
        <v>119</v>
      </c>
      <c r="M1172" t="s">
        <v>32</v>
      </c>
      <c r="N1172">
        <v>2640</v>
      </c>
      <c r="O1172">
        <v>1320</v>
      </c>
      <c r="P1172">
        <v>400</v>
      </c>
      <c r="Q1172">
        <v>2640</v>
      </c>
      <c r="R1172">
        <v>400</v>
      </c>
      <c r="S1172">
        <v>2640</v>
      </c>
      <c r="T1172">
        <v>0</v>
      </c>
      <c r="U1172" t="s">
        <v>2299</v>
      </c>
      <c r="V1172">
        <v>0</v>
      </c>
      <c r="W1172">
        <v>0</v>
      </c>
      <c r="X1172" t="s">
        <v>1876</v>
      </c>
      <c r="Y1172">
        <v>0</v>
      </c>
      <c r="Z1172">
        <v>0</v>
      </c>
      <c r="AA1172">
        <v>0</v>
      </c>
      <c r="AB1172">
        <v>0</v>
      </c>
      <c r="AC1172" t="s">
        <v>33</v>
      </c>
      <c r="AD1172">
        <v>0</v>
      </c>
      <c r="AE1172">
        <v>0</v>
      </c>
      <c r="AF1172">
        <v>0</v>
      </c>
    </row>
    <row r="1173" spans="1:32" hidden="1" x14ac:dyDescent="0.25">
      <c r="A1173" t="s">
        <v>2328</v>
      </c>
      <c r="B1173">
        <v>276.06</v>
      </c>
      <c r="C1173">
        <v>6116.38</v>
      </c>
      <c r="D1173" s="17">
        <f>VLOOKUP(A1173,Sheet7!$A$2:$B$602,2,FALSE)</f>
        <v>40</v>
      </c>
      <c r="E1173">
        <v>25494</v>
      </c>
      <c r="F1173">
        <v>0</v>
      </c>
      <c r="H1173">
        <v>812</v>
      </c>
      <c r="I1173" t="s">
        <v>27</v>
      </c>
      <c r="J1173" t="s">
        <v>2286</v>
      </c>
      <c r="K1173" t="s">
        <v>2329</v>
      </c>
      <c r="L1173" t="s">
        <v>71</v>
      </c>
      <c r="M1173" t="s">
        <v>32</v>
      </c>
      <c r="N1173">
        <v>300</v>
      </c>
      <c r="O1173">
        <v>0</v>
      </c>
      <c r="P1173">
        <v>300</v>
      </c>
      <c r="Q1173">
        <v>300</v>
      </c>
      <c r="R1173">
        <v>300</v>
      </c>
      <c r="S1173">
        <v>300</v>
      </c>
      <c r="T1173">
        <v>0</v>
      </c>
      <c r="U1173" t="s">
        <v>2299</v>
      </c>
      <c r="V1173">
        <v>0</v>
      </c>
      <c r="W1173">
        <v>0</v>
      </c>
      <c r="X1173" t="s">
        <v>1876</v>
      </c>
      <c r="Y1173">
        <v>0</v>
      </c>
      <c r="Z1173">
        <v>0</v>
      </c>
      <c r="AA1173">
        <v>0</v>
      </c>
      <c r="AB1173">
        <v>0</v>
      </c>
      <c r="AC1173" t="s">
        <v>33</v>
      </c>
      <c r="AD1173">
        <v>0</v>
      </c>
      <c r="AE1173">
        <v>0</v>
      </c>
      <c r="AF1173">
        <v>0</v>
      </c>
    </row>
    <row r="1174" spans="1:32" hidden="1" x14ac:dyDescent="0.25">
      <c r="A1174" t="s">
        <v>2328</v>
      </c>
      <c r="B1174">
        <v>276.06</v>
      </c>
      <c r="C1174">
        <v>6116.38</v>
      </c>
      <c r="D1174" s="17">
        <f>VLOOKUP(A1174,Sheet7!$A$2:$B$602,2,FALSE)</f>
        <v>40</v>
      </c>
      <c r="E1174">
        <v>25495</v>
      </c>
      <c r="F1174">
        <v>0</v>
      </c>
      <c r="H1174">
        <v>812</v>
      </c>
      <c r="I1174" t="s">
        <v>27</v>
      </c>
      <c r="J1174" t="s">
        <v>2286</v>
      </c>
      <c r="K1174" t="s">
        <v>2330</v>
      </c>
      <c r="L1174" t="s">
        <v>60</v>
      </c>
      <c r="M1174" t="s">
        <v>32</v>
      </c>
      <c r="N1174">
        <v>125</v>
      </c>
      <c r="O1174">
        <v>0</v>
      </c>
      <c r="P1174">
        <v>125</v>
      </c>
      <c r="Q1174">
        <v>125</v>
      </c>
      <c r="R1174">
        <v>125</v>
      </c>
      <c r="S1174">
        <v>125</v>
      </c>
      <c r="T1174">
        <v>0</v>
      </c>
      <c r="U1174" t="s">
        <v>2299</v>
      </c>
      <c r="V1174">
        <v>0</v>
      </c>
      <c r="W1174">
        <v>0</v>
      </c>
      <c r="X1174" t="s">
        <v>1876</v>
      </c>
      <c r="Y1174">
        <v>0</v>
      </c>
      <c r="Z1174">
        <v>0</v>
      </c>
      <c r="AA1174">
        <v>0</v>
      </c>
      <c r="AB1174">
        <v>0</v>
      </c>
      <c r="AC1174" t="s">
        <v>33</v>
      </c>
      <c r="AD1174">
        <v>0</v>
      </c>
      <c r="AE1174">
        <v>0</v>
      </c>
      <c r="AF1174">
        <v>0</v>
      </c>
    </row>
    <row r="1175" spans="1:32" hidden="1" x14ac:dyDescent="0.25">
      <c r="A1175" t="s">
        <v>2328</v>
      </c>
      <c r="B1175">
        <v>276.06</v>
      </c>
      <c r="C1175">
        <v>6116.38</v>
      </c>
      <c r="D1175" s="17">
        <f>VLOOKUP(A1175,Sheet7!$A$2:$B$602,2,FALSE)</f>
        <v>40</v>
      </c>
      <c r="E1175">
        <v>25520</v>
      </c>
      <c r="F1175">
        <v>0</v>
      </c>
      <c r="H1175">
        <v>812</v>
      </c>
      <c r="I1175" t="s">
        <v>27</v>
      </c>
      <c r="J1175" t="s">
        <v>2286</v>
      </c>
      <c r="K1175" t="s">
        <v>2334</v>
      </c>
      <c r="L1175" t="s">
        <v>119</v>
      </c>
      <c r="M1175" t="s">
        <v>77</v>
      </c>
      <c r="N1175">
        <v>250</v>
      </c>
      <c r="O1175">
        <v>0</v>
      </c>
      <c r="P1175">
        <v>250</v>
      </c>
      <c r="Q1175">
        <v>250</v>
      </c>
      <c r="R1175">
        <v>0</v>
      </c>
      <c r="S1175">
        <v>0</v>
      </c>
      <c r="T1175">
        <v>0</v>
      </c>
      <c r="U1175">
        <v>0</v>
      </c>
      <c r="V1175">
        <v>1</v>
      </c>
      <c r="W1175">
        <v>3</v>
      </c>
      <c r="X1175" t="s">
        <v>1876</v>
      </c>
      <c r="Y1175">
        <v>1</v>
      </c>
      <c r="Z1175">
        <v>3</v>
      </c>
      <c r="AA1175">
        <v>0</v>
      </c>
      <c r="AB1175">
        <v>0</v>
      </c>
      <c r="AC1175" t="s">
        <v>33</v>
      </c>
      <c r="AD1175">
        <v>0</v>
      </c>
      <c r="AE1175">
        <v>0</v>
      </c>
      <c r="AF1175">
        <v>0</v>
      </c>
    </row>
    <row r="1176" spans="1:32" hidden="1" x14ac:dyDescent="0.25">
      <c r="A1176" t="s">
        <v>2328</v>
      </c>
      <c r="B1176">
        <v>276.06</v>
      </c>
      <c r="C1176">
        <v>6116.38</v>
      </c>
      <c r="D1176" s="17">
        <f>VLOOKUP(A1176,Sheet7!$A$2:$B$602,2,FALSE)</f>
        <v>40</v>
      </c>
      <c r="E1176">
        <v>25530</v>
      </c>
      <c r="F1176">
        <v>0</v>
      </c>
      <c r="H1176">
        <v>812</v>
      </c>
      <c r="I1176" t="s">
        <v>27</v>
      </c>
      <c r="J1176" t="s">
        <v>2286</v>
      </c>
      <c r="K1176" t="s">
        <v>2340</v>
      </c>
      <c r="L1176" t="s">
        <v>31</v>
      </c>
      <c r="M1176" t="s">
        <v>32</v>
      </c>
      <c r="N1176">
        <v>80</v>
      </c>
      <c r="O1176">
        <v>0</v>
      </c>
      <c r="P1176">
        <v>80</v>
      </c>
      <c r="Q1176">
        <v>80</v>
      </c>
      <c r="R1176">
        <v>80</v>
      </c>
      <c r="S1176">
        <v>80</v>
      </c>
      <c r="T1176">
        <v>0</v>
      </c>
      <c r="U1176" t="s">
        <v>2299</v>
      </c>
      <c r="V1176">
        <v>0</v>
      </c>
      <c r="W1176">
        <v>0</v>
      </c>
      <c r="X1176">
        <v>0</v>
      </c>
      <c r="Y1176">
        <v>0</v>
      </c>
      <c r="Z1176">
        <v>0</v>
      </c>
      <c r="AA1176">
        <v>0</v>
      </c>
      <c r="AB1176">
        <v>0</v>
      </c>
      <c r="AC1176" t="s">
        <v>33</v>
      </c>
      <c r="AD1176">
        <v>0</v>
      </c>
      <c r="AE1176">
        <v>0</v>
      </c>
      <c r="AF1176">
        <v>0</v>
      </c>
    </row>
    <row r="1177" spans="1:32" hidden="1" x14ac:dyDescent="0.25">
      <c r="A1177" t="s">
        <v>2341</v>
      </c>
      <c r="B1177">
        <v>758.3</v>
      </c>
      <c r="C1177">
        <v>896.96999999999991</v>
      </c>
      <c r="D1177" s="17">
        <f>VLOOKUP(A1177,Sheet7!$A$2:$B$602,2,FALSE)</f>
        <v>40</v>
      </c>
      <c r="E1177">
        <v>25730</v>
      </c>
      <c r="F1177">
        <v>0</v>
      </c>
      <c r="H1177">
        <v>812</v>
      </c>
      <c r="I1177" t="s">
        <v>27</v>
      </c>
      <c r="J1177" t="s">
        <v>2286</v>
      </c>
      <c r="K1177" t="s">
        <v>2342</v>
      </c>
      <c r="L1177" t="s">
        <v>42</v>
      </c>
      <c r="M1177" t="s">
        <v>32</v>
      </c>
      <c r="N1177">
        <v>1400</v>
      </c>
      <c r="O1177">
        <v>500</v>
      </c>
      <c r="P1177">
        <v>900</v>
      </c>
      <c r="Q1177">
        <v>1400</v>
      </c>
      <c r="R1177">
        <v>900</v>
      </c>
      <c r="S1177">
        <v>1400</v>
      </c>
      <c r="T1177">
        <v>0</v>
      </c>
      <c r="U1177" t="s">
        <v>2299</v>
      </c>
      <c r="V1177">
        <v>0</v>
      </c>
      <c r="W1177">
        <v>0</v>
      </c>
      <c r="X1177" t="s">
        <v>2343</v>
      </c>
      <c r="Y1177" t="s">
        <v>2344</v>
      </c>
      <c r="Z1177">
        <v>0</v>
      </c>
      <c r="AA1177">
        <v>0</v>
      </c>
      <c r="AB1177">
        <v>0</v>
      </c>
      <c r="AC1177" t="s">
        <v>63</v>
      </c>
      <c r="AD1177" t="s">
        <v>2345</v>
      </c>
      <c r="AE1177">
        <v>0</v>
      </c>
      <c r="AF1177">
        <v>0</v>
      </c>
    </row>
    <row r="1178" spans="1:32" hidden="1" x14ac:dyDescent="0.25">
      <c r="A1178" t="s">
        <v>2341</v>
      </c>
      <c r="B1178">
        <v>758.3</v>
      </c>
      <c r="C1178">
        <v>896.96999999999991</v>
      </c>
      <c r="D1178" s="17">
        <f>VLOOKUP(A1178,Sheet7!$A$2:$B$602,2,FALSE)</f>
        <v>40</v>
      </c>
      <c r="E1178">
        <v>25756</v>
      </c>
      <c r="F1178">
        <v>0</v>
      </c>
      <c r="H1178">
        <v>812</v>
      </c>
      <c r="I1178" t="s">
        <v>27</v>
      </c>
      <c r="J1178" t="s">
        <v>2286</v>
      </c>
      <c r="K1178" t="s">
        <v>2349</v>
      </c>
      <c r="L1178" t="s">
        <v>45</v>
      </c>
      <c r="M1178" t="s">
        <v>32</v>
      </c>
      <c r="N1178">
        <v>1000</v>
      </c>
      <c r="O1178">
        <v>300</v>
      </c>
      <c r="P1178">
        <v>400</v>
      </c>
      <c r="Q1178">
        <v>1000</v>
      </c>
      <c r="R1178">
        <v>400</v>
      </c>
      <c r="S1178">
        <v>1000</v>
      </c>
      <c r="T1178">
        <v>0</v>
      </c>
      <c r="U1178" t="s">
        <v>2299</v>
      </c>
      <c r="V1178">
        <v>0</v>
      </c>
      <c r="W1178">
        <v>0</v>
      </c>
      <c r="X1178" t="s">
        <v>1876</v>
      </c>
      <c r="Y1178">
        <v>0</v>
      </c>
      <c r="Z1178">
        <v>0</v>
      </c>
      <c r="AA1178">
        <v>0</v>
      </c>
      <c r="AB1178">
        <v>0</v>
      </c>
      <c r="AC1178" t="s">
        <v>33</v>
      </c>
      <c r="AD1178">
        <v>0</v>
      </c>
      <c r="AE1178">
        <v>0</v>
      </c>
      <c r="AF1178">
        <v>0</v>
      </c>
    </row>
    <row r="1179" spans="1:32" hidden="1" x14ac:dyDescent="0.25">
      <c r="A1179" t="s">
        <v>2350</v>
      </c>
      <c r="B1179">
        <v>0</v>
      </c>
      <c r="C1179">
        <v>3625.99</v>
      </c>
      <c r="D1179" s="17">
        <f>VLOOKUP(A1179,Sheet7!$A$2:$B$602,2,FALSE)</f>
        <v>350</v>
      </c>
      <c r="E1179">
        <v>26309</v>
      </c>
      <c r="F1179">
        <v>0</v>
      </c>
      <c r="H1179">
        <v>812</v>
      </c>
      <c r="I1179" t="s">
        <v>27</v>
      </c>
      <c r="J1179" t="s">
        <v>2286</v>
      </c>
      <c r="K1179" t="s">
        <v>2351</v>
      </c>
      <c r="L1179" t="s">
        <v>50</v>
      </c>
      <c r="M1179" t="s">
        <v>32</v>
      </c>
      <c r="N1179">
        <v>980</v>
      </c>
      <c r="O1179">
        <v>0</v>
      </c>
      <c r="P1179">
        <v>600</v>
      </c>
      <c r="Q1179">
        <v>980</v>
      </c>
      <c r="R1179">
        <v>600</v>
      </c>
      <c r="S1179">
        <v>980</v>
      </c>
      <c r="T1179">
        <v>0</v>
      </c>
      <c r="U1179" t="s">
        <v>2299</v>
      </c>
      <c r="V1179">
        <v>0</v>
      </c>
      <c r="W1179">
        <v>0</v>
      </c>
      <c r="X1179" t="s">
        <v>1876</v>
      </c>
      <c r="Y1179">
        <v>0</v>
      </c>
      <c r="Z1179">
        <v>0</v>
      </c>
      <c r="AA1179">
        <v>0</v>
      </c>
      <c r="AB1179">
        <v>0</v>
      </c>
      <c r="AC1179" t="s">
        <v>33</v>
      </c>
      <c r="AD1179">
        <v>0</v>
      </c>
      <c r="AE1179">
        <v>0</v>
      </c>
      <c r="AF1179">
        <v>0</v>
      </c>
    </row>
    <row r="1180" spans="1:32" hidden="1" x14ac:dyDescent="0.25">
      <c r="A1180" t="s">
        <v>2350</v>
      </c>
      <c r="B1180">
        <v>0</v>
      </c>
      <c r="C1180">
        <v>3625.99</v>
      </c>
      <c r="D1180" s="17">
        <f>VLOOKUP(A1180,Sheet7!$A$2:$B$602,2,FALSE)</f>
        <v>350</v>
      </c>
      <c r="E1180">
        <v>26314</v>
      </c>
      <c r="F1180">
        <v>0</v>
      </c>
      <c r="H1180">
        <v>812</v>
      </c>
      <c r="I1180" t="s">
        <v>27</v>
      </c>
      <c r="J1180" t="s">
        <v>2286</v>
      </c>
      <c r="K1180" t="s">
        <v>2352</v>
      </c>
      <c r="L1180" t="s">
        <v>50</v>
      </c>
      <c r="M1180" t="s">
        <v>77</v>
      </c>
      <c r="N1180">
        <v>395</v>
      </c>
      <c r="O1180">
        <v>0</v>
      </c>
      <c r="P1180">
        <v>200</v>
      </c>
      <c r="Q1180">
        <v>395</v>
      </c>
      <c r="R1180">
        <v>200</v>
      </c>
      <c r="S1180">
        <v>395</v>
      </c>
      <c r="T1180">
        <v>0</v>
      </c>
      <c r="U1180" t="s">
        <v>2299</v>
      </c>
      <c r="V1180">
        <v>0</v>
      </c>
      <c r="W1180">
        <v>0</v>
      </c>
      <c r="X1180" t="s">
        <v>1876</v>
      </c>
      <c r="Y1180">
        <v>0</v>
      </c>
      <c r="Z1180">
        <v>0</v>
      </c>
      <c r="AA1180">
        <v>0</v>
      </c>
      <c r="AB1180">
        <v>0</v>
      </c>
      <c r="AC1180" t="s">
        <v>33</v>
      </c>
      <c r="AD1180">
        <v>0</v>
      </c>
      <c r="AE1180">
        <v>0</v>
      </c>
      <c r="AF1180">
        <v>0</v>
      </c>
    </row>
    <row r="1181" spans="1:32" hidden="1" x14ac:dyDescent="0.25">
      <c r="A1181" t="s">
        <v>2350</v>
      </c>
      <c r="B1181">
        <v>0</v>
      </c>
      <c r="C1181">
        <v>3625.99</v>
      </c>
      <c r="D1181" s="17">
        <f>VLOOKUP(A1181,Sheet7!$A$2:$B$602,2,FALSE)</f>
        <v>350</v>
      </c>
      <c r="E1181">
        <v>26315</v>
      </c>
      <c r="F1181">
        <v>0</v>
      </c>
      <c r="H1181">
        <v>812</v>
      </c>
      <c r="I1181" t="s">
        <v>27</v>
      </c>
      <c r="J1181" t="s">
        <v>2286</v>
      </c>
      <c r="K1181" t="s">
        <v>2353</v>
      </c>
      <c r="L1181" t="s">
        <v>45</v>
      </c>
      <c r="M1181" t="s">
        <v>77</v>
      </c>
      <c r="N1181">
        <v>1600</v>
      </c>
      <c r="O1181">
        <v>400</v>
      </c>
      <c r="P1181">
        <v>200</v>
      </c>
      <c r="Q1181">
        <v>1600</v>
      </c>
      <c r="R1181">
        <v>200</v>
      </c>
      <c r="S1181">
        <v>1600</v>
      </c>
      <c r="T1181">
        <v>0</v>
      </c>
      <c r="U1181" t="s">
        <v>2299</v>
      </c>
      <c r="V1181">
        <v>0</v>
      </c>
      <c r="W1181">
        <v>0</v>
      </c>
      <c r="X1181" t="s">
        <v>1876</v>
      </c>
      <c r="Y1181">
        <v>0</v>
      </c>
      <c r="Z1181">
        <v>0</v>
      </c>
      <c r="AA1181">
        <v>0</v>
      </c>
      <c r="AB1181">
        <v>0</v>
      </c>
      <c r="AC1181" t="s">
        <v>33</v>
      </c>
      <c r="AD1181">
        <v>0</v>
      </c>
      <c r="AE1181">
        <v>0</v>
      </c>
      <c r="AF1181">
        <v>0</v>
      </c>
    </row>
    <row r="1182" spans="1:32" hidden="1" x14ac:dyDescent="0.25">
      <c r="A1182" t="s">
        <v>2350</v>
      </c>
      <c r="B1182">
        <v>0</v>
      </c>
      <c r="C1182">
        <v>3625.99</v>
      </c>
      <c r="D1182" s="17">
        <f>VLOOKUP(A1182,Sheet7!$A$2:$B$602,2,FALSE)</f>
        <v>350</v>
      </c>
      <c r="E1182">
        <v>26876</v>
      </c>
      <c r="F1182">
        <v>0</v>
      </c>
      <c r="H1182">
        <v>812</v>
      </c>
      <c r="I1182" t="s">
        <v>27</v>
      </c>
      <c r="J1182" t="s">
        <v>2286</v>
      </c>
      <c r="K1182" t="s">
        <v>2354</v>
      </c>
      <c r="L1182" t="s">
        <v>272</v>
      </c>
      <c r="M1182" t="s">
        <v>406</v>
      </c>
      <c r="N1182">
        <v>1200</v>
      </c>
      <c r="O1182">
        <v>1500</v>
      </c>
      <c r="P1182">
        <v>0</v>
      </c>
      <c r="Q1182">
        <v>1200</v>
      </c>
      <c r="R1182">
        <v>0</v>
      </c>
      <c r="S1182">
        <v>1200</v>
      </c>
      <c r="T1182">
        <v>0</v>
      </c>
      <c r="U1182" t="s">
        <v>2299</v>
      </c>
      <c r="V1182">
        <v>0</v>
      </c>
      <c r="W1182">
        <v>0</v>
      </c>
      <c r="X1182" t="s">
        <v>1876</v>
      </c>
      <c r="Y1182">
        <v>0</v>
      </c>
      <c r="Z1182">
        <v>0</v>
      </c>
      <c r="AA1182">
        <v>0</v>
      </c>
      <c r="AB1182">
        <v>0</v>
      </c>
      <c r="AC1182" t="s">
        <v>33</v>
      </c>
      <c r="AD1182">
        <v>0</v>
      </c>
      <c r="AE1182">
        <v>0</v>
      </c>
      <c r="AF1182">
        <v>0</v>
      </c>
    </row>
    <row r="1183" spans="1:32" hidden="1" x14ac:dyDescent="0.25">
      <c r="A1183" t="s">
        <v>2355</v>
      </c>
      <c r="B1183">
        <v>62.760000000000005</v>
      </c>
      <c r="C1183">
        <v>612.08000000000004</v>
      </c>
      <c r="D1183" s="17">
        <f>VLOOKUP(A1183,Sheet7!$A$2:$B$602,2,FALSE)</f>
        <v>20</v>
      </c>
      <c r="E1183">
        <v>26645</v>
      </c>
      <c r="F1183">
        <v>0</v>
      </c>
      <c r="H1183">
        <v>812</v>
      </c>
      <c r="I1183" t="s">
        <v>27</v>
      </c>
      <c r="J1183" t="s">
        <v>2286</v>
      </c>
      <c r="K1183" t="s">
        <v>2356</v>
      </c>
      <c r="L1183" t="s">
        <v>50</v>
      </c>
      <c r="M1183" t="s">
        <v>51</v>
      </c>
      <c r="N1183">
        <v>20</v>
      </c>
      <c r="O1183">
        <v>0</v>
      </c>
      <c r="P1183">
        <v>20</v>
      </c>
      <c r="Q1183">
        <v>20</v>
      </c>
      <c r="R1183">
        <v>20</v>
      </c>
      <c r="S1183">
        <v>20</v>
      </c>
      <c r="T1183">
        <v>0</v>
      </c>
      <c r="U1183" t="s">
        <v>2299</v>
      </c>
      <c r="V1183">
        <v>3</v>
      </c>
      <c r="W1183">
        <v>0</v>
      </c>
      <c r="X1183" t="s">
        <v>2357</v>
      </c>
      <c r="Y1183">
        <v>0</v>
      </c>
      <c r="Z1183">
        <v>0</v>
      </c>
      <c r="AA1183">
        <v>0</v>
      </c>
      <c r="AB1183">
        <v>0</v>
      </c>
      <c r="AC1183" t="s">
        <v>33</v>
      </c>
      <c r="AD1183">
        <v>0</v>
      </c>
      <c r="AE1183">
        <v>0</v>
      </c>
      <c r="AF1183">
        <v>0</v>
      </c>
    </row>
    <row r="1184" spans="1:32" hidden="1" x14ac:dyDescent="0.25">
      <c r="A1184" t="s">
        <v>2355</v>
      </c>
      <c r="B1184">
        <v>62.760000000000005</v>
      </c>
      <c r="C1184">
        <v>612.08000000000004</v>
      </c>
      <c r="D1184" s="17">
        <f>VLOOKUP(A1184,Sheet7!$A$2:$B$602,2,FALSE)</f>
        <v>20</v>
      </c>
      <c r="E1184">
        <v>26655</v>
      </c>
      <c r="F1184">
        <v>0</v>
      </c>
      <c r="H1184">
        <v>812</v>
      </c>
      <c r="I1184" t="s">
        <v>27</v>
      </c>
      <c r="J1184" t="s">
        <v>2286</v>
      </c>
      <c r="K1184" t="s">
        <v>2358</v>
      </c>
      <c r="L1184" t="s">
        <v>50</v>
      </c>
      <c r="M1184" t="s">
        <v>32</v>
      </c>
      <c r="N1184">
        <v>50</v>
      </c>
      <c r="O1184">
        <v>0</v>
      </c>
      <c r="P1184">
        <v>50</v>
      </c>
      <c r="Q1184">
        <v>50</v>
      </c>
      <c r="R1184">
        <v>50</v>
      </c>
      <c r="S1184">
        <v>50</v>
      </c>
      <c r="T1184">
        <v>0</v>
      </c>
      <c r="U1184" t="s">
        <v>2299</v>
      </c>
      <c r="V1184">
        <v>0</v>
      </c>
      <c r="W1184">
        <v>0</v>
      </c>
      <c r="X1184" t="s">
        <v>1876</v>
      </c>
      <c r="Y1184">
        <v>0</v>
      </c>
      <c r="Z1184">
        <v>0</v>
      </c>
      <c r="AA1184">
        <v>0</v>
      </c>
      <c r="AB1184">
        <v>0</v>
      </c>
      <c r="AC1184" t="s">
        <v>33</v>
      </c>
      <c r="AD1184">
        <v>0</v>
      </c>
      <c r="AE1184">
        <v>0</v>
      </c>
      <c r="AF1184">
        <v>0</v>
      </c>
    </row>
    <row r="1185" spans="1:32" hidden="1" x14ac:dyDescent="0.25">
      <c r="A1185" t="s">
        <v>2355</v>
      </c>
      <c r="B1185">
        <v>62.760000000000005</v>
      </c>
      <c r="C1185">
        <v>612.08000000000004</v>
      </c>
      <c r="D1185" s="17">
        <f>VLOOKUP(A1185,Sheet7!$A$2:$B$602,2,FALSE)</f>
        <v>20</v>
      </c>
      <c r="E1185">
        <v>26658</v>
      </c>
      <c r="F1185">
        <v>0</v>
      </c>
      <c r="H1185">
        <v>812</v>
      </c>
      <c r="I1185" t="s">
        <v>27</v>
      </c>
      <c r="J1185" t="s">
        <v>2286</v>
      </c>
      <c r="K1185" t="s">
        <v>2359</v>
      </c>
      <c r="L1185" t="s">
        <v>50</v>
      </c>
      <c r="M1185" t="s">
        <v>77</v>
      </c>
      <c r="N1185">
        <v>280</v>
      </c>
      <c r="O1185">
        <v>0</v>
      </c>
      <c r="P1185">
        <v>280</v>
      </c>
      <c r="Q1185">
        <v>280</v>
      </c>
      <c r="R1185">
        <v>280</v>
      </c>
      <c r="S1185">
        <v>280</v>
      </c>
      <c r="T1185">
        <v>0</v>
      </c>
      <c r="U1185">
        <v>0</v>
      </c>
      <c r="V1185" t="s">
        <v>2360</v>
      </c>
      <c r="W1185">
        <v>1</v>
      </c>
      <c r="X1185" t="s">
        <v>2361</v>
      </c>
      <c r="Y1185">
        <v>0</v>
      </c>
      <c r="Z1185">
        <v>0</v>
      </c>
      <c r="AA1185">
        <v>0</v>
      </c>
      <c r="AB1185">
        <v>0</v>
      </c>
      <c r="AC1185" t="s">
        <v>33</v>
      </c>
      <c r="AD1185">
        <v>0</v>
      </c>
      <c r="AE1185">
        <v>0</v>
      </c>
      <c r="AF1185">
        <v>0</v>
      </c>
    </row>
    <row r="1186" spans="1:32" hidden="1" x14ac:dyDescent="0.25">
      <c r="A1186" t="s">
        <v>2362</v>
      </c>
      <c r="B1186">
        <v>41.96</v>
      </c>
      <c r="C1186">
        <v>212.42</v>
      </c>
      <c r="D1186" s="17">
        <f>VLOOKUP(A1186,Sheet7!$A$2:$B$602,2,FALSE)</f>
        <v>30</v>
      </c>
      <c r="E1186">
        <v>26472</v>
      </c>
      <c r="F1186">
        <v>0</v>
      </c>
      <c r="H1186">
        <v>812</v>
      </c>
      <c r="I1186" t="s">
        <v>27</v>
      </c>
      <c r="J1186" t="s">
        <v>2286</v>
      </c>
      <c r="K1186" t="s">
        <v>2363</v>
      </c>
      <c r="L1186" t="s">
        <v>272</v>
      </c>
      <c r="M1186" t="s">
        <v>32</v>
      </c>
      <c r="N1186">
        <v>132</v>
      </c>
      <c r="O1186">
        <v>66</v>
      </c>
      <c r="P1186">
        <v>39.6</v>
      </c>
      <c r="Q1186">
        <v>132</v>
      </c>
      <c r="R1186">
        <v>39.6</v>
      </c>
      <c r="S1186">
        <v>132</v>
      </c>
      <c r="T1186">
        <v>0</v>
      </c>
      <c r="U1186" t="s">
        <v>2299</v>
      </c>
      <c r="V1186">
        <v>0</v>
      </c>
      <c r="W1186">
        <v>0</v>
      </c>
      <c r="X1186" t="s">
        <v>1876</v>
      </c>
      <c r="Y1186">
        <v>0</v>
      </c>
      <c r="Z1186">
        <v>0</v>
      </c>
      <c r="AA1186">
        <v>0</v>
      </c>
      <c r="AB1186">
        <v>0</v>
      </c>
      <c r="AC1186" t="s">
        <v>33</v>
      </c>
      <c r="AD1186">
        <v>0</v>
      </c>
      <c r="AE1186">
        <v>0</v>
      </c>
      <c r="AF1186">
        <v>0</v>
      </c>
    </row>
    <row r="1187" spans="1:32" hidden="1" x14ac:dyDescent="0.25">
      <c r="A1187" t="s">
        <v>2362</v>
      </c>
      <c r="B1187">
        <v>41.96</v>
      </c>
      <c r="C1187">
        <v>212.42</v>
      </c>
      <c r="D1187" s="17">
        <f>VLOOKUP(A1187,Sheet7!$A$2:$B$602,2,FALSE)</f>
        <v>30</v>
      </c>
      <c r="E1187">
        <v>26473</v>
      </c>
      <c r="F1187">
        <v>0</v>
      </c>
      <c r="H1187">
        <v>812</v>
      </c>
      <c r="I1187" t="s">
        <v>27</v>
      </c>
      <c r="J1187" t="s">
        <v>2286</v>
      </c>
      <c r="K1187" t="s">
        <v>2364</v>
      </c>
      <c r="L1187" t="s">
        <v>71</v>
      </c>
      <c r="M1187" t="s">
        <v>32</v>
      </c>
      <c r="N1187">
        <v>98.2</v>
      </c>
      <c r="O1187">
        <v>49.1</v>
      </c>
      <c r="P1187">
        <v>29.46</v>
      </c>
      <c r="Q1187">
        <v>98.2</v>
      </c>
      <c r="R1187">
        <v>29.46</v>
      </c>
      <c r="S1187">
        <v>98.2</v>
      </c>
      <c r="T1187">
        <v>0</v>
      </c>
      <c r="U1187" t="s">
        <v>2299</v>
      </c>
      <c r="V1187">
        <v>0</v>
      </c>
      <c r="W1187">
        <v>0</v>
      </c>
      <c r="X1187" t="s">
        <v>1876</v>
      </c>
      <c r="Y1187">
        <v>0</v>
      </c>
      <c r="Z1187">
        <v>0</v>
      </c>
      <c r="AA1187">
        <v>0</v>
      </c>
      <c r="AB1187">
        <v>0</v>
      </c>
      <c r="AC1187" t="s">
        <v>33</v>
      </c>
      <c r="AD1187">
        <v>0</v>
      </c>
      <c r="AE1187">
        <v>0</v>
      </c>
      <c r="AF1187">
        <v>0</v>
      </c>
    </row>
    <row r="1188" spans="1:32" hidden="1" x14ac:dyDescent="0.25">
      <c r="A1188" t="s">
        <v>2362</v>
      </c>
      <c r="B1188">
        <v>41.96</v>
      </c>
      <c r="C1188">
        <v>212.42</v>
      </c>
      <c r="D1188" s="17">
        <f>VLOOKUP(A1188,Sheet7!$A$2:$B$602,2,FALSE)</f>
        <v>30</v>
      </c>
      <c r="E1188">
        <v>27292</v>
      </c>
      <c r="F1188">
        <v>0</v>
      </c>
      <c r="H1188">
        <v>812</v>
      </c>
      <c r="I1188" t="s">
        <v>27</v>
      </c>
      <c r="J1188" t="s">
        <v>2286</v>
      </c>
      <c r="K1188" t="s">
        <v>2365</v>
      </c>
      <c r="L1188" t="s">
        <v>50</v>
      </c>
      <c r="M1188" t="s">
        <v>32</v>
      </c>
      <c r="N1188">
        <v>10</v>
      </c>
      <c r="O1188">
        <v>0</v>
      </c>
      <c r="P1188">
        <v>10</v>
      </c>
      <c r="Q1188">
        <v>10</v>
      </c>
      <c r="R1188">
        <v>10</v>
      </c>
      <c r="S1188">
        <v>10</v>
      </c>
      <c r="T1188">
        <v>0</v>
      </c>
      <c r="U1188" t="s">
        <v>2299</v>
      </c>
      <c r="V1188">
        <v>0</v>
      </c>
      <c r="W1188">
        <v>0</v>
      </c>
      <c r="X1188" t="s">
        <v>1876</v>
      </c>
      <c r="Y1188">
        <v>0</v>
      </c>
      <c r="Z1188">
        <v>0</v>
      </c>
      <c r="AA1188">
        <v>0</v>
      </c>
      <c r="AB1188">
        <v>0</v>
      </c>
      <c r="AC1188" t="s">
        <v>33</v>
      </c>
      <c r="AD1188">
        <v>0</v>
      </c>
      <c r="AE1188">
        <v>0</v>
      </c>
      <c r="AF1188">
        <v>0</v>
      </c>
    </row>
    <row r="1189" spans="1:32" hidden="1" x14ac:dyDescent="0.25">
      <c r="A1189" t="s">
        <v>2366</v>
      </c>
      <c r="B1189">
        <v>151</v>
      </c>
      <c r="C1189">
        <v>620.33000000000004</v>
      </c>
      <c r="D1189" s="17">
        <f>VLOOKUP(A1189,Sheet7!$A$2:$B$602,2,FALSE)</f>
        <v>40</v>
      </c>
      <c r="E1189">
        <v>26381</v>
      </c>
      <c r="F1189">
        <v>0</v>
      </c>
      <c r="H1189">
        <v>812</v>
      </c>
      <c r="I1189" t="s">
        <v>27</v>
      </c>
      <c r="J1189" t="s">
        <v>2286</v>
      </c>
      <c r="K1189" t="s">
        <v>2367</v>
      </c>
      <c r="L1189" t="s">
        <v>31</v>
      </c>
      <c r="M1189" t="s">
        <v>32</v>
      </c>
      <c r="N1189">
        <v>50</v>
      </c>
      <c r="O1189">
        <v>0</v>
      </c>
      <c r="P1189">
        <v>30</v>
      </c>
      <c r="Q1189">
        <v>50</v>
      </c>
      <c r="R1189">
        <v>30</v>
      </c>
      <c r="S1189">
        <v>50</v>
      </c>
      <c r="T1189">
        <v>0</v>
      </c>
      <c r="U1189" t="s">
        <v>2299</v>
      </c>
      <c r="V1189">
        <v>0</v>
      </c>
      <c r="W1189">
        <v>0</v>
      </c>
      <c r="X1189" t="s">
        <v>2368</v>
      </c>
      <c r="Y1189">
        <v>3</v>
      </c>
      <c r="Z1189">
        <v>0</v>
      </c>
      <c r="AA1189">
        <v>0</v>
      </c>
      <c r="AB1189">
        <v>0</v>
      </c>
      <c r="AC1189" t="s">
        <v>63</v>
      </c>
      <c r="AD1189" t="s">
        <v>2369</v>
      </c>
      <c r="AE1189">
        <v>0</v>
      </c>
      <c r="AF1189">
        <v>0</v>
      </c>
    </row>
    <row r="1190" spans="1:32" hidden="1" x14ac:dyDescent="0.25">
      <c r="A1190" t="s">
        <v>2370</v>
      </c>
      <c r="B1190">
        <v>50.8</v>
      </c>
      <c r="C1190" t="e">
        <v>#N/A</v>
      </c>
      <c r="D1190" s="17" t="e">
        <f>VLOOKUP(A1190,Sheet7!$A$2:$B$602,2,FALSE)</f>
        <v>#N/A</v>
      </c>
      <c r="E1190">
        <v>25503</v>
      </c>
      <c r="F1190">
        <v>0</v>
      </c>
      <c r="H1190">
        <v>812</v>
      </c>
      <c r="I1190" t="s">
        <v>27</v>
      </c>
      <c r="J1190" t="s">
        <v>2286</v>
      </c>
      <c r="K1190" t="s">
        <v>2372</v>
      </c>
      <c r="L1190" t="s">
        <v>56</v>
      </c>
      <c r="M1190" t="s">
        <v>32</v>
      </c>
      <c r="N1190">
        <v>800</v>
      </c>
      <c r="O1190">
        <v>0</v>
      </c>
      <c r="P1190">
        <v>300</v>
      </c>
      <c r="Q1190">
        <v>800</v>
      </c>
      <c r="R1190">
        <v>230</v>
      </c>
      <c r="S1190">
        <v>0</v>
      </c>
      <c r="T1190">
        <v>0</v>
      </c>
      <c r="U1190" t="s">
        <v>2299</v>
      </c>
      <c r="V1190">
        <v>0</v>
      </c>
      <c r="W1190" t="s">
        <v>2373</v>
      </c>
      <c r="X1190" t="s">
        <v>2374</v>
      </c>
      <c r="Y1190">
        <v>1</v>
      </c>
      <c r="Z1190">
        <v>5</v>
      </c>
      <c r="AA1190">
        <v>0</v>
      </c>
      <c r="AB1190">
        <v>0</v>
      </c>
      <c r="AC1190" t="s">
        <v>63</v>
      </c>
      <c r="AD1190" t="s">
        <v>2375</v>
      </c>
      <c r="AE1190">
        <v>0</v>
      </c>
      <c r="AF1190">
        <v>0</v>
      </c>
    </row>
    <row r="1191" spans="1:32" hidden="1" x14ac:dyDescent="0.25">
      <c r="A1191" t="s">
        <v>2370</v>
      </c>
      <c r="B1191">
        <v>50.8</v>
      </c>
      <c r="C1191" t="e">
        <v>#N/A</v>
      </c>
      <c r="D1191" s="17" t="e">
        <f>VLOOKUP(A1191,Sheet7!$A$2:$B$602,2,FALSE)</f>
        <v>#N/A</v>
      </c>
      <c r="E1191">
        <v>25501</v>
      </c>
      <c r="F1191">
        <v>0</v>
      </c>
      <c r="H1191">
        <v>812</v>
      </c>
      <c r="I1191" t="s">
        <v>27</v>
      </c>
      <c r="J1191" t="s">
        <v>2286</v>
      </c>
      <c r="K1191" t="s">
        <v>2371</v>
      </c>
      <c r="L1191" t="s">
        <v>119</v>
      </c>
      <c r="M1191" t="s">
        <v>32</v>
      </c>
      <c r="N1191">
        <v>150</v>
      </c>
      <c r="O1191">
        <v>0</v>
      </c>
      <c r="P1191">
        <v>80</v>
      </c>
      <c r="Q1191">
        <v>150</v>
      </c>
      <c r="R1191">
        <v>0</v>
      </c>
      <c r="S1191">
        <v>0</v>
      </c>
      <c r="T1191">
        <v>0</v>
      </c>
      <c r="U1191">
        <v>0</v>
      </c>
      <c r="V1191">
        <v>1</v>
      </c>
      <c r="W1191">
        <v>2</v>
      </c>
      <c r="X1191" t="s">
        <v>1876</v>
      </c>
      <c r="Y1191">
        <v>0</v>
      </c>
      <c r="Z1191">
        <v>0</v>
      </c>
      <c r="AA1191">
        <v>0</v>
      </c>
      <c r="AB1191">
        <v>0</v>
      </c>
      <c r="AC1191" t="s">
        <v>33</v>
      </c>
      <c r="AD1191">
        <v>0</v>
      </c>
      <c r="AE1191">
        <v>0</v>
      </c>
      <c r="AF1191">
        <v>0</v>
      </c>
    </row>
    <row r="1192" spans="1:32" hidden="1" x14ac:dyDescent="0.25">
      <c r="A1192" t="s">
        <v>2370</v>
      </c>
      <c r="B1192">
        <v>50.8</v>
      </c>
      <c r="C1192" t="e">
        <v>#N/A</v>
      </c>
      <c r="D1192" s="17" t="e">
        <f>VLOOKUP(A1192,Sheet7!$A$2:$B$602,2,FALSE)</f>
        <v>#N/A</v>
      </c>
      <c r="E1192">
        <v>25504</v>
      </c>
      <c r="F1192">
        <v>0</v>
      </c>
      <c r="H1192">
        <v>812</v>
      </c>
      <c r="I1192" t="s">
        <v>27</v>
      </c>
      <c r="J1192" t="s">
        <v>2286</v>
      </c>
      <c r="K1192" t="s">
        <v>2376</v>
      </c>
      <c r="L1192" t="s">
        <v>272</v>
      </c>
      <c r="M1192" t="s">
        <v>32</v>
      </c>
      <c r="N1192">
        <v>500</v>
      </c>
      <c r="O1192">
        <v>200</v>
      </c>
      <c r="P1192">
        <v>300</v>
      </c>
      <c r="Q1192">
        <v>500</v>
      </c>
      <c r="R1192">
        <v>300</v>
      </c>
      <c r="S1192">
        <v>500</v>
      </c>
      <c r="T1192">
        <v>0</v>
      </c>
      <c r="U1192" t="s">
        <v>2299</v>
      </c>
      <c r="V1192">
        <v>0</v>
      </c>
      <c r="W1192">
        <v>0</v>
      </c>
      <c r="X1192" t="s">
        <v>1876</v>
      </c>
      <c r="Y1192">
        <v>0</v>
      </c>
      <c r="Z1192">
        <v>0</v>
      </c>
      <c r="AA1192">
        <v>0</v>
      </c>
      <c r="AB1192">
        <v>0</v>
      </c>
      <c r="AC1192" t="s">
        <v>33</v>
      </c>
      <c r="AD1192">
        <v>0</v>
      </c>
      <c r="AE1192">
        <v>0</v>
      </c>
      <c r="AF1192">
        <v>0</v>
      </c>
    </row>
    <row r="1193" spans="1:32" hidden="1" x14ac:dyDescent="0.25">
      <c r="A1193" t="s">
        <v>2380</v>
      </c>
      <c r="B1193">
        <v>499.63</v>
      </c>
      <c r="C1193">
        <v>6894.88</v>
      </c>
      <c r="D1193" s="17">
        <f>VLOOKUP(A1193,Sheet7!$A$2:$B$602,2,FALSE)</f>
        <v>170</v>
      </c>
      <c r="E1193">
        <v>23515</v>
      </c>
      <c r="F1193">
        <v>0</v>
      </c>
      <c r="H1193">
        <v>812</v>
      </c>
      <c r="I1193" t="s">
        <v>27</v>
      </c>
      <c r="J1193" t="s">
        <v>2286</v>
      </c>
      <c r="K1193" t="s">
        <v>2381</v>
      </c>
      <c r="L1193" t="s">
        <v>288</v>
      </c>
      <c r="M1193" t="s">
        <v>77</v>
      </c>
      <c r="N1193">
        <v>270</v>
      </c>
      <c r="O1193">
        <v>0</v>
      </c>
      <c r="P1193">
        <v>270</v>
      </c>
      <c r="Q1193">
        <v>270</v>
      </c>
      <c r="R1193">
        <v>270</v>
      </c>
      <c r="S1193">
        <v>270</v>
      </c>
      <c r="T1193">
        <v>0</v>
      </c>
      <c r="U1193" t="s">
        <v>2299</v>
      </c>
      <c r="V1193">
        <v>0</v>
      </c>
      <c r="W1193">
        <v>0</v>
      </c>
      <c r="X1193" t="s">
        <v>1876</v>
      </c>
      <c r="Y1193">
        <v>0</v>
      </c>
      <c r="Z1193">
        <v>0</v>
      </c>
      <c r="AA1193">
        <v>0</v>
      </c>
      <c r="AB1193">
        <v>0</v>
      </c>
      <c r="AC1193" t="s">
        <v>33</v>
      </c>
      <c r="AD1193">
        <v>0</v>
      </c>
      <c r="AE1193">
        <v>0</v>
      </c>
      <c r="AF1193">
        <v>0</v>
      </c>
    </row>
    <row r="1194" spans="1:32" hidden="1" x14ac:dyDescent="0.25">
      <c r="A1194" t="s">
        <v>2380</v>
      </c>
      <c r="B1194">
        <v>499.63</v>
      </c>
      <c r="C1194">
        <v>6894.88</v>
      </c>
      <c r="D1194" s="17">
        <f>VLOOKUP(A1194,Sheet7!$A$2:$B$602,2,FALSE)</f>
        <v>170</v>
      </c>
      <c r="E1194">
        <v>23516</v>
      </c>
      <c r="F1194">
        <v>0</v>
      </c>
      <c r="H1194">
        <v>812</v>
      </c>
      <c r="I1194" t="s">
        <v>27</v>
      </c>
      <c r="J1194" t="s">
        <v>2286</v>
      </c>
      <c r="K1194" t="s">
        <v>2382</v>
      </c>
      <c r="L1194" t="s">
        <v>98</v>
      </c>
      <c r="M1194" t="s">
        <v>32</v>
      </c>
      <c r="N1194">
        <v>1500</v>
      </c>
      <c r="O1194">
        <v>1200</v>
      </c>
      <c r="P1194">
        <v>300</v>
      </c>
      <c r="Q1194">
        <v>1500</v>
      </c>
      <c r="R1194">
        <v>250</v>
      </c>
      <c r="S1194">
        <v>1500</v>
      </c>
      <c r="T1194">
        <v>0</v>
      </c>
      <c r="U1194" t="s">
        <v>2383</v>
      </c>
      <c r="V1194">
        <v>0</v>
      </c>
      <c r="W1194" t="s">
        <v>2384</v>
      </c>
      <c r="X1194" t="s">
        <v>1876</v>
      </c>
      <c r="Y1194">
        <v>0</v>
      </c>
      <c r="Z1194">
        <v>0</v>
      </c>
      <c r="AA1194">
        <v>0</v>
      </c>
      <c r="AB1194">
        <v>0</v>
      </c>
      <c r="AC1194" t="s">
        <v>33</v>
      </c>
      <c r="AD1194">
        <v>0</v>
      </c>
      <c r="AE1194">
        <v>0</v>
      </c>
      <c r="AF1194">
        <v>0</v>
      </c>
    </row>
    <row r="1195" spans="1:32" hidden="1" x14ac:dyDescent="0.25">
      <c r="A1195" t="s">
        <v>2380</v>
      </c>
      <c r="B1195">
        <v>499.63</v>
      </c>
      <c r="C1195">
        <v>6894.88</v>
      </c>
      <c r="D1195" s="17">
        <f>VLOOKUP(A1195,Sheet7!$A$2:$B$602,2,FALSE)</f>
        <v>170</v>
      </c>
      <c r="E1195">
        <v>23519</v>
      </c>
      <c r="F1195">
        <v>0</v>
      </c>
      <c r="H1195">
        <v>812</v>
      </c>
      <c r="I1195" t="s">
        <v>27</v>
      </c>
      <c r="J1195" t="s">
        <v>2286</v>
      </c>
      <c r="K1195" t="s">
        <v>2385</v>
      </c>
      <c r="L1195" t="s">
        <v>60</v>
      </c>
      <c r="M1195" t="s">
        <v>77</v>
      </c>
      <c r="N1195">
        <v>700</v>
      </c>
      <c r="O1195">
        <v>300</v>
      </c>
      <c r="P1195">
        <v>200</v>
      </c>
      <c r="Q1195">
        <v>700</v>
      </c>
      <c r="R1195">
        <v>200</v>
      </c>
      <c r="S1195">
        <v>650</v>
      </c>
      <c r="T1195">
        <v>0</v>
      </c>
      <c r="U1195" t="s">
        <v>2299</v>
      </c>
      <c r="V1195">
        <v>0</v>
      </c>
      <c r="W1195">
        <v>0</v>
      </c>
      <c r="X1195" t="s">
        <v>2386</v>
      </c>
      <c r="Y1195">
        <v>1</v>
      </c>
      <c r="Z1195">
        <v>5</v>
      </c>
      <c r="AA1195">
        <v>0</v>
      </c>
      <c r="AB1195">
        <v>0</v>
      </c>
      <c r="AC1195" t="s">
        <v>63</v>
      </c>
      <c r="AD1195" t="s">
        <v>2387</v>
      </c>
      <c r="AE1195">
        <v>0</v>
      </c>
      <c r="AF1195">
        <v>0</v>
      </c>
    </row>
    <row r="1196" spans="1:32" hidden="1" x14ac:dyDescent="0.25">
      <c r="A1196" t="s">
        <v>2380</v>
      </c>
      <c r="B1196">
        <v>499.63</v>
      </c>
      <c r="C1196">
        <v>6894.88</v>
      </c>
      <c r="D1196" s="17">
        <f>VLOOKUP(A1196,Sheet7!$A$2:$B$602,2,FALSE)</f>
        <v>170</v>
      </c>
      <c r="E1196">
        <v>23530</v>
      </c>
      <c r="F1196">
        <v>0</v>
      </c>
      <c r="H1196">
        <v>812</v>
      </c>
      <c r="I1196" t="s">
        <v>27</v>
      </c>
      <c r="J1196" t="s">
        <v>2286</v>
      </c>
      <c r="K1196" t="s">
        <v>2388</v>
      </c>
      <c r="L1196" t="s">
        <v>50</v>
      </c>
      <c r="M1196" t="s">
        <v>77</v>
      </c>
      <c r="N1196">
        <v>300</v>
      </c>
      <c r="O1196">
        <v>0</v>
      </c>
      <c r="P1196">
        <v>150</v>
      </c>
      <c r="Q1196">
        <v>300</v>
      </c>
      <c r="R1196">
        <v>150</v>
      </c>
      <c r="S1196">
        <v>300</v>
      </c>
      <c r="T1196">
        <v>0</v>
      </c>
      <c r="U1196" t="s">
        <v>2299</v>
      </c>
      <c r="V1196">
        <v>0</v>
      </c>
      <c r="W1196">
        <v>0</v>
      </c>
      <c r="X1196">
        <v>0</v>
      </c>
      <c r="Y1196">
        <v>0</v>
      </c>
      <c r="Z1196">
        <v>0</v>
      </c>
      <c r="AA1196">
        <v>0</v>
      </c>
      <c r="AB1196">
        <v>0</v>
      </c>
      <c r="AC1196" t="s">
        <v>33</v>
      </c>
      <c r="AD1196" t="s">
        <v>2389</v>
      </c>
      <c r="AE1196">
        <v>0</v>
      </c>
      <c r="AF1196">
        <v>0</v>
      </c>
    </row>
    <row r="1197" spans="1:32" hidden="1" x14ac:dyDescent="0.25">
      <c r="A1197" t="s">
        <v>2390</v>
      </c>
      <c r="B1197">
        <v>505.08</v>
      </c>
      <c r="C1197">
        <v>-8793.8799999999992</v>
      </c>
      <c r="D1197" s="17">
        <f>VLOOKUP(A1197,Sheet7!$A$2:$B$602,2,FALSE)</f>
        <v>70</v>
      </c>
      <c r="E1197">
        <v>26744</v>
      </c>
      <c r="F1197">
        <v>0</v>
      </c>
      <c r="H1197">
        <v>812</v>
      </c>
      <c r="I1197" t="s">
        <v>27</v>
      </c>
      <c r="J1197" t="s">
        <v>2286</v>
      </c>
      <c r="K1197" t="s">
        <v>2396</v>
      </c>
      <c r="L1197" t="s">
        <v>98</v>
      </c>
      <c r="M1197" t="s">
        <v>32</v>
      </c>
      <c r="N1197">
        <v>4500</v>
      </c>
      <c r="O1197">
        <v>0</v>
      </c>
      <c r="P1197">
        <v>500</v>
      </c>
      <c r="Q1197">
        <v>4500</v>
      </c>
      <c r="R1197">
        <v>500</v>
      </c>
      <c r="S1197">
        <v>4500</v>
      </c>
      <c r="T1197">
        <v>0</v>
      </c>
      <c r="U1197" t="s">
        <v>2299</v>
      </c>
      <c r="V1197">
        <v>0</v>
      </c>
      <c r="W1197">
        <v>0</v>
      </c>
      <c r="X1197" t="s">
        <v>1876</v>
      </c>
      <c r="Y1197">
        <v>0</v>
      </c>
      <c r="Z1197">
        <v>0</v>
      </c>
      <c r="AA1197">
        <v>0</v>
      </c>
      <c r="AB1197">
        <v>0</v>
      </c>
      <c r="AC1197" t="s">
        <v>33</v>
      </c>
      <c r="AD1197">
        <v>0</v>
      </c>
      <c r="AE1197">
        <v>0</v>
      </c>
      <c r="AF1197">
        <v>0</v>
      </c>
    </row>
    <row r="1198" spans="1:32" hidden="1" x14ac:dyDescent="0.25">
      <c r="A1198" t="s">
        <v>2397</v>
      </c>
      <c r="B1198">
        <v>245.28000000000003</v>
      </c>
      <c r="C1198">
        <v>3574.22</v>
      </c>
      <c r="D1198" s="17">
        <f>VLOOKUP(A1198,Sheet7!$A$2:$B$602,2,FALSE)</f>
        <v>100</v>
      </c>
      <c r="E1198">
        <v>25978</v>
      </c>
      <c r="F1198">
        <v>0</v>
      </c>
      <c r="H1198">
        <v>812</v>
      </c>
      <c r="I1198" t="s">
        <v>27</v>
      </c>
      <c r="J1198" t="s">
        <v>2286</v>
      </c>
      <c r="K1198" t="s">
        <v>2398</v>
      </c>
      <c r="L1198" t="s">
        <v>50</v>
      </c>
      <c r="M1198" t="s">
        <v>77</v>
      </c>
      <c r="N1198">
        <v>10</v>
      </c>
      <c r="O1198">
        <v>0</v>
      </c>
      <c r="P1198">
        <v>10</v>
      </c>
      <c r="Q1198">
        <v>10</v>
      </c>
      <c r="R1198">
        <v>10</v>
      </c>
      <c r="S1198">
        <v>0</v>
      </c>
      <c r="T1198">
        <v>0</v>
      </c>
      <c r="U1198" t="s">
        <v>2299</v>
      </c>
      <c r="V1198">
        <v>0</v>
      </c>
      <c r="W1198">
        <v>0</v>
      </c>
      <c r="X1198">
        <v>0</v>
      </c>
      <c r="Y1198">
        <v>0</v>
      </c>
      <c r="Z1198">
        <v>0</v>
      </c>
      <c r="AA1198">
        <v>0</v>
      </c>
      <c r="AB1198">
        <v>0</v>
      </c>
      <c r="AC1198" t="s">
        <v>33</v>
      </c>
      <c r="AD1198" t="s">
        <v>2399</v>
      </c>
      <c r="AE1198">
        <v>0</v>
      </c>
      <c r="AF1198">
        <v>0</v>
      </c>
    </row>
    <row r="1199" spans="1:32" hidden="1" x14ac:dyDescent="0.25">
      <c r="A1199" t="s">
        <v>2397</v>
      </c>
      <c r="B1199">
        <v>245.28000000000003</v>
      </c>
      <c r="C1199">
        <v>3574.22</v>
      </c>
      <c r="D1199" s="17">
        <f>VLOOKUP(A1199,Sheet7!$A$2:$B$602,2,FALSE)</f>
        <v>100</v>
      </c>
      <c r="E1199">
        <v>25997</v>
      </c>
      <c r="F1199">
        <v>0</v>
      </c>
      <c r="H1199">
        <v>812</v>
      </c>
      <c r="I1199" t="s">
        <v>27</v>
      </c>
      <c r="J1199" t="s">
        <v>2286</v>
      </c>
      <c r="K1199" t="s">
        <v>2405</v>
      </c>
      <c r="L1199" t="s">
        <v>35</v>
      </c>
      <c r="M1199" t="s">
        <v>32</v>
      </c>
      <c r="N1199">
        <v>104</v>
      </c>
      <c r="O1199">
        <v>0</v>
      </c>
      <c r="P1199">
        <v>104</v>
      </c>
      <c r="Q1199">
        <v>104</v>
      </c>
      <c r="R1199">
        <v>104</v>
      </c>
      <c r="S1199">
        <v>0</v>
      </c>
      <c r="T1199">
        <v>0</v>
      </c>
      <c r="U1199" t="s">
        <v>2299</v>
      </c>
      <c r="V1199">
        <v>0</v>
      </c>
      <c r="W1199">
        <v>0</v>
      </c>
      <c r="X1199" t="s">
        <v>1876</v>
      </c>
      <c r="Y1199">
        <v>0</v>
      </c>
      <c r="Z1199">
        <v>0</v>
      </c>
      <c r="AA1199">
        <v>0</v>
      </c>
      <c r="AB1199">
        <v>0</v>
      </c>
      <c r="AC1199" t="s">
        <v>33</v>
      </c>
      <c r="AD1199">
        <v>0</v>
      </c>
      <c r="AE1199">
        <v>0</v>
      </c>
      <c r="AF1199">
        <v>0</v>
      </c>
    </row>
    <row r="1200" spans="1:32" hidden="1" x14ac:dyDescent="0.25">
      <c r="A1200" t="s">
        <v>2397</v>
      </c>
      <c r="B1200">
        <v>245.28000000000003</v>
      </c>
      <c r="C1200">
        <v>3574.22</v>
      </c>
      <c r="D1200" s="17">
        <f>VLOOKUP(A1200,Sheet7!$A$2:$B$602,2,FALSE)</f>
        <v>100</v>
      </c>
      <c r="E1200">
        <v>25985</v>
      </c>
      <c r="F1200">
        <v>0</v>
      </c>
      <c r="H1200">
        <v>812</v>
      </c>
      <c r="I1200" t="s">
        <v>27</v>
      </c>
      <c r="J1200" t="s">
        <v>2286</v>
      </c>
      <c r="K1200" t="s">
        <v>2400</v>
      </c>
      <c r="L1200" t="s">
        <v>408</v>
      </c>
      <c r="M1200" t="s">
        <v>51</v>
      </c>
      <c r="N1200">
        <v>30</v>
      </c>
      <c r="O1200">
        <v>0</v>
      </c>
      <c r="P1200">
        <v>30</v>
      </c>
      <c r="Q1200">
        <v>30</v>
      </c>
      <c r="R1200">
        <v>30</v>
      </c>
      <c r="S1200">
        <v>30</v>
      </c>
      <c r="T1200">
        <v>0</v>
      </c>
      <c r="U1200" t="s">
        <v>2401</v>
      </c>
      <c r="V1200">
        <v>0</v>
      </c>
      <c r="W1200">
        <v>0</v>
      </c>
      <c r="X1200" t="s">
        <v>2402</v>
      </c>
      <c r="Y1200">
        <v>0</v>
      </c>
      <c r="Z1200">
        <v>0</v>
      </c>
      <c r="AA1200">
        <v>0</v>
      </c>
      <c r="AB1200">
        <v>0</v>
      </c>
      <c r="AC1200" t="s">
        <v>33</v>
      </c>
      <c r="AD1200">
        <v>0</v>
      </c>
      <c r="AE1200">
        <v>0</v>
      </c>
      <c r="AF1200">
        <v>0</v>
      </c>
    </row>
    <row r="1201" spans="1:32" hidden="1" x14ac:dyDescent="0.25">
      <c r="A1201" t="s">
        <v>2397</v>
      </c>
      <c r="B1201">
        <v>245.28000000000003</v>
      </c>
      <c r="C1201">
        <v>3574.22</v>
      </c>
      <c r="D1201" s="17">
        <f>VLOOKUP(A1201,Sheet7!$A$2:$B$602,2,FALSE)</f>
        <v>100</v>
      </c>
      <c r="E1201">
        <v>25989</v>
      </c>
      <c r="F1201">
        <v>0</v>
      </c>
      <c r="H1201">
        <v>812</v>
      </c>
      <c r="I1201" t="s">
        <v>27</v>
      </c>
      <c r="J1201" t="s">
        <v>2286</v>
      </c>
      <c r="K1201" t="s">
        <v>2403</v>
      </c>
      <c r="L1201" t="s">
        <v>408</v>
      </c>
      <c r="M1201" t="s">
        <v>403</v>
      </c>
      <c r="N1201">
        <v>30</v>
      </c>
      <c r="O1201">
        <v>0</v>
      </c>
      <c r="P1201">
        <v>30</v>
      </c>
      <c r="Q1201">
        <v>30</v>
      </c>
      <c r="R1201">
        <v>30</v>
      </c>
      <c r="S1201">
        <v>30</v>
      </c>
      <c r="T1201">
        <v>0</v>
      </c>
      <c r="U1201" t="s">
        <v>2401</v>
      </c>
      <c r="V1201">
        <v>0</v>
      </c>
      <c r="W1201">
        <v>0</v>
      </c>
      <c r="X1201" t="s">
        <v>2402</v>
      </c>
      <c r="Y1201">
        <v>0</v>
      </c>
      <c r="Z1201">
        <v>0</v>
      </c>
      <c r="AA1201">
        <v>0</v>
      </c>
      <c r="AB1201">
        <v>0</v>
      </c>
      <c r="AC1201" t="s">
        <v>33</v>
      </c>
      <c r="AD1201">
        <v>0</v>
      </c>
      <c r="AE1201">
        <v>0</v>
      </c>
      <c r="AF1201">
        <v>0</v>
      </c>
    </row>
    <row r="1202" spans="1:32" hidden="1" x14ac:dyDescent="0.25">
      <c r="A1202" t="s">
        <v>2397</v>
      </c>
      <c r="B1202">
        <v>245.28000000000003</v>
      </c>
      <c r="C1202">
        <v>3574.22</v>
      </c>
      <c r="D1202" s="17">
        <f>VLOOKUP(A1202,Sheet7!$A$2:$B$602,2,FALSE)</f>
        <v>100</v>
      </c>
      <c r="E1202">
        <v>25990</v>
      </c>
      <c r="F1202">
        <v>0</v>
      </c>
      <c r="H1202">
        <v>812</v>
      </c>
      <c r="I1202" t="s">
        <v>27</v>
      </c>
      <c r="J1202" t="s">
        <v>2286</v>
      </c>
      <c r="K1202" t="s">
        <v>2404</v>
      </c>
      <c r="L1202" t="s">
        <v>408</v>
      </c>
      <c r="M1202" t="s">
        <v>77</v>
      </c>
      <c r="N1202">
        <v>30</v>
      </c>
      <c r="O1202">
        <v>0</v>
      </c>
      <c r="P1202">
        <v>30</v>
      </c>
      <c r="Q1202">
        <v>30</v>
      </c>
      <c r="R1202">
        <v>30</v>
      </c>
      <c r="S1202">
        <v>30</v>
      </c>
      <c r="T1202">
        <v>0</v>
      </c>
      <c r="U1202" t="s">
        <v>2401</v>
      </c>
      <c r="V1202">
        <v>0</v>
      </c>
      <c r="W1202">
        <v>0</v>
      </c>
      <c r="X1202" t="s">
        <v>2402</v>
      </c>
      <c r="Y1202">
        <v>0</v>
      </c>
      <c r="Z1202">
        <v>0</v>
      </c>
      <c r="AA1202">
        <v>0</v>
      </c>
      <c r="AB1202">
        <v>0</v>
      </c>
      <c r="AC1202" t="s">
        <v>33</v>
      </c>
      <c r="AD1202">
        <v>0</v>
      </c>
      <c r="AE1202">
        <v>0</v>
      </c>
      <c r="AF1202">
        <v>0</v>
      </c>
    </row>
    <row r="1203" spans="1:32" hidden="1" x14ac:dyDescent="0.25">
      <c r="A1203" t="s">
        <v>2406</v>
      </c>
      <c r="B1203">
        <v>50</v>
      </c>
      <c r="C1203">
        <v>852.57</v>
      </c>
      <c r="D1203" s="17">
        <f>VLOOKUP(A1203,Sheet7!$A$2:$B$602,2,FALSE)</f>
        <v>50</v>
      </c>
      <c r="E1203">
        <v>26356</v>
      </c>
      <c r="F1203">
        <v>0</v>
      </c>
      <c r="H1203">
        <v>812</v>
      </c>
      <c r="I1203" t="s">
        <v>27</v>
      </c>
      <c r="J1203" t="s">
        <v>2286</v>
      </c>
      <c r="K1203" t="s">
        <v>2411</v>
      </c>
      <c r="L1203" t="s">
        <v>60</v>
      </c>
      <c r="M1203" t="s">
        <v>32</v>
      </c>
      <c r="N1203">
        <v>1000</v>
      </c>
      <c r="O1203">
        <v>3000</v>
      </c>
      <c r="P1203">
        <v>100</v>
      </c>
      <c r="Q1203">
        <v>1000</v>
      </c>
      <c r="R1203">
        <v>100</v>
      </c>
      <c r="S1203">
        <v>0</v>
      </c>
      <c r="T1203">
        <v>0</v>
      </c>
      <c r="U1203" t="s">
        <v>2299</v>
      </c>
      <c r="V1203">
        <v>0</v>
      </c>
      <c r="W1203">
        <v>0</v>
      </c>
      <c r="X1203">
        <v>0</v>
      </c>
      <c r="Y1203">
        <v>0</v>
      </c>
      <c r="Z1203">
        <v>0</v>
      </c>
      <c r="AA1203">
        <v>0</v>
      </c>
      <c r="AB1203">
        <v>0</v>
      </c>
      <c r="AC1203" t="s">
        <v>33</v>
      </c>
      <c r="AD1203" t="s">
        <v>2412</v>
      </c>
      <c r="AE1203">
        <v>0</v>
      </c>
      <c r="AF1203">
        <v>0</v>
      </c>
    </row>
    <row r="1204" spans="1:32" hidden="1" x14ac:dyDescent="0.25">
      <c r="A1204" t="s">
        <v>2406</v>
      </c>
      <c r="B1204">
        <v>50</v>
      </c>
      <c r="C1204">
        <v>852.57</v>
      </c>
      <c r="D1204" s="17">
        <f>VLOOKUP(A1204,Sheet7!$A$2:$B$602,2,FALSE)</f>
        <v>50</v>
      </c>
      <c r="E1204">
        <v>26372</v>
      </c>
      <c r="F1204">
        <v>0</v>
      </c>
      <c r="H1204">
        <v>812</v>
      </c>
      <c r="I1204" t="s">
        <v>27</v>
      </c>
      <c r="J1204" t="s">
        <v>2286</v>
      </c>
      <c r="K1204" t="s">
        <v>2413</v>
      </c>
      <c r="L1204" t="s">
        <v>364</v>
      </c>
      <c r="M1204" t="s">
        <v>32</v>
      </c>
      <c r="N1204">
        <v>600</v>
      </c>
      <c r="O1204">
        <v>700</v>
      </c>
      <c r="P1204">
        <v>100</v>
      </c>
      <c r="Q1204">
        <v>600</v>
      </c>
      <c r="R1204">
        <v>100</v>
      </c>
      <c r="S1204">
        <v>0</v>
      </c>
      <c r="T1204">
        <v>0</v>
      </c>
      <c r="U1204" t="s">
        <v>2299</v>
      </c>
      <c r="V1204">
        <v>0</v>
      </c>
      <c r="W1204">
        <v>0</v>
      </c>
      <c r="X1204">
        <v>0</v>
      </c>
      <c r="Y1204">
        <v>0</v>
      </c>
      <c r="Z1204">
        <v>0</v>
      </c>
      <c r="AA1204">
        <v>0</v>
      </c>
      <c r="AB1204">
        <v>0</v>
      </c>
      <c r="AC1204" t="s">
        <v>33</v>
      </c>
      <c r="AD1204" t="s">
        <v>2414</v>
      </c>
      <c r="AE1204">
        <v>0</v>
      </c>
      <c r="AF1204">
        <v>0</v>
      </c>
    </row>
    <row r="1205" spans="1:32" hidden="1" x14ac:dyDescent="0.25">
      <c r="A1205" t="s">
        <v>2406</v>
      </c>
      <c r="B1205">
        <v>50</v>
      </c>
      <c r="C1205">
        <v>852.57</v>
      </c>
      <c r="D1205" s="17">
        <f>VLOOKUP(A1205,Sheet7!$A$2:$B$602,2,FALSE)</f>
        <v>50</v>
      </c>
      <c r="E1205">
        <v>24741</v>
      </c>
      <c r="F1205">
        <v>0</v>
      </c>
      <c r="H1205">
        <v>812</v>
      </c>
      <c r="I1205" t="s">
        <v>27</v>
      </c>
      <c r="J1205" t="s">
        <v>2286</v>
      </c>
      <c r="K1205" t="s">
        <v>2407</v>
      </c>
      <c r="L1205" t="s">
        <v>119</v>
      </c>
      <c r="M1205" t="s">
        <v>77</v>
      </c>
      <c r="N1205">
        <v>220</v>
      </c>
      <c r="O1205">
        <v>0</v>
      </c>
      <c r="P1205">
        <v>0</v>
      </c>
      <c r="Q1205">
        <v>220</v>
      </c>
      <c r="R1205">
        <v>0</v>
      </c>
      <c r="S1205">
        <v>0</v>
      </c>
      <c r="T1205">
        <v>0</v>
      </c>
      <c r="U1205" t="s">
        <v>2408</v>
      </c>
      <c r="V1205">
        <v>1</v>
      </c>
      <c r="W1205">
        <v>2</v>
      </c>
      <c r="X1205" t="s">
        <v>1629</v>
      </c>
      <c r="Y1205">
        <v>1</v>
      </c>
      <c r="Z1205">
        <v>3</v>
      </c>
      <c r="AA1205">
        <v>0</v>
      </c>
      <c r="AB1205">
        <v>0</v>
      </c>
      <c r="AC1205" t="s">
        <v>33</v>
      </c>
      <c r="AD1205">
        <v>0</v>
      </c>
      <c r="AE1205">
        <v>0</v>
      </c>
      <c r="AF1205">
        <v>0</v>
      </c>
    </row>
    <row r="1206" spans="1:32" hidden="1" x14ac:dyDescent="0.25">
      <c r="A1206" t="s">
        <v>2415</v>
      </c>
      <c r="B1206" t="e">
        <v>#N/A</v>
      </c>
      <c r="C1206" t="e">
        <v>#DIV/0!</v>
      </c>
      <c r="D1206" s="17">
        <f>VLOOKUP(A1206,Sheet7!$A$2:$B$602,2,FALSE)</f>
        <v>35</v>
      </c>
      <c r="E1206">
        <v>25442</v>
      </c>
      <c r="F1206">
        <v>0</v>
      </c>
      <c r="H1206">
        <v>812</v>
      </c>
      <c r="I1206" t="s">
        <v>27</v>
      </c>
      <c r="J1206" t="s">
        <v>2286</v>
      </c>
      <c r="K1206" t="s">
        <v>2417</v>
      </c>
      <c r="L1206" t="s">
        <v>56</v>
      </c>
      <c r="M1206" t="s">
        <v>32</v>
      </c>
      <c r="N1206">
        <v>30</v>
      </c>
      <c r="O1206">
        <v>0</v>
      </c>
      <c r="P1206">
        <v>30</v>
      </c>
      <c r="Q1206">
        <v>30</v>
      </c>
      <c r="R1206">
        <v>30</v>
      </c>
      <c r="S1206">
        <v>0</v>
      </c>
      <c r="T1206">
        <v>0</v>
      </c>
      <c r="U1206" t="s">
        <v>2299</v>
      </c>
      <c r="V1206">
        <v>0</v>
      </c>
      <c r="W1206">
        <v>0</v>
      </c>
      <c r="X1206" t="s">
        <v>1268</v>
      </c>
      <c r="Y1206">
        <v>1</v>
      </c>
      <c r="Z1206">
        <v>3</v>
      </c>
      <c r="AA1206">
        <v>0</v>
      </c>
      <c r="AB1206">
        <v>0</v>
      </c>
      <c r="AC1206" t="s">
        <v>33</v>
      </c>
      <c r="AD1206" t="s">
        <v>2418</v>
      </c>
      <c r="AE1206">
        <v>0</v>
      </c>
      <c r="AF1206">
        <v>0</v>
      </c>
    </row>
    <row r="1207" spans="1:32" hidden="1" x14ac:dyDescent="0.25">
      <c r="A1207" t="s">
        <v>2415</v>
      </c>
      <c r="B1207" t="e">
        <v>#N/A</v>
      </c>
      <c r="C1207" t="e">
        <v>#DIV/0!</v>
      </c>
      <c r="D1207" s="17">
        <f>VLOOKUP(A1207,Sheet7!$A$2:$B$602,2,FALSE)</f>
        <v>35</v>
      </c>
      <c r="E1207">
        <v>25441</v>
      </c>
      <c r="F1207">
        <v>0</v>
      </c>
      <c r="H1207">
        <v>812</v>
      </c>
      <c r="I1207" t="s">
        <v>27</v>
      </c>
      <c r="J1207" t="s">
        <v>2286</v>
      </c>
      <c r="K1207" t="s">
        <v>2416</v>
      </c>
      <c r="L1207" t="s">
        <v>71</v>
      </c>
      <c r="M1207" t="s">
        <v>32</v>
      </c>
      <c r="N1207">
        <v>250</v>
      </c>
      <c r="O1207">
        <v>0</v>
      </c>
      <c r="P1207">
        <v>250</v>
      </c>
      <c r="Q1207">
        <v>250</v>
      </c>
      <c r="R1207">
        <v>250</v>
      </c>
      <c r="S1207">
        <v>250</v>
      </c>
      <c r="T1207">
        <v>0</v>
      </c>
      <c r="U1207" t="s">
        <v>2299</v>
      </c>
      <c r="V1207">
        <v>0</v>
      </c>
      <c r="W1207">
        <v>0</v>
      </c>
      <c r="X1207" t="s">
        <v>1876</v>
      </c>
      <c r="Y1207">
        <v>0</v>
      </c>
      <c r="Z1207">
        <v>0</v>
      </c>
      <c r="AA1207">
        <v>0</v>
      </c>
      <c r="AB1207">
        <v>0</v>
      </c>
      <c r="AC1207" t="s">
        <v>33</v>
      </c>
      <c r="AD1207">
        <v>0</v>
      </c>
      <c r="AE1207">
        <v>0</v>
      </c>
      <c r="AF1207">
        <v>0</v>
      </c>
    </row>
    <row r="1208" spans="1:32" hidden="1" x14ac:dyDescent="0.25">
      <c r="A1208" t="s">
        <v>2415</v>
      </c>
      <c r="B1208" t="e">
        <v>#N/A</v>
      </c>
      <c r="C1208" t="e">
        <v>#DIV/0!</v>
      </c>
      <c r="D1208" s="17">
        <f>VLOOKUP(A1208,Sheet7!$A$2:$B$602,2,FALSE)</f>
        <v>35</v>
      </c>
      <c r="E1208">
        <v>25443</v>
      </c>
      <c r="F1208">
        <v>0</v>
      </c>
      <c r="H1208">
        <v>812</v>
      </c>
      <c r="I1208" t="s">
        <v>27</v>
      </c>
      <c r="J1208" t="s">
        <v>2286</v>
      </c>
      <c r="K1208" t="s">
        <v>2419</v>
      </c>
      <c r="L1208" t="s">
        <v>45</v>
      </c>
      <c r="M1208" t="s">
        <v>32</v>
      </c>
      <c r="N1208">
        <v>48</v>
      </c>
      <c r="O1208">
        <v>0</v>
      </c>
      <c r="P1208">
        <v>48</v>
      </c>
      <c r="Q1208">
        <v>48</v>
      </c>
      <c r="R1208">
        <v>48</v>
      </c>
      <c r="S1208">
        <v>48</v>
      </c>
      <c r="T1208">
        <v>0</v>
      </c>
      <c r="U1208" t="s">
        <v>2299</v>
      </c>
      <c r="V1208">
        <v>0</v>
      </c>
      <c r="W1208">
        <v>0</v>
      </c>
      <c r="X1208" t="s">
        <v>1876</v>
      </c>
      <c r="Y1208">
        <v>0</v>
      </c>
      <c r="Z1208">
        <v>0</v>
      </c>
      <c r="AA1208">
        <v>0</v>
      </c>
      <c r="AB1208">
        <v>0</v>
      </c>
      <c r="AC1208" t="s">
        <v>33</v>
      </c>
      <c r="AD1208">
        <v>0</v>
      </c>
      <c r="AE1208">
        <v>0</v>
      </c>
      <c r="AF1208">
        <v>0</v>
      </c>
    </row>
    <row r="1209" spans="1:32" hidden="1" x14ac:dyDescent="0.25">
      <c r="A1209" t="s">
        <v>2420</v>
      </c>
      <c r="B1209">
        <v>179.85999999999999</v>
      </c>
      <c r="C1209">
        <v>219.96</v>
      </c>
      <c r="D1209" s="17">
        <f>VLOOKUP(A1209,Sheet7!$A$2:$B$602,2,FALSE)</f>
        <v>20</v>
      </c>
      <c r="E1209">
        <v>24980</v>
      </c>
      <c r="F1209">
        <v>0</v>
      </c>
      <c r="H1209">
        <v>812</v>
      </c>
      <c r="I1209" t="s">
        <v>27</v>
      </c>
      <c r="J1209" t="s">
        <v>2286</v>
      </c>
      <c r="K1209" t="s">
        <v>2422</v>
      </c>
      <c r="L1209" t="s">
        <v>50</v>
      </c>
      <c r="M1209" t="s">
        <v>77</v>
      </c>
      <c r="N1209">
        <v>50</v>
      </c>
      <c r="O1209">
        <v>0</v>
      </c>
      <c r="P1209">
        <v>50</v>
      </c>
      <c r="Q1209">
        <v>50</v>
      </c>
      <c r="R1209">
        <v>50</v>
      </c>
      <c r="S1209">
        <v>0</v>
      </c>
      <c r="T1209">
        <v>0</v>
      </c>
      <c r="U1209" t="s">
        <v>2299</v>
      </c>
      <c r="V1209">
        <v>0</v>
      </c>
      <c r="W1209">
        <v>0</v>
      </c>
      <c r="X1209" t="s">
        <v>2423</v>
      </c>
      <c r="Y1209">
        <v>0</v>
      </c>
      <c r="Z1209">
        <v>0</v>
      </c>
      <c r="AA1209">
        <v>0</v>
      </c>
      <c r="AB1209">
        <v>0</v>
      </c>
      <c r="AC1209" t="s">
        <v>63</v>
      </c>
      <c r="AD1209" t="s">
        <v>2424</v>
      </c>
      <c r="AE1209">
        <v>0</v>
      </c>
      <c r="AF1209">
        <v>0</v>
      </c>
    </row>
    <row r="1210" spans="1:32" hidden="1" x14ac:dyDescent="0.25">
      <c r="A1210" t="s">
        <v>2420</v>
      </c>
      <c r="B1210">
        <v>179.85999999999999</v>
      </c>
      <c r="C1210">
        <v>219.96</v>
      </c>
      <c r="D1210" s="17">
        <f>VLOOKUP(A1210,Sheet7!$A$2:$B$602,2,FALSE)</f>
        <v>20</v>
      </c>
      <c r="E1210">
        <v>24979</v>
      </c>
      <c r="F1210">
        <v>0</v>
      </c>
      <c r="H1210">
        <v>812</v>
      </c>
      <c r="I1210" t="s">
        <v>27</v>
      </c>
      <c r="J1210" t="s">
        <v>2286</v>
      </c>
      <c r="K1210" t="s">
        <v>2421</v>
      </c>
      <c r="L1210" t="s">
        <v>272</v>
      </c>
      <c r="M1210" t="s">
        <v>32</v>
      </c>
      <c r="N1210">
        <v>150</v>
      </c>
      <c r="O1210">
        <v>0</v>
      </c>
      <c r="P1210">
        <v>150</v>
      </c>
      <c r="Q1210">
        <v>150</v>
      </c>
      <c r="R1210">
        <v>150</v>
      </c>
      <c r="S1210">
        <v>150</v>
      </c>
      <c r="T1210">
        <v>0</v>
      </c>
      <c r="U1210" t="s">
        <v>2299</v>
      </c>
      <c r="V1210">
        <v>0</v>
      </c>
      <c r="W1210">
        <v>0</v>
      </c>
      <c r="X1210" t="s">
        <v>1876</v>
      </c>
      <c r="Y1210">
        <v>0</v>
      </c>
      <c r="Z1210">
        <v>0</v>
      </c>
      <c r="AA1210">
        <v>0</v>
      </c>
      <c r="AB1210">
        <v>0</v>
      </c>
      <c r="AC1210" t="s">
        <v>33</v>
      </c>
      <c r="AD1210">
        <v>0</v>
      </c>
      <c r="AE1210">
        <v>0</v>
      </c>
      <c r="AF1210">
        <v>0</v>
      </c>
    </row>
    <row r="1211" spans="1:32" hidden="1" x14ac:dyDescent="0.25">
      <c r="A1211" t="s">
        <v>2420</v>
      </c>
      <c r="B1211">
        <v>179.85999999999999</v>
      </c>
      <c r="C1211">
        <v>219.96</v>
      </c>
      <c r="D1211" s="17">
        <f>VLOOKUP(A1211,Sheet7!$A$2:$B$602,2,FALSE)</f>
        <v>20</v>
      </c>
      <c r="E1211">
        <v>24981</v>
      </c>
      <c r="F1211">
        <v>0</v>
      </c>
      <c r="H1211">
        <v>812</v>
      </c>
      <c r="I1211" t="s">
        <v>27</v>
      </c>
      <c r="J1211" t="s">
        <v>2286</v>
      </c>
      <c r="K1211" t="s">
        <v>2425</v>
      </c>
      <c r="L1211" t="s">
        <v>45</v>
      </c>
      <c r="M1211" t="s">
        <v>32</v>
      </c>
      <c r="N1211">
        <v>460</v>
      </c>
      <c r="O1211">
        <v>0</v>
      </c>
      <c r="P1211">
        <v>460</v>
      </c>
      <c r="Q1211">
        <v>460</v>
      </c>
      <c r="R1211">
        <v>460</v>
      </c>
      <c r="S1211">
        <v>460</v>
      </c>
      <c r="T1211">
        <v>0</v>
      </c>
      <c r="U1211" t="s">
        <v>2299</v>
      </c>
      <c r="V1211">
        <v>0</v>
      </c>
      <c r="W1211">
        <v>0</v>
      </c>
      <c r="X1211" t="s">
        <v>2426</v>
      </c>
      <c r="Y1211">
        <v>0</v>
      </c>
      <c r="Z1211">
        <v>0</v>
      </c>
      <c r="AA1211">
        <v>0</v>
      </c>
      <c r="AB1211">
        <v>0</v>
      </c>
      <c r="AC1211" t="s">
        <v>63</v>
      </c>
      <c r="AD1211" t="s">
        <v>2427</v>
      </c>
      <c r="AE1211">
        <v>0</v>
      </c>
      <c r="AF1211">
        <v>0</v>
      </c>
    </row>
    <row r="1212" spans="1:32" hidden="1" x14ac:dyDescent="0.25">
      <c r="A1212" t="s">
        <v>2420</v>
      </c>
      <c r="B1212">
        <v>179.85999999999999</v>
      </c>
      <c r="C1212">
        <v>219.96</v>
      </c>
      <c r="D1212" s="17">
        <f>VLOOKUP(A1212,Sheet7!$A$2:$B$602,2,FALSE)</f>
        <v>20</v>
      </c>
      <c r="E1212">
        <v>24982</v>
      </c>
      <c r="F1212">
        <v>0</v>
      </c>
      <c r="H1212">
        <v>812</v>
      </c>
      <c r="I1212" t="s">
        <v>27</v>
      </c>
      <c r="J1212" t="s">
        <v>2286</v>
      </c>
      <c r="K1212" t="s">
        <v>2428</v>
      </c>
      <c r="L1212" t="s">
        <v>35</v>
      </c>
      <c r="M1212" t="s">
        <v>77</v>
      </c>
      <c r="N1212">
        <v>30</v>
      </c>
      <c r="O1212">
        <v>0</v>
      </c>
      <c r="P1212">
        <v>30</v>
      </c>
      <c r="Q1212">
        <v>30</v>
      </c>
      <c r="R1212">
        <v>30</v>
      </c>
      <c r="S1212">
        <v>30</v>
      </c>
      <c r="T1212">
        <v>0</v>
      </c>
      <c r="U1212" t="s">
        <v>2299</v>
      </c>
      <c r="V1212">
        <v>0</v>
      </c>
      <c r="W1212">
        <v>0</v>
      </c>
      <c r="X1212">
        <v>0</v>
      </c>
      <c r="Y1212">
        <v>0</v>
      </c>
      <c r="Z1212">
        <v>0</v>
      </c>
      <c r="AA1212">
        <v>0</v>
      </c>
      <c r="AB1212">
        <v>0</v>
      </c>
      <c r="AC1212" t="s">
        <v>33</v>
      </c>
      <c r="AD1212">
        <v>0</v>
      </c>
      <c r="AE1212">
        <v>0</v>
      </c>
      <c r="AF1212">
        <v>0</v>
      </c>
    </row>
    <row r="1213" spans="1:32" hidden="1" x14ac:dyDescent="0.25">
      <c r="A1213" t="s">
        <v>2429</v>
      </c>
      <c r="B1213">
        <v>375.15999999999997</v>
      </c>
      <c r="C1213">
        <v>38.729999999999997</v>
      </c>
      <c r="D1213" s="17">
        <f>VLOOKUP(A1213,Sheet7!$A$2:$B$602,2,FALSE)</f>
        <v>35</v>
      </c>
      <c r="E1213">
        <v>27436</v>
      </c>
      <c r="F1213">
        <v>0</v>
      </c>
      <c r="H1213">
        <v>812</v>
      </c>
      <c r="I1213" t="s">
        <v>27</v>
      </c>
      <c r="J1213" t="s">
        <v>2286</v>
      </c>
      <c r="K1213" t="s">
        <v>2431</v>
      </c>
      <c r="L1213" t="s">
        <v>71</v>
      </c>
      <c r="M1213" t="s">
        <v>32</v>
      </c>
      <c r="N1213">
        <v>120</v>
      </c>
      <c r="O1213">
        <v>30</v>
      </c>
      <c r="P1213">
        <v>90</v>
      </c>
      <c r="Q1213">
        <v>120</v>
      </c>
      <c r="R1213">
        <v>90</v>
      </c>
      <c r="S1213">
        <v>0</v>
      </c>
      <c r="T1213">
        <v>0</v>
      </c>
      <c r="U1213" t="s">
        <v>2299</v>
      </c>
      <c r="V1213">
        <v>0</v>
      </c>
      <c r="W1213">
        <v>0</v>
      </c>
      <c r="X1213" t="s">
        <v>2432</v>
      </c>
      <c r="Y1213">
        <v>1</v>
      </c>
      <c r="Z1213">
        <v>42828</v>
      </c>
      <c r="AA1213">
        <v>0</v>
      </c>
      <c r="AB1213">
        <v>0</v>
      </c>
      <c r="AC1213" t="s">
        <v>33</v>
      </c>
      <c r="AD1213" t="s">
        <v>2042</v>
      </c>
      <c r="AE1213">
        <v>0</v>
      </c>
      <c r="AF1213">
        <v>0</v>
      </c>
    </row>
    <row r="1214" spans="1:32" hidden="1" x14ac:dyDescent="0.25">
      <c r="A1214" t="s">
        <v>2429</v>
      </c>
      <c r="B1214">
        <v>375.15999999999997</v>
      </c>
      <c r="C1214">
        <v>38.729999999999997</v>
      </c>
      <c r="D1214" s="17">
        <f>VLOOKUP(A1214,Sheet7!$A$2:$B$602,2,FALSE)</f>
        <v>35</v>
      </c>
      <c r="E1214">
        <v>27424</v>
      </c>
      <c r="F1214">
        <v>0</v>
      </c>
      <c r="H1214">
        <v>812</v>
      </c>
      <c r="I1214" t="s">
        <v>27</v>
      </c>
      <c r="J1214" t="s">
        <v>2286</v>
      </c>
      <c r="K1214" t="s">
        <v>2430</v>
      </c>
      <c r="L1214" t="s">
        <v>71</v>
      </c>
      <c r="M1214" t="s">
        <v>77</v>
      </c>
      <c r="N1214">
        <v>40</v>
      </c>
      <c r="O1214">
        <v>0</v>
      </c>
      <c r="P1214">
        <v>40</v>
      </c>
      <c r="Q1214">
        <v>40</v>
      </c>
      <c r="R1214">
        <v>40</v>
      </c>
      <c r="S1214">
        <v>40</v>
      </c>
      <c r="T1214">
        <v>0</v>
      </c>
      <c r="U1214" t="s">
        <v>2299</v>
      </c>
      <c r="V1214">
        <v>0</v>
      </c>
      <c r="W1214">
        <v>0</v>
      </c>
      <c r="X1214" t="s">
        <v>1876</v>
      </c>
      <c r="Y1214">
        <v>0</v>
      </c>
      <c r="Z1214">
        <v>0</v>
      </c>
      <c r="AA1214">
        <v>0</v>
      </c>
      <c r="AB1214">
        <v>0</v>
      </c>
      <c r="AC1214" t="s">
        <v>33</v>
      </c>
      <c r="AD1214">
        <v>0</v>
      </c>
      <c r="AE1214">
        <v>0</v>
      </c>
      <c r="AF1214">
        <v>0</v>
      </c>
    </row>
    <row r="1215" spans="1:32" hidden="1" x14ac:dyDescent="0.25">
      <c r="A1215" t="s">
        <v>2429</v>
      </c>
      <c r="B1215">
        <v>375.15999999999997</v>
      </c>
      <c r="C1215">
        <v>38.729999999999997</v>
      </c>
      <c r="D1215" s="17">
        <f>VLOOKUP(A1215,Sheet7!$A$2:$B$602,2,FALSE)</f>
        <v>35</v>
      </c>
      <c r="E1215">
        <v>27439</v>
      </c>
      <c r="F1215">
        <v>0</v>
      </c>
      <c r="H1215">
        <v>812</v>
      </c>
      <c r="I1215" t="s">
        <v>27</v>
      </c>
      <c r="J1215" t="s">
        <v>2286</v>
      </c>
      <c r="K1215" t="s">
        <v>2433</v>
      </c>
      <c r="L1215" t="s">
        <v>56</v>
      </c>
      <c r="M1215" t="s">
        <v>32</v>
      </c>
      <c r="N1215">
        <v>74</v>
      </c>
      <c r="O1215">
        <v>0</v>
      </c>
      <c r="P1215">
        <v>74</v>
      </c>
      <c r="Q1215">
        <v>74</v>
      </c>
      <c r="R1215">
        <v>74</v>
      </c>
      <c r="S1215">
        <v>74</v>
      </c>
      <c r="T1215">
        <v>0</v>
      </c>
      <c r="U1215" t="s">
        <v>2299</v>
      </c>
      <c r="V1215">
        <v>0</v>
      </c>
      <c r="W1215">
        <v>0</v>
      </c>
      <c r="X1215" t="s">
        <v>2434</v>
      </c>
      <c r="Y1215">
        <v>0</v>
      </c>
      <c r="Z1215">
        <v>0</v>
      </c>
      <c r="AA1215">
        <v>0</v>
      </c>
      <c r="AB1215">
        <v>0</v>
      </c>
      <c r="AC1215" t="s">
        <v>33</v>
      </c>
      <c r="AD1215">
        <v>0</v>
      </c>
      <c r="AE1215">
        <v>0</v>
      </c>
      <c r="AF1215">
        <v>0</v>
      </c>
    </row>
    <row r="1216" spans="1:32" hidden="1" x14ac:dyDescent="0.25">
      <c r="A1216" t="s">
        <v>2429</v>
      </c>
      <c r="B1216">
        <v>375.15999999999997</v>
      </c>
      <c r="C1216">
        <v>38.729999999999997</v>
      </c>
      <c r="D1216" s="17">
        <f>VLOOKUP(A1216,Sheet7!$A$2:$B$602,2,FALSE)</f>
        <v>35</v>
      </c>
      <c r="E1216">
        <v>27441</v>
      </c>
      <c r="F1216">
        <v>0</v>
      </c>
      <c r="H1216">
        <v>812</v>
      </c>
      <c r="I1216" t="s">
        <v>27</v>
      </c>
      <c r="J1216" t="s">
        <v>2286</v>
      </c>
      <c r="K1216" t="s">
        <v>2435</v>
      </c>
      <c r="L1216" t="s">
        <v>56</v>
      </c>
      <c r="M1216" t="s">
        <v>77</v>
      </c>
      <c r="N1216">
        <v>25</v>
      </c>
      <c r="O1216">
        <v>0</v>
      </c>
      <c r="P1216">
        <v>25</v>
      </c>
      <c r="Q1216">
        <v>25</v>
      </c>
      <c r="R1216">
        <v>25</v>
      </c>
      <c r="S1216">
        <v>25</v>
      </c>
      <c r="T1216">
        <v>0</v>
      </c>
      <c r="U1216" t="s">
        <v>2299</v>
      </c>
      <c r="V1216">
        <v>0</v>
      </c>
      <c r="W1216">
        <v>0</v>
      </c>
      <c r="X1216" t="s">
        <v>1876</v>
      </c>
      <c r="Y1216">
        <v>0</v>
      </c>
      <c r="Z1216">
        <v>0</v>
      </c>
      <c r="AA1216">
        <v>0</v>
      </c>
      <c r="AB1216">
        <v>0</v>
      </c>
      <c r="AC1216" t="s">
        <v>33</v>
      </c>
      <c r="AD1216">
        <v>0</v>
      </c>
      <c r="AE1216">
        <v>0</v>
      </c>
      <c r="AF1216">
        <v>0</v>
      </c>
    </row>
    <row r="1217" spans="1:32" hidden="1" x14ac:dyDescent="0.25">
      <c r="A1217" t="s">
        <v>2436</v>
      </c>
      <c r="B1217" t="e">
        <v>#N/A</v>
      </c>
      <c r="C1217" t="e">
        <v>#DIV/0!</v>
      </c>
      <c r="D1217" s="17">
        <f>VLOOKUP(A1217,Sheet7!$A$2:$B$602,2,FALSE)</f>
        <v>30</v>
      </c>
      <c r="E1217">
        <v>25492</v>
      </c>
      <c r="F1217">
        <v>0</v>
      </c>
      <c r="H1217">
        <v>812</v>
      </c>
      <c r="I1217" t="s">
        <v>27</v>
      </c>
      <c r="J1217" t="s">
        <v>2286</v>
      </c>
      <c r="K1217" t="s">
        <v>2437</v>
      </c>
      <c r="L1217" t="s">
        <v>35</v>
      </c>
      <c r="M1217" t="s">
        <v>51</v>
      </c>
      <c r="N1217">
        <v>80</v>
      </c>
      <c r="O1217">
        <v>0</v>
      </c>
      <c r="P1217">
        <v>80</v>
      </c>
      <c r="Q1217">
        <v>80</v>
      </c>
      <c r="R1217">
        <v>80</v>
      </c>
      <c r="S1217">
        <v>80</v>
      </c>
      <c r="T1217">
        <v>0</v>
      </c>
      <c r="U1217" t="s">
        <v>2299</v>
      </c>
      <c r="V1217">
        <v>0</v>
      </c>
      <c r="W1217">
        <v>0</v>
      </c>
      <c r="X1217" t="s">
        <v>2438</v>
      </c>
      <c r="Y1217">
        <v>0</v>
      </c>
      <c r="Z1217">
        <v>0</v>
      </c>
      <c r="AA1217">
        <v>0</v>
      </c>
      <c r="AB1217">
        <v>0</v>
      </c>
      <c r="AC1217" t="s">
        <v>33</v>
      </c>
      <c r="AD1217">
        <v>0</v>
      </c>
      <c r="AE1217">
        <v>0</v>
      </c>
      <c r="AF1217">
        <v>0</v>
      </c>
    </row>
    <row r="1218" spans="1:32" hidden="1" x14ac:dyDescent="0.25">
      <c r="A1218" t="s">
        <v>2439</v>
      </c>
      <c r="B1218">
        <v>477.64</v>
      </c>
      <c r="C1218">
        <v>-616.32000000000005</v>
      </c>
      <c r="D1218" s="17">
        <f>VLOOKUP(A1218,Sheet7!$A$2:$B$602,2,FALSE)</f>
        <v>40</v>
      </c>
      <c r="E1218">
        <v>26438</v>
      </c>
      <c r="F1218">
        <v>0</v>
      </c>
      <c r="H1218">
        <v>812</v>
      </c>
      <c r="I1218" t="s">
        <v>27</v>
      </c>
      <c r="J1218" t="s">
        <v>2286</v>
      </c>
      <c r="K1218" t="s">
        <v>2440</v>
      </c>
      <c r="L1218" t="s">
        <v>42</v>
      </c>
      <c r="M1218" t="s">
        <v>32</v>
      </c>
      <c r="N1218">
        <v>3430</v>
      </c>
      <c r="O1218">
        <v>893.33</v>
      </c>
      <c r="P1218">
        <v>2536.67</v>
      </c>
      <c r="Q1218">
        <v>3430</v>
      </c>
      <c r="R1218">
        <v>2536.67</v>
      </c>
      <c r="S1218">
        <v>2536.67</v>
      </c>
      <c r="T1218">
        <v>0</v>
      </c>
      <c r="U1218" t="s">
        <v>2299</v>
      </c>
      <c r="V1218">
        <v>0</v>
      </c>
      <c r="W1218">
        <v>0</v>
      </c>
      <c r="X1218" t="s">
        <v>1876</v>
      </c>
      <c r="Y1218">
        <v>0</v>
      </c>
      <c r="Z1218">
        <v>0</v>
      </c>
      <c r="AA1218">
        <v>0</v>
      </c>
      <c r="AB1218">
        <v>0</v>
      </c>
      <c r="AC1218" t="s">
        <v>33</v>
      </c>
      <c r="AD1218">
        <v>0</v>
      </c>
      <c r="AE1218">
        <v>0</v>
      </c>
      <c r="AF1218">
        <v>0</v>
      </c>
    </row>
    <row r="1219" spans="1:32" hidden="1" x14ac:dyDescent="0.25">
      <c r="A1219" t="s">
        <v>2439</v>
      </c>
      <c r="B1219">
        <v>477.64</v>
      </c>
      <c r="C1219">
        <v>-616.32000000000005</v>
      </c>
      <c r="D1219" s="17">
        <f>VLOOKUP(A1219,Sheet7!$A$2:$B$602,2,FALSE)</f>
        <v>40</v>
      </c>
      <c r="E1219">
        <v>27314</v>
      </c>
      <c r="F1219">
        <v>0</v>
      </c>
      <c r="H1219">
        <v>812</v>
      </c>
      <c r="I1219" t="s">
        <v>27</v>
      </c>
      <c r="J1219" t="s">
        <v>2286</v>
      </c>
      <c r="K1219" t="s">
        <v>2441</v>
      </c>
      <c r="L1219" t="s">
        <v>45</v>
      </c>
      <c r="M1219" t="s">
        <v>32</v>
      </c>
      <c r="N1219">
        <v>853</v>
      </c>
      <c r="O1219">
        <v>284.33</v>
      </c>
      <c r="P1219">
        <v>568.66999999999996</v>
      </c>
      <c r="Q1219">
        <v>853</v>
      </c>
      <c r="R1219">
        <v>568.66999999999996</v>
      </c>
      <c r="S1219">
        <v>568.66999999999996</v>
      </c>
      <c r="T1219">
        <v>0</v>
      </c>
      <c r="U1219" t="s">
        <v>2299</v>
      </c>
      <c r="V1219">
        <v>0</v>
      </c>
      <c r="W1219">
        <v>0</v>
      </c>
      <c r="X1219" t="s">
        <v>1876</v>
      </c>
      <c r="Y1219">
        <v>0</v>
      </c>
      <c r="Z1219">
        <v>0</v>
      </c>
      <c r="AA1219">
        <v>0</v>
      </c>
      <c r="AB1219">
        <v>0</v>
      </c>
      <c r="AC1219" t="s">
        <v>33</v>
      </c>
      <c r="AD1219">
        <v>0</v>
      </c>
      <c r="AE1219">
        <v>0</v>
      </c>
      <c r="AF1219">
        <v>0</v>
      </c>
    </row>
    <row r="1220" spans="1:32" hidden="1" x14ac:dyDescent="0.25">
      <c r="A1220" t="s">
        <v>2442</v>
      </c>
      <c r="B1220">
        <v>224.7</v>
      </c>
      <c r="C1220">
        <v>168.37</v>
      </c>
      <c r="D1220" s="17">
        <f>VLOOKUP(A1220,Sheet7!$A$2:$B$602,2,FALSE)</f>
        <v>40</v>
      </c>
      <c r="E1220">
        <v>27511</v>
      </c>
      <c r="F1220">
        <v>0</v>
      </c>
      <c r="H1220">
        <v>812</v>
      </c>
      <c r="I1220" t="s">
        <v>27</v>
      </c>
      <c r="J1220" t="s">
        <v>2286</v>
      </c>
      <c r="K1220" t="s">
        <v>2448</v>
      </c>
      <c r="L1220" t="s">
        <v>56</v>
      </c>
      <c r="M1220" t="s">
        <v>32</v>
      </c>
      <c r="N1220">
        <v>15</v>
      </c>
      <c r="O1220">
        <v>0</v>
      </c>
      <c r="P1220">
        <v>10</v>
      </c>
      <c r="Q1220">
        <v>15</v>
      </c>
      <c r="R1220">
        <v>10</v>
      </c>
      <c r="S1220">
        <v>0</v>
      </c>
      <c r="T1220">
        <v>0</v>
      </c>
      <c r="U1220" t="s">
        <v>2299</v>
      </c>
      <c r="V1220">
        <v>0</v>
      </c>
      <c r="W1220">
        <v>0</v>
      </c>
      <c r="X1220" t="s">
        <v>1268</v>
      </c>
      <c r="Y1220">
        <v>1</v>
      </c>
      <c r="Z1220">
        <v>3</v>
      </c>
      <c r="AA1220">
        <v>0</v>
      </c>
      <c r="AB1220">
        <v>0</v>
      </c>
      <c r="AC1220" t="s">
        <v>33</v>
      </c>
      <c r="AD1220" t="s">
        <v>2399</v>
      </c>
      <c r="AE1220">
        <v>0</v>
      </c>
      <c r="AF1220">
        <v>0</v>
      </c>
    </row>
    <row r="1221" spans="1:32" hidden="1" x14ac:dyDescent="0.25">
      <c r="A1221" t="s">
        <v>2442</v>
      </c>
      <c r="B1221">
        <v>224.7</v>
      </c>
      <c r="C1221">
        <v>168.37</v>
      </c>
      <c r="D1221" s="17">
        <f>VLOOKUP(A1221,Sheet7!$A$2:$B$602,2,FALSE)</f>
        <v>40</v>
      </c>
      <c r="E1221">
        <v>27506</v>
      </c>
      <c r="F1221">
        <v>0</v>
      </c>
      <c r="H1221">
        <v>812</v>
      </c>
      <c r="I1221" t="s">
        <v>27</v>
      </c>
      <c r="J1221" t="s">
        <v>2286</v>
      </c>
      <c r="K1221" t="s">
        <v>2443</v>
      </c>
      <c r="L1221" t="s">
        <v>364</v>
      </c>
      <c r="M1221" t="s">
        <v>32</v>
      </c>
      <c r="N1221">
        <v>1200</v>
      </c>
      <c r="O1221">
        <v>0</v>
      </c>
      <c r="P1221">
        <v>600</v>
      </c>
      <c r="Q1221">
        <v>1200</v>
      </c>
      <c r="R1221">
        <v>600</v>
      </c>
      <c r="S1221">
        <v>1200</v>
      </c>
      <c r="T1221">
        <v>0</v>
      </c>
      <c r="U1221">
        <v>0</v>
      </c>
      <c r="V1221">
        <v>3</v>
      </c>
      <c r="W1221">
        <v>0</v>
      </c>
      <c r="X1221">
        <v>0</v>
      </c>
      <c r="Y1221">
        <v>0</v>
      </c>
      <c r="Z1221">
        <v>0</v>
      </c>
      <c r="AA1221">
        <v>0</v>
      </c>
      <c r="AB1221">
        <v>0</v>
      </c>
      <c r="AC1221" t="s">
        <v>33</v>
      </c>
      <c r="AD1221" t="s">
        <v>2444</v>
      </c>
      <c r="AE1221">
        <v>0</v>
      </c>
      <c r="AF1221">
        <v>0</v>
      </c>
    </row>
    <row r="1222" spans="1:32" hidden="1" x14ac:dyDescent="0.25">
      <c r="A1222" t="s">
        <v>2442</v>
      </c>
      <c r="B1222">
        <v>224.7</v>
      </c>
      <c r="C1222">
        <v>168.37</v>
      </c>
      <c r="D1222" s="17">
        <f>VLOOKUP(A1222,Sheet7!$A$2:$B$602,2,FALSE)</f>
        <v>40</v>
      </c>
      <c r="E1222">
        <v>27507</v>
      </c>
      <c r="F1222">
        <v>0</v>
      </c>
      <c r="H1222">
        <v>812</v>
      </c>
      <c r="I1222" t="s">
        <v>27</v>
      </c>
      <c r="J1222" t="s">
        <v>2286</v>
      </c>
      <c r="K1222" t="s">
        <v>2445</v>
      </c>
      <c r="L1222" t="s">
        <v>45</v>
      </c>
      <c r="M1222" t="s">
        <v>32</v>
      </c>
      <c r="N1222">
        <v>200</v>
      </c>
      <c r="O1222">
        <v>0</v>
      </c>
      <c r="P1222">
        <v>100</v>
      </c>
      <c r="Q1222">
        <v>200</v>
      </c>
      <c r="R1222">
        <v>100</v>
      </c>
      <c r="S1222">
        <v>200</v>
      </c>
      <c r="T1222">
        <v>0</v>
      </c>
      <c r="U1222">
        <v>0</v>
      </c>
      <c r="V1222">
        <v>3</v>
      </c>
      <c r="W1222">
        <v>0</v>
      </c>
      <c r="X1222" t="s">
        <v>1876</v>
      </c>
      <c r="Y1222">
        <v>0</v>
      </c>
      <c r="Z1222">
        <v>0</v>
      </c>
      <c r="AA1222">
        <v>0</v>
      </c>
      <c r="AB1222">
        <v>0</v>
      </c>
      <c r="AC1222" t="s">
        <v>33</v>
      </c>
      <c r="AD1222">
        <v>0</v>
      </c>
      <c r="AE1222">
        <v>0</v>
      </c>
      <c r="AF1222">
        <v>0</v>
      </c>
    </row>
    <row r="1223" spans="1:32" hidden="1" x14ac:dyDescent="0.25">
      <c r="A1223" t="s">
        <v>2442</v>
      </c>
      <c r="B1223">
        <v>224.7</v>
      </c>
      <c r="C1223">
        <v>168.37</v>
      </c>
      <c r="D1223" s="17">
        <f>VLOOKUP(A1223,Sheet7!$A$2:$B$602,2,FALSE)</f>
        <v>40</v>
      </c>
      <c r="E1223">
        <v>27508</v>
      </c>
      <c r="F1223">
        <v>0</v>
      </c>
      <c r="H1223">
        <v>812</v>
      </c>
      <c r="I1223" t="s">
        <v>27</v>
      </c>
      <c r="J1223" t="s">
        <v>2286</v>
      </c>
      <c r="K1223" t="s">
        <v>2446</v>
      </c>
      <c r="L1223" t="s">
        <v>71</v>
      </c>
      <c r="M1223" t="s">
        <v>32</v>
      </c>
      <c r="N1223">
        <v>50</v>
      </c>
      <c r="O1223">
        <v>0</v>
      </c>
      <c r="P1223">
        <v>20</v>
      </c>
      <c r="Q1223">
        <v>50</v>
      </c>
      <c r="R1223">
        <v>20</v>
      </c>
      <c r="S1223">
        <v>50</v>
      </c>
      <c r="T1223">
        <v>0</v>
      </c>
      <c r="U1223">
        <v>0</v>
      </c>
      <c r="V1223">
        <v>3</v>
      </c>
      <c r="W1223">
        <v>0</v>
      </c>
      <c r="X1223" t="s">
        <v>1876</v>
      </c>
      <c r="Y1223">
        <v>0</v>
      </c>
      <c r="Z1223">
        <v>0</v>
      </c>
      <c r="AA1223">
        <v>0</v>
      </c>
      <c r="AB1223">
        <v>0</v>
      </c>
      <c r="AC1223" t="s">
        <v>33</v>
      </c>
      <c r="AD1223">
        <v>0</v>
      </c>
      <c r="AE1223">
        <v>0</v>
      </c>
      <c r="AF1223">
        <v>0</v>
      </c>
    </row>
    <row r="1224" spans="1:32" hidden="1" x14ac:dyDescent="0.25">
      <c r="A1224" t="s">
        <v>2442</v>
      </c>
      <c r="B1224">
        <v>224.7</v>
      </c>
      <c r="C1224">
        <v>168.37</v>
      </c>
      <c r="D1224" s="17">
        <f>VLOOKUP(A1224,Sheet7!$A$2:$B$602,2,FALSE)</f>
        <v>40</v>
      </c>
      <c r="E1224">
        <v>27509</v>
      </c>
      <c r="F1224">
        <v>0</v>
      </c>
      <c r="H1224">
        <v>812</v>
      </c>
      <c r="I1224" t="s">
        <v>27</v>
      </c>
      <c r="J1224" t="s">
        <v>2286</v>
      </c>
      <c r="K1224" t="s">
        <v>2447</v>
      </c>
      <c r="L1224" t="s">
        <v>35</v>
      </c>
      <c r="M1224" t="s">
        <v>32</v>
      </c>
      <c r="N1224">
        <v>120</v>
      </c>
      <c r="O1224">
        <v>0</v>
      </c>
      <c r="P1224">
        <v>60</v>
      </c>
      <c r="Q1224">
        <v>120</v>
      </c>
      <c r="R1224">
        <v>60</v>
      </c>
      <c r="S1224">
        <v>120</v>
      </c>
      <c r="T1224">
        <v>0</v>
      </c>
      <c r="U1224" t="s">
        <v>2299</v>
      </c>
      <c r="V1224">
        <v>0</v>
      </c>
      <c r="W1224">
        <v>0</v>
      </c>
      <c r="X1224">
        <v>0</v>
      </c>
      <c r="Y1224">
        <v>0</v>
      </c>
      <c r="Z1224">
        <v>0</v>
      </c>
      <c r="AA1224">
        <v>0</v>
      </c>
      <c r="AB1224">
        <v>0</v>
      </c>
      <c r="AC1224" t="s">
        <v>33</v>
      </c>
      <c r="AD1224">
        <v>0</v>
      </c>
      <c r="AE1224">
        <v>0</v>
      </c>
      <c r="AF1224">
        <v>0</v>
      </c>
    </row>
    <row r="1225" spans="1:32" hidden="1" x14ac:dyDescent="0.25">
      <c r="A1225" t="s">
        <v>2442</v>
      </c>
      <c r="B1225">
        <v>224.7</v>
      </c>
      <c r="C1225">
        <v>168.37</v>
      </c>
      <c r="D1225" s="17">
        <f>VLOOKUP(A1225,Sheet7!$A$2:$B$602,2,FALSE)</f>
        <v>40</v>
      </c>
      <c r="E1225">
        <v>27512</v>
      </c>
      <c r="F1225">
        <v>0</v>
      </c>
      <c r="H1225">
        <v>812</v>
      </c>
      <c r="I1225" t="s">
        <v>27</v>
      </c>
      <c r="J1225" t="s">
        <v>2286</v>
      </c>
      <c r="K1225" t="s">
        <v>2449</v>
      </c>
      <c r="L1225" t="s">
        <v>408</v>
      </c>
      <c r="M1225" t="s">
        <v>32</v>
      </c>
      <c r="N1225">
        <v>360</v>
      </c>
      <c r="O1225">
        <v>0</v>
      </c>
      <c r="P1225">
        <v>200</v>
      </c>
      <c r="Q1225">
        <v>360</v>
      </c>
      <c r="R1225">
        <v>0</v>
      </c>
      <c r="S1225">
        <v>0</v>
      </c>
      <c r="T1225">
        <v>0</v>
      </c>
      <c r="U1225">
        <v>0</v>
      </c>
      <c r="V1225">
        <v>1</v>
      </c>
      <c r="W1225">
        <v>2</v>
      </c>
      <c r="X1225" t="s">
        <v>1629</v>
      </c>
      <c r="Y1225">
        <v>1</v>
      </c>
      <c r="Z1225">
        <v>3</v>
      </c>
      <c r="AA1225">
        <v>0</v>
      </c>
      <c r="AB1225">
        <v>0</v>
      </c>
      <c r="AC1225" t="s">
        <v>33</v>
      </c>
      <c r="AD1225" t="s">
        <v>2042</v>
      </c>
      <c r="AE1225">
        <v>0</v>
      </c>
      <c r="AF1225">
        <v>0</v>
      </c>
    </row>
    <row r="1226" spans="1:32" hidden="1" x14ac:dyDescent="0.25">
      <c r="A1226" t="s">
        <v>2442</v>
      </c>
      <c r="B1226">
        <v>224.7</v>
      </c>
      <c r="C1226">
        <v>168.37</v>
      </c>
      <c r="D1226" s="17">
        <f>VLOOKUP(A1226,Sheet7!$A$2:$B$602,2,FALSE)</f>
        <v>40</v>
      </c>
      <c r="E1226">
        <v>27513</v>
      </c>
      <c r="F1226">
        <v>0</v>
      </c>
      <c r="H1226">
        <v>812</v>
      </c>
      <c r="I1226" t="s">
        <v>27</v>
      </c>
      <c r="J1226" t="s">
        <v>2286</v>
      </c>
      <c r="K1226" t="s">
        <v>2450</v>
      </c>
      <c r="L1226" t="s">
        <v>408</v>
      </c>
      <c r="M1226" t="s">
        <v>77</v>
      </c>
      <c r="N1226">
        <v>240</v>
      </c>
      <c r="O1226">
        <v>0</v>
      </c>
      <c r="P1226">
        <v>120</v>
      </c>
      <c r="Q1226">
        <v>240</v>
      </c>
      <c r="R1226">
        <v>0</v>
      </c>
      <c r="S1226">
        <v>0</v>
      </c>
      <c r="T1226">
        <v>0</v>
      </c>
      <c r="U1226">
        <v>0</v>
      </c>
      <c r="V1226">
        <v>1</v>
      </c>
      <c r="W1226">
        <v>2</v>
      </c>
      <c r="X1226" t="s">
        <v>1629</v>
      </c>
      <c r="Y1226">
        <v>1</v>
      </c>
      <c r="Z1226">
        <v>3</v>
      </c>
      <c r="AA1226">
        <v>0</v>
      </c>
      <c r="AB1226">
        <v>0</v>
      </c>
      <c r="AC1226" t="s">
        <v>33</v>
      </c>
      <c r="AD1226" t="s">
        <v>2042</v>
      </c>
      <c r="AE1226">
        <v>0</v>
      </c>
      <c r="AF1226">
        <v>0</v>
      </c>
    </row>
    <row r="1227" spans="1:32" hidden="1" x14ac:dyDescent="0.25">
      <c r="A1227" t="s">
        <v>2451</v>
      </c>
      <c r="B1227">
        <v>328.34999999999997</v>
      </c>
      <c r="C1227">
        <v>2390.4</v>
      </c>
      <c r="D1227" s="17">
        <f>VLOOKUP(A1227,Sheet7!$A$2:$B$602,2,FALSE)</f>
        <v>65</v>
      </c>
      <c r="E1227">
        <v>23427</v>
      </c>
      <c r="F1227">
        <v>0</v>
      </c>
      <c r="H1227">
        <v>812</v>
      </c>
      <c r="I1227" t="s">
        <v>27</v>
      </c>
      <c r="J1227" t="s">
        <v>2286</v>
      </c>
      <c r="K1227" t="s">
        <v>2452</v>
      </c>
      <c r="L1227" t="s">
        <v>98</v>
      </c>
      <c r="M1227" t="s">
        <v>32</v>
      </c>
      <c r="N1227">
        <v>680</v>
      </c>
      <c r="O1227">
        <v>2400</v>
      </c>
      <c r="P1227">
        <v>480</v>
      </c>
      <c r="Q1227">
        <v>680</v>
      </c>
      <c r="R1227">
        <v>480</v>
      </c>
      <c r="S1227">
        <v>0</v>
      </c>
      <c r="T1227">
        <v>0</v>
      </c>
      <c r="U1227" t="s">
        <v>2299</v>
      </c>
      <c r="V1227">
        <v>0</v>
      </c>
      <c r="W1227">
        <v>0</v>
      </c>
      <c r="X1227" t="s">
        <v>2453</v>
      </c>
      <c r="Y1227">
        <v>1</v>
      </c>
      <c r="Z1227">
        <v>3</v>
      </c>
      <c r="AA1227">
        <v>0</v>
      </c>
      <c r="AB1227">
        <v>0</v>
      </c>
      <c r="AC1227" t="s">
        <v>63</v>
      </c>
      <c r="AD1227">
        <v>0</v>
      </c>
      <c r="AE1227">
        <v>0</v>
      </c>
      <c r="AF1227">
        <v>0</v>
      </c>
    </row>
    <row r="1228" spans="1:32" hidden="1" x14ac:dyDescent="0.25">
      <c r="A1228" t="s">
        <v>2451</v>
      </c>
      <c r="B1228">
        <v>328.34999999999997</v>
      </c>
      <c r="C1228">
        <v>2390.4</v>
      </c>
      <c r="D1228" s="17">
        <f>VLOOKUP(A1228,Sheet7!$A$2:$B$602,2,FALSE)</f>
        <v>65</v>
      </c>
      <c r="E1228">
        <v>23428</v>
      </c>
      <c r="F1228">
        <v>0</v>
      </c>
      <c r="H1228">
        <v>812</v>
      </c>
      <c r="I1228" t="s">
        <v>27</v>
      </c>
      <c r="J1228" t="s">
        <v>2286</v>
      </c>
      <c r="K1228" t="s">
        <v>2454</v>
      </c>
      <c r="L1228" t="s">
        <v>56</v>
      </c>
      <c r="M1228" t="s">
        <v>32</v>
      </c>
      <c r="N1228">
        <v>390</v>
      </c>
      <c r="O1228">
        <v>0</v>
      </c>
      <c r="P1228">
        <v>390</v>
      </c>
      <c r="Q1228">
        <v>390</v>
      </c>
      <c r="R1228">
        <v>390</v>
      </c>
      <c r="S1228">
        <v>390</v>
      </c>
      <c r="T1228">
        <v>0</v>
      </c>
      <c r="U1228" t="s">
        <v>2299</v>
      </c>
      <c r="V1228">
        <v>0</v>
      </c>
      <c r="W1228">
        <v>0</v>
      </c>
      <c r="X1228" t="s">
        <v>1876</v>
      </c>
      <c r="Y1228">
        <v>0</v>
      </c>
      <c r="Z1228">
        <v>0</v>
      </c>
      <c r="AA1228">
        <v>0</v>
      </c>
      <c r="AB1228">
        <v>0</v>
      </c>
      <c r="AC1228" t="s">
        <v>33</v>
      </c>
      <c r="AD1228">
        <v>0</v>
      </c>
      <c r="AE1228">
        <v>0</v>
      </c>
      <c r="AF1228">
        <v>0</v>
      </c>
    </row>
    <row r="1229" spans="1:32" hidden="1" x14ac:dyDescent="0.25">
      <c r="A1229" t="s">
        <v>2455</v>
      </c>
      <c r="B1229" t="e">
        <v>#N/A</v>
      </c>
      <c r="C1229">
        <v>-14.28</v>
      </c>
      <c r="D1229" s="17">
        <f>VLOOKUP(A1229,Sheet7!$A$2:$B$602,2,FALSE)</f>
        <v>25</v>
      </c>
      <c r="E1229">
        <v>25334</v>
      </c>
      <c r="F1229">
        <v>0</v>
      </c>
      <c r="H1229">
        <v>812</v>
      </c>
      <c r="I1229" t="s">
        <v>27</v>
      </c>
      <c r="J1229" t="s">
        <v>2286</v>
      </c>
      <c r="K1229" t="s">
        <v>2456</v>
      </c>
      <c r="L1229" t="s">
        <v>98</v>
      </c>
      <c r="M1229" t="s">
        <v>77</v>
      </c>
      <c r="N1229">
        <v>400</v>
      </c>
      <c r="O1229">
        <v>0</v>
      </c>
      <c r="P1229">
        <v>400</v>
      </c>
      <c r="Q1229">
        <v>400</v>
      </c>
      <c r="R1229">
        <v>400</v>
      </c>
      <c r="S1229">
        <v>400</v>
      </c>
      <c r="T1229">
        <v>0</v>
      </c>
      <c r="U1229">
        <v>0</v>
      </c>
      <c r="V1229">
        <v>5</v>
      </c>
      <c r="W1229">
        <v>0</v>
      </c>
      <c r="X1229" t="s">
        <v>1876</v>
      </c>
      <c r="Y1229">
        <v>0</v>
      </c>
      <c r="Z1229">
        <v>0</v>
      </c>
      <c r="AA1229">
        <v>0</v>
      </c>
      <c r="AB1229">
        <v>0</v>
      </c>
      <c r="AC1229" t="s">
        <v>33</v>
      </c>
      <c r="AD1229">
        <v>0</v>
      </c>
      <c r="AE1229">
        <v>0</v>
      </c>
      <c r="AF1229">
        <v>0</v>
      </c>
    </row>
    <row r="1230" spans="1:32" hidden="1" x14ac:dyDescent="0.25">
      <c r="A1230" t="s">
        <v>2455</v>
      </c>
      <c r="B1230" t="e">
        <v>#N/A</v>
      </c>
      <c r="C1230">
        <v>-14.28</v>
      </c>
      <c r="D1230" s="17">
        <f>VLOOKUP(A1230,Sheet7!$A$2:$B$602,2,FALSE)</f>
        <v>25</v>
      </c>
      <c r="E1230">
        <v>25445</v>
      </c>
      <c r="F1230">
        <v>0</v>
      </c>
      <c r="H1230">
        <v>812</v>
      </c>
      <c r="I1230" t="s">
        <v>27</v>
      </c>
      <c r="J1230" t="s">
        <v>2286</v>
      </c>
      <c r="K1230" t="s">
        <v>2459</v>
      </c>
      <c r="L1230" t="s">
        <v>98</v>
      </c>
      <c r="M1230" t="s">
        <v>32</v>
      </c>
      <c r="N1230">
        <v>100</v>
      </c>
      <c r="O1230">
        <v>0</v>
      </c>
      <c r="P1230">
        <v>100</v>
      </c>
      <c r="Q1230">
        <v>100</v>
      </c>
      <c r="R1230">
        <v>100</v>
      </c>
      <c r="S1230">
        <v>100</v>
      </c>
      <c r="T1230">
        <v>0</v>
      </c>
      <c r="U1230" t="s">
        <v>2299</v>
      </c>
      <c r="V1230">
        <v>0</v>
      </c>
      <c r="W1230">
        <v>0</v>
      </c>
      <c r="X1230" t="s">
        <v>2434</v>
      </c>
      <c r="Y1230">
        <v>0</v>
      </c>
      <c r="Z1230">
        <v>0</v>
      </c>
      <c r="AA1230">
        <v>0</v>
      </c>
      <c r="AB1230">
        <v>0</v>
      </c>
      <c r="AC1230" t="s">
        <v>33</v>
      </c>
      <c r="AD1230">
        <v>0</v>
      </c>
      <c r="AE1230">
        <v>0</v>
      </c>
      <c r="AF1230">
        <v>0</v>
      </c>
    </row>
    <row r="1231" spans="1:32" hidden="1" x14ac:dyDescent="0.25">
      <c r="A1231" t="s">
        <v>2460</v>
      </c>
      <c r="B1231">
        <v>420.98</v>
      </c>
      <c r="C1231">
        <v>2311.48</v>
      </c>
      <c r="D1231" s="17">
        <f>VLOOKUP(A1231,Sheet7!$A$2:$B$602,2,FALSE)</f>
        <v>85</v>
      </c>
      <c r="E1231">
        <v>25450</v>
      </c>
      <c r="F1231">
        <v>0</v>
      </c>
      <c r="H1231">
        <v>812</v>
      </c>
      <c r="I1231" t="s">
        <v>27</v>
      </c>
      <c r="J1231" t="s">
        <v>2286</v>
      </c>
      <c r="K1231" t="s">
        <v>2461</v>
      </c>
      <c r="L1231" t="s">
        <v>50</v>
      </c>
      <c r="M1231" t="s">
        <v>32</v>
      </c>
      <c r="N1231">
        <v>1500</v>
      </c>
      <c r="O1231">
        <v>0</v>
      </c>
      <c r="P1231">
        <v>500</v>
      </c>
      <c r="Q1231">
        <v>1500</v>
      </c>
      <c r="R1231">
        <v>500</v>
      </c>
      <c r="S1231">
        <v>1500</v>
      </c>
      <c r="T1231">
        <v>0</v>
      </c>
      <c r="U1231" t="s">
        <v>2299</v>
      </c>
      <c r="V1231">
        <v>0</v>
      </c>
      <c r="W1231">
        <v>0</v>
      </c>
      <c r="X1231" t="s">
        <v>1876</v>
      </c>
      <c r="Y1231">
        <v>0</v>
      </c>
      <c r="Z1231">
        <v>0</v>
      </c>
      <c r="AA1231">
        <v>0</v>
      </c>
      <c r="AB1231">
        <v>0</v>
      </c>
      <c r="AC1231" t="s">
        <v>33</v>
      </c>
      <c r="AD1231">
        <v>0</v>
      </c>
      <c r="AE1231">
        <v>0</v>
      </c>
      <c r="AF1231">
        <v>0</v>
      </c>
    </row>
    <row r="1232" spans="1:32" hidden="1" x14ac:dyDescent="0.25">
      <c r="A1232" t="s">
        <v>2460</v>
      </c>
      <c r="B1232">
        <v>420.98</v>
      </c>
      <c r="C1232">
        <v>2311.48</v>
      </c>
      <c r="D1232" s="17">
        <f>VLOOKUP(A1232,Sheet7!$A$2:$B$602,2,FALSE)</f>
        <v>85</v>
      </c>
      <c r="E1232">
        <v>25470</v>
      </c>
      <c r="F1232">
        <v>0</v>
      </c>
      <c r="H1232">
        <v>812</v>
      </c>
      <c r="I1232" t="s">
        <v>27</v>
      </c>
      <c r="J1232" t="s">
        <v>2286</v>
      </c>
      <c r="K1232" t="s">
        <v>2462</v>
      </c>
      <c r="L1232" t="s">
        <v>45</v>
      </c>
      <c r="M1232" t="s">
        <v>32</v>
      </c>
      <c r="N1232">
        <v>230</v>
      </c>
      <c r="O1232">
        <v>0</v>
      </c>
      <c r="P1232">
        <v>57.5</v>
      </c>
      <c r="Q1232">
        <v>230</v>
      </c>
      <c r="R1232">
        <v>57.5</v>
      </c>
      <c r="S1232">
        <v>230</v>
      </c>
      <c r="T1232">
        <v>0</v>
      </c>
      <c r="U1232" t="s">
        <v>2299</v>
      </c>
      <c r="V1232">
        <v>0</v>
      </c>
      <c r="W1232">
        <v>0</v>
      </c>
      <c r="X1232" t="s">
        <v>1876</v>
      </c>
      <c r="Y1232">
        <v>0</v>
      </c>
      <c r="Z1232">
        <v>0</v>
      </c>
      <c r="AA1232">
        <v>0</v>
      </c>
      <c r="AB1232">
        <v>0</v>
      </c>
      <c r="AC1232" t="s">
        <v>33</v>
      </c>
      <c r="AD1232">
        <v>0</v>
      </c>
      <c r="AE1232">
        <v>0</v>
      </c>
      <c r="AF1232">
        <v>0</v>
      </c>
    </row>
    <row r="1233" spans="1:32" hidden="1" x14ac:dyDescent="0.25">
      <c r="A1233" t="s">
        <v>2463</v>
      </c>
      <c r="B1233">
        <v>0</v>
      </c>
      <c r="C1233" t="e">
        <v>#N/A</v>
      </c>
      <c r="D1233" s="17" t="e">
        <f>VLOOKUP(A1233,Sheet7!$A$2:$B$602,2,FALSE)</f>
        <v>#N/A</v>
      </c>
      <c r="E1233">
        <v>26978</v>
      </c>
      <c r="F1233">
        <v>0</v>
      </c>
      <c r="H1233">
        <v>812</v>
      </c>
      <c r="I1233" t="s">
        <v>27</v>
      </c>
      <c r="J1233" t="s">
        <v>2286</v>
      </c>
      <c r="K1233" t="s">
        <v>2464</v>
      </c>
      <c r="L1233" t="s">
        <v>288</v>
      </c>
      <c r="M1233" t="s">
        <v>77</v>
      </c>
      <c r="N1233">
        <v>100</v>
      </c>
      <c r="O1233">
        <v>25</v>
      </c>
      <c r="P1233">
        <v>75</v>
      </c>
      <c r="Q1233">
        <v>100</v>
      </c>
      <c r="R1233">
        <v>75</v>
      </c>
      <c r="S1233">
        <v>100</v>
      </c>
      <c r="T1233">
        <v>0</v>
      </c>
      <c r="U1233" t="s">
        <v>2299</v>
      </c>
      <c r="V1233">
        <v>0</v>
      </c>
      <c r="W1233">
        <v>0</v>
      </c>
      <c r="X1233" t="s">
        <v>1876</v>
      </c>
      <c r="Y1233">
        <v>0</v>
      </c>
      <c r="Z1233">
        <v>0</v>
      </c>
      <c r="AA1233">
        <v>0</v>
      </c>
      <c r="AB1233">
        <v>0</v>
      </c>
      <c r="AC1233" t="s">
        <v>33</v>
      </c>
      <c r="AD1233">
        <v>0</v>
      </c>
      <c r="AE1233">
        <v>0</v>
      </c>
      <c r="AF1233">
        <v>0</v>
      </c>
    </row>
    <row r="1234" spans="1:32" hidden="1" x14ac:dyDescent="0.25">
      <c r="A1234" t="s">
        <v>2463</v>
      </c>
      <c r="B1234">
        <v>0</v>
      </c>
      <c r="C1234" t="e">
        <v>#N/A</v>
      </c>
      <c r="D1234" s="17" t="e">
        <f>VLOOKUP(A1234,Sheet7!$A$2:$B$602,2,FALSE)</f>
        <v>#N/A</v>
      </c>
      <c r="E1234">
        <v>26979</v>
      </c>
      <c r="F1234">
        <v>0</v>
      </c>
      <c r="H1234">
        <v>812</v>
      </c>
      <c r="I1234" t="s">
        <v>27</v>
      </c>
      <c r="J1234" t="s">
        <v>2286</v>
      </c>
      <c r="K1234" t="s">
        <v>2465</v>
      </c>
      <c r="L1234" t="s">
        <v>98</v>
      </c>
      <c r="M1234" t="s">
        <v>32</v>
      </c>
      <c r="N1234">
        <v>100</v>
      </c>
      <c r="O1234">
        <v>20</v>
      </c>
      <c r="P1234">
        <v>80</v>
      </c>
      <c r="Q1234">
        <v>100</v>
      </c>
      <c r="R1234">
        <v>80</v>
      </c>
      <c r="S1234">
        <v>100</v>
      </c>
      <c r="T1234">
        <v>0</v>
      </c>
      <c r="U1234" t="s">
        <v>2299</v>
      </c>
      <c r="V1234">
        <v>0</v>
      </c>
      <c r="W1234">
        <v>0</v>
      </c>
      <c r="X1234" t="s">
        <v>1876</v>
      </c>
      <c r="Y1234">
        <v>0</v>
      </c>
      <c r="Z1234">
        <v>0</v>
      </c>
      <c r="AA1234">
        <v>0</v>
      </c>
      <c r="AB1234">
        <v>0</v>
      </c>
      <c r="AC1234" t="s">
        <v>33</v>
      </c>
      <c r="AD1234">
        <v>0</v>
      </c>
      <c r="AE1234">
        <v>0</v>
      </c>
      <c r="AF1234">
        <v>0</v>
      </c>
    </row>
    <row r="1235" spans="1:32" hidden="1" x14ac:dyDescent="0.25">
      <c r="A1235" t="s">
        <v>2463</v>
      </c>
      <c r="B1235">
        <v>0</v>
      </c>
      <c r="C1235" t="e">
        <v>#N/A</v>
      </c>
      <c r="D1235" s="17" t="e">
        <f>VLOOKUP(A1235,Sheet7!$A$2:$B$602,2,FALSE)</f>
        <v>#N/A</v>
      </c>
      <c r="E1235">
        <v>27011</v>
      </c>
      <c r="F1235">
        <v>0</v>
      </c>
      <c r="H1235">
        <v>812</v>
      </c>
      <c r="I1235" t="s">
        <v>27</v>
      </c>
      <c r="J1235" t="s">
        <v>2286</v>
      </c>
      <c r="K1235" t="s">
        <v>2466</v>
      </c>
      <c r="L1235" t="s">
        <v>50</v>
      </c>
      <c r="M1235" t="s">
        <v>77</v>
      </c>
      <c r="N1235">
        <v>75</v>
      </c>
      <c r="O1235">
        <v>25</v>
      </c>
      <c r="P1235">
        <v>50</v>
      </c>
      <c r="Q1235">
        <v>75</v>
      </c>
      <c r="R1235">
        <v>50</v>
      </c>
      <c r="S1235">
        <v>75</v>
      </c>
      <c r="T1235">
        <v>0</v>
      </c>
      <c r="U1235" t="s">
        <v>2299</v>
      </c>
      <c r="V1235">
        <v>0</v>
      </c>
      <c r="W1235">
        <v>0</v>
      </c>
      <c r="X1235" t="s">
        <v>1876</v>
      </c>
      <c r="Y1235">
        <v>0</v>
      </c>
      <c r="Z1235">
        <v>0</v>
      </c>
      <c r="AA1235">
        <v>0</v>
      </c>
      <c r="AB1235">
        <v>0</v>
      </c>
      <c r="AC1235" t="s">
        <v>33</v>
      </c>
      <c r="AD1235">
        <v>0</v>
      </c>
      <c r="AE1235">
        <v>0</v>
      </c>
      <c r="AF1235">
        <v>0</v>
      </c>
    </row>
    <row r="1236" spans="1:32" hidden="1" x14ac:dyDescent="0.25">
      <c r="A1236" t="s">
        <v>2463</v>
      </c>
      <c r="B1236">
        <v>0</v>
      </c>
      <c r="C1236" t="e">
        <v>#N/A</v>
      </c>
      <c r="D1236" s="17" t="e">
        <f>VLOOKUP(A1236,Sheet7!$A$2:$B$602,2,FALSE)</f>
        <v>#N/A</v>
      </c>
      <c r="E1236">
        <v>27029</v>
      </c>
      <c r="F1236">
        <v>0</v>
      </c>
      <c r="H1236">
        <v>812</v>
      </c>
      <c r="I1236" t="s">
        <v>27</v>
      </c>
      <c r="J1236" t="s">
        <v>2286</v>
      </c>
      <c r="K1236" t="s">
        <v>2467</v>
      </c>
      <c r="L1236" t="s">
        <v>31</v>
      </c>
      <c r="M1236" t="s">
        <v>32</v>
      </c>
      <c r="N1236">
        <v>100</v>
      </c>
      <c r="O1236">
        <v>25</v>
      </c>
      <c r="P1236">
        <v>75</v>
      </c>
      <c r="Q1236">
        <v>100</v>
      </c>
      <c r="R1236">
        <v>75</v>
      </c>
      <c r="S1236">
        <v>100</v>
      </c>
      <c r="T1236">
        <v>0</v>
      </c>
      <c r="U1236" t="s">
        <v>2299</v>
      </c>
      <c r="V1236">
        <v>0</v>
      </c>
      <c r="W1236">
        <v>0</v>
      </c>
      <c r="X1236" t="s">
        <v>1876</v>
      </c>
      <c r="Y1236">
        <v>0</v>
      </c>
      <c r="Z1236">
        <v>0</v>
      </c>
      <c r="AA1236">
        <v>0</v>
      </c>
      <c r="AB1236">
        <v>0</v>
      </c>
      <c r="AC1236" t="s">
        <v>33</v>
      </c>
      <c r="AD1236">
        <v>0</v>
      </c>
      <c r="AE1236">
        <v>0</v>
      </c>
      <c r="AF1236">
        <v>0</v>
      </c>
    </row>
    <row r="1237" spans="1:32" hidden="1" x14ac:dyDescent="0.25">
      <c r="A1237" t="s">
        <v>2468</v>
      </c>
      <c r="B1237">
        <v>722.86</v>
      </c>
      <c r="C1237">
        <v>1599.59</v>
      </c>
      <c r="D1237" s="17">
        <f>VLOOKUP(A1237,Sheet7!$A$2:$B$602,2,FALSE)</f>
        <v>20</v>
      </c>
      <c r="E1237">
        <v>24983</v>
      </c>
      <c r="F1237">
        <v>0</v>
      </c>
      <c r="H1237">
        <v>812</v>
      </c>
      <c r="I1237" t="s">
        <v>27</v>
      </c>
      <c r="J1237" t="s">
        <v>2286</v>
      </c>
      <c r="K1237" t="s">
        <v>2469</v>
      </c>
      <c r="L1237" t="s">
        <v>288</v>
      </c>
      <c r="M1237" t="s">
        <v>32</v>
      </c>
      <c r="N1237">
        <v>1260</v>
      </c>
      <c r="O1237">
        <v>630</v>
      </c>
      <c r="P1237">
        <v>630</v>
      </c>
      <c r="Q1237">
        <v>1260</v>
      </c>
      <c r="R1237">
        <v>630</v>
      </c>
      <c r="S1237">
        <v>1260</v>
      </c>
      <c r="T1237">
        <v>0</v>
      </c>
      <c r="U1237" t="s">
        <v>2299</v>
      </c>
      <c r="V1237">
        <v>0</v>
      </c>
      <c r="W1237">
        <v>0</v>
      </c>
      <c r="X1237" t="s">
        <v>1876</v>
      </c>
      <c r="Y1237">
        <v>0</v>
      </c>
      <c r="Z1237">
        <v>0</v>
      </c>
      <c r="AA1237">
        <v>0</v>
      </c>
      <c r="AB1237">
        <v>0</v>
      </c>
      <c r="AC1237" t="s">
        <v>33</v>
      </c>
      <c r="AD1237">
        <v>0</v>
      </c>
      <c r="AE1237">
        <v>0</v>
      </c>
      <c r="AF1237">
        <v>0</v>
      </c>
    </row>
    <row r="1238" spans="1:32" hidden="1" x14ac:dyDescent="0.25">
      <c r="A1238" t="s">
        <v>2468</v>
      </c>
      <c r="B1238">
        <v>722.86</v>
      </c>
      <c r="C1238">
        <v>1599.59</v>
      </c>
      <c r="D1238" s="17">
        <f>VLOOKUP(A1238,Sheet7!$A$2:$B$602,2,FALSE)</f>
        <v>20</v>
      </c>
      <c r="E1238">
        <v>24985</v>
      </c>
      <c r="F1238">
        <v>0</v>
      </c>
      <c r="H1238">
        <v>812</v>
      </c>
      <c r="I1238" t="s">
        <v>27</v>
      </c>
      <c r="J1238" t="s">
        <v>2286</v>
      </c>
      <c r="K1238" t="s">
        <v>2472</v>
      </c>
      <c r="L1238" t="s">
        <v>42</v>
      </c>
      <c r="M1238" t="s">
        <v>32</v>
      </c>
      <c r="N1238">
        <v>50</v>
      </c>
      <c r="O1238">
        <v>0</v>
      </c>
      <c r="P1238">
        <v>50</v>
      </c>
      <c r="Q1238">
        <v>50</v>
      </c>
      <c r="R1238">
        <v>50</v>
      </c>
      <c r="S1238">
        <v>50</v>
      </c>
      <c r="T1238">
        <v>0</v>
      </c>
      <c r="U1238" t="s">
        <v>2299</v>
      </c>
      <c r="V1238">
        <v>0</v>
      </c>
      <c r="W1238">
        <v>0</v>
      </c>
      <c r="X1238" t="s">
        <v>1876</v>
      </c>
      <c r="Y1238">
        <v>0</v>
      </c>
      <c r="Z1238">
        <v>0</v>
      </c>
      <c r="AA1238">
        <v>0</v>
      </c>
      <c r="AB1238">
        <v>0</v>
      </c>
      <c r="AC1238" t="s">
        <v>33</v>
      </c>
      <c r="AD1238">
        <v>0</v>
      </c>
      <c r="AE1238">
        <v>0</v>
      </c>
      <c r="AF1238">
        <v>0</v>
      </c>
    </row>
    <row r="1239" spans="1:32" hidden="1" x14ac:dyDescent="0.25">
      <c r="A1239" t="s">
        <v>2468</v>
      </c>
      <c r="B1239">
        <v>722.86</v>
      </c>
      <c r="C1239">
        <v>1599.59</v>
      </c>
      <c r="D1239" s="17">
        <f>VLOOKUP(A1239,Sheet7!$A$2:$B$602,2,FALSE)</f>
        <v>20</v>
      </c>
      <c r="E1239">
        <v>24986</v>
      </c>
      <c r="F1239">
        <v>0</v>
      </c>
      <c r="H1239">
        <v>812</v>
      </c>
      <c r="I1239" t="s">
        <v>27</v>
      </c>
      <c r="J1239" t="s">
        <v>2286</v>
      </c>
      <c r="K1239" t="s">
        <v>2473</v>
      </c>
      <c r="L1239" t="s">
        <v>50</v>
      </c>
      <c r="M1239" t="s">
        <v>77</v>
      </c>
      <c r="N1239">
        <v>10</v>
      </c>
      <c r="O1239">
        <v>0</v>
      </c>
      <c r="P1239">
        <v>10</v>
      </c>
      <c r="Q1239">
        <v>10</v>
      </c>
      <c r="R1239">
        <v>10</v>
      </c>
      <c r="S1239">
        <v>10</v>
      </c>
      <c r="T1239">
        <v>0</v>
      </c>
      <c r="U1239" t="s">
        <v>2299</v>
      </c>
      <c r="V1239">
        <v>0</v>
      </c>
      <c r="W1239">
        <v>0</v>
      </c>
      <c r="X1239" t="s">
        <v>1876</v>
      </c>
      <c r="Y1239">
        <v>0</v>
      </c>
      <c r="Z1239">
        <v>0</v>
      </c>
      <c r="AA1239">
        <v>0</v>
      </c>
      <c r="AB1239">
        <v>0</v>
      </c>
      <c r="AC1239" t="s">
        <v>33</v>
      </c>
      <c r="AD1239">
        <v>0</v>
      </c>
      <c r="AE1239">
        <v>0</v>
      </c>
      <c r="AF1239">
        <v>0</v>
      </c>
    </row>
    <row r="1240" spans="1:32" hidden="1" x14ac:dyDescent="0.25">
      <c r="A1240" t="s">
        <v>2475</v>
      </c>
      <c r="B1240">
        <v>101.7</v>
      </c>
      <c r="C1240" t="e">
        <v>#N/A</v>
      </c>
      <c r="D1240" s="17" t="e">
        <f>VLOOKUP(A1240,Sheet7!$A$2:$B$602,2,FALSE)</f>
        <v>#N/A</v>
      </c>
      <c r="E1240">
        <v>24893</v>
      </c>
      <c r="F1240">
        <v>0</v>
      </c>
      <c r="H1240">
        <v>812</v>
      </c>
      <c r="I1240" t="s">
        <v>27</v>
      </c>
      <c r="J1240" t="s">
        <v>2286</v>
      </c>
      <c r="K1240" t="s">
        <v>2476</v>
      </c>
      <c r="L1240" t="s">
        <v>119</v>
      </c>
      <c r="M1240" t="s">
        <v>32</v>
      </c>
      <c r="N1240">
        <v>334.85</v>
      </c>
      <c r="O1240">
        <v>132</v>
      </c>
      <c r="P1240">
        <v>202.85</v>
      </c>
      <c r="Q1240">
        <v>334.85</v>
      </c>
      <c r="R1240">
        <v>202.85</v>
      </c>
      <c r="S1240">
        <v>334.85</v>
      </c>
      <c r="T1240">
        <v>0</v>
      </c>
      <c r="U1240" t="s">
        <v>2299</v>
      </c>
      <c r="V1240">
        <v>0</v>
      </c>
      <c r="W1240">
        <v>0</v>
      </c>
      <c r="X1240" t="s">
        <v>1876</v>
      </c>
      <c r="Y1240">
        <v>0</v>
      </c>
      <c r="Z1240">
        <v>0</v>
      </c>
      <c r="AA1240">
        <v>0</v>
      </c>
      <c r="AB1240">
        <v>0</v>
      </c>
      <c r="AC1240" t="s">
        <v>33</v>
      </c>
      <c r="AD1240">
        <v>0</v>
      </c>
      <c r="AE1240">
        <v>0</v>
      </c>
      <c r="AF1240">
        <v>0</v>
      </c>
    </row>
    <row r="1241" spans="1:32" hidden="1" x14ac:dyDescent="0.25">
      <c r="A1241" t="s">
        <v>2477</v>
      </c>
      <c r="B1241">
        <v>80.709999999999994</v>
      </c>
      <c r="C1241" t="e">
        <v>#N/A</v>
      </c>
      <c r="D1241" s="17" t="e">
        <f>VLOOKUP(A1241,Sheet7!$A$2:$B$602,2,FALSE)</f>
        <v>#N/A</v>
      </c>
      <c r="E1241">
        <v>26630</v>
      </c>
      <c r="F1241">
        <v>0</v>
      </c>
      <c r="H1241">
        <v>812</v>
      </c>
      <c r="I1241" t="s">
        <v>27</v>
      </c>
      <c r="J1241" t="s">
        <v>2286</v>
      </c>
      <c r="K1241" t="s">
        <v>2478</v>
      </c>
      <c r="L1241" t="s">
        <v>71</v>
      </c>
      <c r="M1241" t="s">
        <v>32</v>
      </c>
      <c r="N1241">
        <v>60</v>
      </c>
      <c r="O1241">
        <v>0</v>
      </c>
      <c r="P1241">
        <v>60</v>
      </c>
      <c r="Q1241">
        <v>60</v>
      </c>
      <c r="R1241">
        <v>60</v>
      </c>
      <c r="S1241">
        <v>60</v>
      </c>
      <c r="T1241">
        <v>0</v>
      </c>
      <c r="U1241" t="s">
        <v>2299</v>
      </c>
      <c r="V1241">
        <v>0</v>
      </c>
      <c r="W1241">
        <v>0</v>
      </c>
      <c r="X1241" t="s">
        <v>2434</v>
      </c>
      <c r="Y1241">
        <v>0</v>
      </c>
      <c r="Z1241">
        <v>0</v>
      </c>
      <c r="AA1241">
        <v>0</v>
      </c>
      <c r="AB1241">
        <v>0</v>
      </c>
      <c r="AC1241" t="s">
        <v>33</v>
      </c>
      <c r="AD1241">
        <v>0</v>
      </c>
      <c r="AE1241">
        <v>0</v>
      </c>
      <c r="AF1241">
        <v>0</v>
      </c>
    </row>
    <row r="1242" spans="1:32" hidden="1" x14ac:dyDescent="0.25">
      <c r="A1242" t="s">
        <v>2477</v>
      </c>
      <c r="B1242">
        <v>80.709999999999994</v>
      </c>
      <c r="C1242" t="e">
        <v>#N/A</v>
      </c>
      <c r="D1242" s="17" t="e">
        <f>VLOOKUP(A1242,Sheet7!$A$2:$B$602,2,FALSE)</f>
        <v>#N/A</v>
      </c>
      <c r="E1242">
        <v>26656</v>
      </c>
      <c r="F1242">
        <v>0</v>
      </c>
      <c r="H1242">
        <v>812</v>
      </c>
      <c r="I1242" t="s">
        <v>27</v>
      </c>
      <c r="J1242" t="s">
        <v>2286</v>
      </c>
      <c r="K1242" t="s">
        <v>2479</v>
      </c>
      <c r="L1242" t="s">
        <v>37</v>
      </c>
      <c r="M1242" t="s">
        <v>77</v>
      </c>
      <c r="N1242">
        <v>360</v>
      </c>
      <c r="O1242">
        <v>300</v>
      </c>
      <c r="P1242">
        <v>60</v>
      </c>
      <c r="Q1242">
        <v>360</v>
      </c>
      <c r="R1242">
        <v>60</v>
      </c>
      <c r="S1242">
        <v>360</v>
      </c>
      <c r="T1242">
        <v>0</v>
      </c>
      <c r="U1242" t="s">
        <v>2299</v>
      </c>
      <c r="V1242">
        <v>0</v>
      </c>
      <c r="W1242">
        <v>0</v>
      </c>
      <c r="X1242" t="s">
        <v>1876</v>
      </c>
      <c r="Y1242">
        <v>0</v>
      </c>
      <c r="Z1242">
        <v>0</v>
      </c>
      <c r="AA1242">
        <v>0</v>
      </c>
      <c r="AB1242">
        <v>0</v>
      </c>
      <c r="AC1242" t="s">
        <v>33</v>
      </c>
      <c r="AD1242">
        <v>0</v>
      </c>
      <c r="AE1242">
        <v>0</v>
      </c>
      <c r="AF1242">
        <v>0</v>
      </c>
    </row>
    <row r="1243" spans="1:32" s="26" customFormat="1" x14ac:dyDescent="0.25">
      <c r="A1243" s="26" t="s">
        <v>1598</v>
      </c>
      <c r="B1243" s="26" t="s">
        <v>2568</v>
      </c>
      <c r="T1243" s="28"/>
    </row>
    <row r="1245" spans="1:32" x14ac:dyDescent="0.25">
      <c r="A1245" s="9" t="s">
        <v>2570</v>
      </c>
    </row>
    <row r="1246" spans="1:32" x14ac:dyDescent="0.25">
      <c r="A1246" t="s">
        <v>2571</v>
      </c>
      <c r="B1246" s="32">
        <v>15000</v>
      </c>
      <c r="C1246" t="s">
        <v>2576</v>
      </c>
    </row>
    <row r="1247" spans="1:32" x14ac:dyDescent="0.25">
      <c r="A1247" t="s">
        <v>2572</v>
      </c>
      <c r="B1247" s="32">
        <v>5500</v>
      </c>
      <c r="C1247" t="s">
        <v>2575</v>
      </c>
    </row>
    <row r="1248" spans="1:32" x14ac:dyDescent="0.25">
      <c r="A1248" t="s">
        <v>2573</v>
      </c>
      <c r="B1248" s="33" t="s">
        <v>2579</v>
      </c>
      <c r="C1248" t="s">
        <v>2576</v>
      </c>
    </row>
    <row r="1249" spans="1:3" x14ac:dyDescent="0.25">
      <c r="A1249" t="s">
        <v>2574</v>
      </c>
      <c r="C1249" t="s">
        <v>2577</v>
      </c>
    </row>
    <row r="1250" spans="1:3" x14ac:dyDescent="0.25">
      <c r="A1250" t="s">
        <v>2578</v>
      </c>
      <c r="B1250" s="32">
        <v>10000</v>
      </c>
    </row>
    <row r="1251" spans="1:3" x14ac:dyDescent="0.25">
      <c r="B1251">
        <f>15000+5500+7000+10000</f>
        <v>37500</v>
      </c>
    </row>
    <row r="1252" spans="1:3" x14ac:dyDescent="0.25">
      <c r="A1252" s="9" t="s">
        <v>2580</v>
      </c>
      <c r="B1252" s="9">
        <f>390000-B1251</f>
        <v>352500</v>
      </c>
    </row>
  </sheetData>
  <autoFilter ref="A1:AF1242">
    <filterColumn colId="5">
      <filters>
        <filter val="x"/>
      </filters>
    </filterColumn>
  </autoFilter>
  <sortState ref="A2:AE1242">
    <sortCondition descending="1" ref="F1"/>
  </sortState>
  <conditionalFormatting sqref="F1:G1048576">
    <cfRule type="cellIs" dxfId="11" priority="2" operator="equal">
      <formula>"x"</formula>
    </cfRule>
  </conditionalFormatting>
  <conditionalFormatting sqref="C1:C1048576">
    <cfRule type="colorScale" priority="1">
      <colorScale>
        <cfvo type="min"/>
        <cfvo type="percentile" val="50"/>
        <cfvo type="max"/>
        <color rgb="FFF8696B"/>
        <color rgb="FFFCFCFF"/>
        <color rgb="FF5A8AC6"/>
      </colorScale>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02"/>
  <sheetViews>
    <sheetView workbookViewId="0">
      <selection activeCell="J8" sqref="J8"/>
    </sheetView>
  </sheetViews>
  <sheetFormatPr defaultRowHeight="15" x14ac:dyDescent="0.25"/>
  <sheetData>
    <row r="1" spans="1:2" x14ac:dyDescent="0.25">
      <c r="A1" s="17" t="s">
        <v>4</v>
      </c>
      <c r="B1" s="17" t="s">
        <v>2545</v>
      </c>
    </row>
    <row r="2" spans="1:2" x14ac:dyDescent="0.25">
      <c r="A2" s="17" t="s">
        <v>29</v>
      </c>
      <c r="B2" s="17">
        <v>60</v>
      </c>
    </row>
    <row r="3" spans="1:2" x14ac:dyDescent="0.25">
      <c r="A3" s="17" t="s">
        <v>29</v>
      </c>
      <c r="B3" s="17">
        <v>60</v>
      </c>
    </row>
    <row r="4" spans="1:2" x14ac:dyDescent="0.25">
      <c r="A4" s="17" t="s">
        <v>29</v>
      </c>
      <c r="B4" s="17">
        <v>60</v>
      </c>
    </row>
    <row r="5" spans="1:2" x14ac:dyDescent="0.25">
      <c r="A5" s="17" t="s">
        <v>54</v>
      </c>
      <c r="B5" s="17">
        <v>25</v>
      </c>
    </row>
    <row r="6" spans="1:2" x14ac:dyDescent="0.25">
      <c r="A6" s="17" t="s">
        <v>54</v>
      </c>
      <c r="B6" s="17">
        <v>25</v>
      </c>
    </row>
    <row r="7" spans="1:2" x14ac:dyDescent="0.25">
      <c r="A7" s="17" t="s">
        <v>75</v>
      </c>
      <c r="B7" s="17">
        <v>30</v>
      </c>
    </row>
    <row r="8" spans="1:2" x14ac:dyDescent="0.25">
      <c r="A8" s="17" t="s">
        <v>75</v>
      </c>
      <c r="B8" s="17">
        <v>30</v>
      </c>
    </row>
    <row r="9" spans="1:2" x14ac:dyDescent="0.25">
      <c r="A9" s="17" t="s">
        <v>75</v>
      </c>
      <c r="B9" s="17">
        <v>30</v>
      </c>
    </row>
    <row r="10" spans="1:2" x14ac:dyDescent="0.25">
      <c r="A10" s="17" t="s">
        <v>89</v>
      </c>
      <c r="B10" s="17">
        <v>100</v>
      </c>
    </row>
    <row r="11" spans="1:2" x14ac:dyDescent="0.25">
      <c r="A11" s="17" t="s">
        <v>89</v>
      </c>
      <c r="B11" s="17">
        <v>100</v>
      </c>
    </row>
    <row r="12" spans="1:2" x14ac:dyDescent="0.25">
      <c r="A12" s="17" t="s">
        <v>89</v>
      </c>
      <c r="B12" s="17">
        <v>100</v>
      </c>
    </row>
    <row r="13" spans="1:2" x14ac:dyDescent="0.25">
      <c r="A13" s="17" t="s">
        <v>96</v>
      </c>
      <c r="B13" s="17">
        <v>20</v>
      </c>
    </row>
    <row r="14" spans="1:2" x14ac:dyDescent="0.25">
      <c r="A14" s="17" t="s">
        <v>96</v>
      </c>
      <c r="B14" s="17">
        <v>20</v>
      </c>
    </row>
    <row r="15" spans="1:2" x14ac:dyDescent="0.25">
      <c r="A15" s="17" t="s">
        <v>96</v>
      </c>
      <c r="B15" s="17">
        <v>20</v>
      </c>
    </row>
    <row r="16" spans="1:2" x14ac:dyDescent="0.25">
      <c r="A16" s="17" t="s">
        <v>104</v>
      </c>
      <c r="B16" s="17">
        <v>70</v>
      </c>
    </row>
    <row r="17" spans="1:2" x14ac:dyDescent="0.25">
      <c r="A17" s="17" t="s">
        <v>104</v>
      </c>
      <c r="B17" s="17">
        <v>70</v>
      </c>
    </row>
    <row r="18" spans="1:2" x14ac:dyDescent="0.25">
      <c r="A18" s="17" t="s">
        <v>104</v>
      </c>
      <c r="B18" s="17">
        <v>70</v>
      </c>
    </row>
    <row r="19" spans="1:2" x14ac:dyDescent="0.25">
      <c r="A19" s="17" t="s">
        <v>116</v>
      </c>
      <c r="B19" s="17">
        <v>65</v>
      </c>
    </row>
    <row r="20" spans="1:2" x14ac:dyDescent="0.25">
      <c r="A20" s="17" t="s">
        <v>116</v>
      </c>
      <c r="B20" s="17">
        <v>65</v>
      </c>
    </row>
    <row r="21" spans="1:2" x14ac:dyDescent="0.25">
      <c r="A21" s="17" t="s">
        <v>116</v>
      </c>
      <c r="B21" s="17">
        <v>65</v>
      </c>
    </row>
    <row r="22" spans="1:2" x14ac:dyDescent="0.25">
      <c r="A22" s="17" t="s">
        <v>116</v>
      </c>
      <c r="B22" s="17">
        <v>65</v>
      </c>
    </row>
    <row r="23" spans="1:2" x14ac:dyDescent="0.25">
      <c r="A23" s="17" t="s">
        <v>124</v>
      </c>
      <c r="B23" s="17">
        <v>100</v>
      </c>
    </row>
    <row r="24" spans="1:2" x14ac:dyDescent="0.25">
      <c r="A24" s="17" t="s">
        <v>124</v>
      </c>
      <c r="B24" s="17">
        <v>100</v>
      </c>
    </row>
    <row r="25" spans="1:2" x14ac:dyDescent="0.25">
      <c r="A25" s="17" t="s">
        <v>124</v>
      </c>
      <c r="B25" s="17">
        <v>100</v>
      </c>
    </row>
    <row r="26" spans="1:2" x14ac:dyDescent="0.25">
      <c r="A26" s="17" t="s">
        <v>137</v>
      </c>
      <c r="B26" s="17">
        <v>30</v>
      </c>
    </row>
    <row r="27" spans="1:2" x14ac:dyDescent="0.25">
      <c r="A27" s="17" t="s">
        <v>137</v>
      </c>
      <c r="B27" s="17">
        <v>30</v>
      </c>
    </row>
    <row r="28" spans="1:2" x14ac:dyDescent="0.25">
      <c r="A28" s="17" t="s">
        <v>137</v>
      </c>
      <c r="B28" s="17">
        <v>30</v>
      </c>
    </row>
    <row r="29" spans="1:2" x14ac:dyDescent="0.25">
      <c r="A29" s="17" t="s">
        <v>153</v>
      </c>
      <c r="B29" s="17">
        <v>25</v>
      </c>
    </row>
    <row r="30" spans="1:2" x14ac:dyDescent="0.25">
      <c r="A30" s="17" t="s">
        <v>153</v>
      </c>
      <c r="B30" s="17">
        <v>25</v>
      </c>
    </row>
    <row r="31" spans="1:2" x14ac:dyDescent="0.25">
      <c r="A31" s="17" t="s">
        <v>163</v>
      </c>
      <c r="B31" s="17">
        <v>32</v>
      </c>
    </row>
    <row r="32" spans="1:2" x14ac:dyDescent="0.25">
      <c r="A32" s="17" t="s">
        <v>163</v>
      </c>
      <c r="B32" s="17">
        <v>32</v>
      </c>
    </row>
    <row r="33" spans="1:2" x14ac:dyDescent="0.25">
      <c r="A33" s="17" t="s">
        <v>171</v>
      </c>
      <c r="B33" s="17">
        <v>20</v>
      </c>
    </row>
    <row r="34" spans="1:2" x14ac:dyDescent="0.25">
      <c r="A34" s="17" t="s">
        <v>171</v>
      </c>
      <c r="B34" s="17">
        <v>20</v>
      </c>
    </row>
    <row r="35" spans="1:2" x14ac:dyDescent="0.25">
      <c r="A35" s="17" t="s">
        <v>171</v>
      </c>
      <c r="B35" s="17">
        <v>20</v>
      </c>
    </row>
    <row r="36" spans="1:2" x14ac:dyDescent="0.25">
      <c r="A36" s="17" t="s">
        <v>171</v>
      </c>
      <c r="B36" s="17">
        <v>20</v>
      </c>
    </row>
    <row r="37" spans="1:2" x14ac:dyDescent="0.25">
      <c r="A37" s="17" t="s">
        <v>182</v>
      </c>
      <c r="B37" s="17">
        <v>140</v>
      </c>
    </row>
    <row r="38" spans="1:2" x14ac:dyDescent="0.25">
      <c r="A38" s="17" t="s">
        <v>182</v>
      </c>
      <c r="B38" s="17">
        <v>140</v>
      </c>
    </row>
    <row r="39" spans="1:2" x14ac:dyDescent="0.25">
      <c r="A39" s="17" t="s">
        <v>182</v>
      </c>
      <c r="B39" s="17">
        <v>140</v>
      </c>
    </row>
    <row r="40" spans="1:2" x14ac:dyDescent="0.25">
      <c r="A40" s="17" t="s">
        <v>190</v>
      </c>
      <c r="B40" s="17">
        <v>100</v>
      </c>
    </row>
    <row r="41" spans="1:2" x14ac:dyDescent="0.25">
      <c r="A41" s="17" t="s">
        <v>190</v>
      </c>
      <c r="B41" s="17">
        <v>100</v>
      </c>
    </row>
    <row r="42" spans="1:2" x14ac:dyDescent="0.25">
      <c r="A42" s="17" t="s">
        <v>190</v>
      </c>
      <c r="B42" s="17">
        <v>100</v>
      </c>
    </row>
    <row r="43" spans="1:2" x14ac:dyDescent="0.25">
      <c r="A43" s="17" t="s">
        <v>205</v>
      </c>
      <c r="B43" s="17">
        <v>40</v>
      </c>
    </row>
    <row r="44" spans="1:2" x14ac:dyDescent="0.25">
      <c r="A44" s="17" t="s">
        <v>205</v>
      </c>
      <c r="B44" s="17">
        <v>40</v>
      </c>
    </row>
    <row r="45" spans="1:2" x14ac:dyDescent="0.25">
      <c r="A45" s="17" t="s">
        <v>205</v>
      </c>
      <c r="B45" s="17">
        <v>40</v>
      </c>
    </row>
    <row r="46" spans="1:2" x14ac:dyDescent="0.25">
      <c r="A46" s="17" t="s">
        <v>208</v>
      </c>
      <c r="B46" s="17">
        <v>45</v>
      </c>
    </row>
    <row r="47" spans="1:2" x14ac:dyDescent="0.25">
      <c r="A47" s="17" t="s">
        <v>208</v>
      </c>
      <c r="B47" s="17">
        <v>45</v>
      </c>
    </row>
    <row r="48" spans="1:2" x14ac:dyDescent="0.25">
      <c r="A48" s="17" t="s">
        <v>208</v>
      </c>
      <c r="B48" s="17">
        <v>45</v>
      </c>
    </row>
    <row r="49" spans="1:2" x14ac:dyDescent="0.25">
      <c r="A49" s="17" t="s">
        <v>220</v>
      </c>
      <c r="B49" s="17">
        <v>80</v>
      </c>
    </row>
    <row r="50" spans="1:2" x14ac:dyDescent="0.25">
      <c r="A50" s="17" t="s">
        <v>220</v>
      </c>
      <c r="B50" s="17">
        <v>80</v>
      </c>
    </row>
    <row r="51" spans="1:2" x14ac:dyDescent="0.25">
      <c r="A51" s="17" t="s">
        <v>220</v>
      </c>
      <c r="B51" s="17">
        <v>80</v>
      </c>
    </row>
    <row r="52" spans="1:2" x14ac:dyDescent="0.25">
      <c r="A52" s="17" t="s">
        <v>230</v>
      </c>
      <c r="B52" s="17">
        <v>65</v>
      </c>
    </row>
    <row r="53" spans="1:2" x14ac:dyDescent="0.25">
      <c r="A53" s="17" t="s">
        <v>230</v>
      </c>
      <c r="B53" s="17">
        <v>65</v>
      </c>
    </row>
    <row r="54" spans="1:2" x14ac:dyDescent="0.25">
      <c r="A54" s="17" t="s">
        <v>230</v>
      </c>
      <c r="B54" s="17">
        <v>65</v>
      </c>
    </row>
    <row r="55" spans="1:2" x14ac:dyDescent="0.25">
      <c r="A55" s="17" t="s">
        <v>241</v>
      </c>
      <c r="B55" s="17">
        <v>25</v>
      </c>
    </row>
    <row r="56" spans="1:2" x14ac:dyDescent="0.25">
      <c r="A56" s="17" t="s">
        <v>241</v>
      </c>
      <c r="B56" s="17">
        <v>25</v>
      </c>
    </row>
    <row r="57" spans="1:2" x14ac:dyDescent="0.25">
      <c r="A57" s="17" t="s">
        <v>241</v>
      </c>
      <c r="B57" s="17">
        <v>25</v>
      </c>
    </row>
    <row r="58" spans="1:2" x14ac:dyDescent="0.25">
      <c r="A58" s="17" t="s">
        <v>249</v>
      </c>
      <c r="B58" s="17">
        <v>50</v>
      </c>
    </row>
    <row r="59" spans="1:2" x14ac:dyDescent="0.25">
      <c r="A59" s="17" t="s">
        <v>249</v>
      </c>
      <c r="B59" s="17">
        <v>50</v>
      </c>
    </row>
    <row r="60" spans="1:2" x14ac:dyDescent="0.25">
      <c r="A60" s="17" t="s">
        <v>249</v>
      </c>
      <c r="B60" s="17">
        <v>50</v>
      </c>
    </row>
    <row r="61" spans="1:2" x14ac:dyDescent="0.25">
      <c r="A61" s="17" t="s">
        <v>454</v>
      </c>
      <c r="B61" s="17">
        <v>50</v>
      </c>
    </row>
    <row r="62" spans="1:2" x14ac:dyDescent="0.25">
      <c r="A62" s="17" t="s">
        <v>454</v>
      </c>
      <c r="B62" s="17">
        <v>50</v>
      </c>
    </row>
    <row r="63" spans="1:2" x14ac:dyDescent="0.25">
      <c r="A63" s="17" t="s">
        <v>454</v>
      </c>
      <c r="B63" s="17">
        <v>50</v>
      </c>
    </row>
    <row r="64" spans="1:2" x14ac:dyDescent="0.25">
      <c r="A64" s="17" t="s">
        <v>485</v>
      </c>
      <c r="B64" s="17">
        <v>90</v>
      </c>
    </row>
    <row r="65" spans="1:2" x14ac:dyDescent="0.25">
      <c r="A65" s="17" t="s">
        <v>485</v>
      </c>
      <c r="B65" s="17">
        <v>90</v>
      </c>
    </row>
    <row r="66" spans="1:2" x14ac:dyDescent="0.25">
      <c r="A66" s="17" t="s">
        <v>485</v>
      </c>
      <c r="B66" s="17">
        <v>90</v>
      </c>
    </row>
    <row r="67" spans="1:2" x14ac:dyDescent="0.25">
      <c r="A67" s="17" t="s">
        <v>380</v>
      </c>
      <c r="B67" s="17">
        <v>165</v>
      </c>
    </row>
    <row r="68" spans="1:2" x14ac:dyDescent="0.25">
      <c r="A68" s="17" t="s">
        <v>380</v>
      </c>
      <c r="B68" s="17">
        <v>165</v>
      </c>
    </row>
    <row r="69" spans="1:2" x14ac:dyDescent="0.25">
      <c r="A69" s="17" t="s">
        <v>380</v>
      </c>
      <c r="B69" s="17">
        <v>165</v>
      </c>
    </row>
    <row r="70" spans="1:2" x14ac:dyDescent="0.25">
      <c r="A70" s="17" t="s">
        <v>425</v>
      </c>
      <c r="B70" s="17">
        <v>25</v>
      </c>
    </row>
    <row r="71" spans="1:2" x14ac:dyDescent="0.25">
      <c r="A71" s="17" t="s">
        <v>425</v>
      </c>
      <c r="B71" s="17">
        <v>25</v>
      </c>
    </row>
    <row r="72" spans="1:2" x14ac:dyDescent="0.25">
      <c r="A72" s="17" t="s">
        <v>470</v>
      </c>
      <c r="B72" s="17">
        <v>120</v>
      </c>
    </row>
    <row r="73" spans="1:2" x14ac:dyDescent="0.25">
      <c r="A73" s="17" t="s">
        <v>470</v>
      </c>
      <c r="B73" s="17">
        <v>120</v>
      </c>
    </row>
    <row r="74" spans="1:2" x14ac:dyDescent="0.25">
      <c r="A74" s="17" t="s">
        <v>433</v>
      </c>
      <c r="B74" s="17">
        <v>90</v>
      </c>
    </row>
    <row r="75" spans="1:2" x14ac:dyDescent="0.25">
      <c r="A75" s="17" t="s">
        <v>433</v>
      </c>
      <c r="B75" s="17">
        <v>90</v>
      </c>
    </row>
    <row r="76" spans="1:2" x14ac:dyDescent="0.25">
      <c r="A76" s="17" t="s">
        <v>433</v>
      </c>
      <c r="B76" s="17">
        <v>90</v>
      </c>
    </row>
    <row r="77" spans="1:2" x14ac:dyDescent="0.25">
      <c r="A77" s="17" t="s">
        <v>361</v>
      </c>
      <c r="B77" s="17">
        <v>40</v>
      </c>
    </row>
    <row r="78" spans="1:2" x14ac:dyDescent="0.25">
      <c r="A78" s="17" t="s">
        <v>361</v>
      </c>
      <c r="B78" s="17">
        <v>40</v>
      </c>
    </row>
    <row r="79" spans="1:2" x14ac:dyDescent="0.25">
      <c r="A79" s="17" t="s">
        <v>340</v>
      </c>
      <c r="B79" s="17">
        <v>65</v>
      </c>
    </row>
    <row r="80" spans="1:2" x14ac:dyDescent="0.25">
      <c r="A80" s="17" t="s">
        <v>340</v>
      </c>
      <c r="B80" s="17">
        <v>65</v>
      </c>
    </row>
    <row r="81" spans="1:2" x14ac:dyDescent="0.25">
      <c r="A81" s="17" t="s">
        <v>340</v>
      </c>
      <c r="B81" s="17">
        <v>65</v>
      </c>
    </row>
    <row r="82" spans="1:2" x14ac:dyDescent="0.25">
      <c r="A82" s="17" t="s">
        <v>397</v>
      </c>
      <c r="B82" s="17">
        <v>130</v>
      </c>
    </row>
    <row r="83" spans="1:2" x14ac:dyDescent="0.25">
      <c r="A83" s="17" t="s">
        <v>397</v>
      </c>
      <c r="B83" s="17">
        <v>130</v>
      </c>
    </row>
    <row r="84" spans="1:2" x14ac:dyDescent="0.25">
      <c r="A84" s="17" t="s">
        <v>397</v>
      </c>
      <c r="B84" s="17">
        <v>130</v>
      </c>
    </row>
    <row r="85" spans="1:2" x14ac:dyDescent="0.25">
      <c r="A85" s="17" t="s">
        <v>496</v>
      </c>
      <c r="B85" s="17">
        <v>40</v>
      </c>
    </row>
    <row r="86" spans="1:2" x14ac:dyDescent="0.25">
      <c r="A86" s="17" t="s">
        <v>496</v>
      </c>
      <c r="B86" s="17">
        <v>40</v>
      </c>
    </row>
    <row r="87" spans="1:2" x14ac:dyDescent="0.25">
      <c r="A87" s="17" t="s">
        <v>496</v>
      </c>
      <c r="B87" s="17">
        <v>40</v>
      </c>
    </row>
    <row r="88" spans="1:2" x14ac:dyDescent="0.25">
      <c r="A88" s="17" t="s">
        <v>449</v>
      </c>
      <c r="B88" s="17">
        <v>200</v>
      </c>
    </row>
    <row r="89" spans="1:2" x14ac:dyDescent="0.25">
      <c r="A89" s="17" t="s">
        <v>449</v>
      </c>
      <c r="B89" s="17">
        <v>200</v>
      </c>
    </row>
    <row r="90" spans="1:2" x14ac:dyDescent="0.25">
      <c r="A90" s="17" t="s">
        <v>449</v>
      </c>
      <c r="B90" s="17">
        <v>200</v>
      </c>
    </row>
    <row r="91" spans="1:2" x14ac:dyDescent="0.25">
      <c r="A91" s="17" t="s">
        <v>413</v>
      </c>
      <c r="B91" s="17">
        <v>40</v>
      </c>
    </row>
    <row r="92" spans="1:2" x14ac:dyDescent="0.25">
      <c r="A92" s="17" t="s">
        <v>413</v>
      </c>
      <c r="B92" s="17">
        <v>40</v>
      </c>
    </row>
    <row r="93" spans="1:2" x14ac:dyDescent="0.25">
      <c r="A93" s="17" t="s">
        <v>335</v>
      </c>
      <c r="B93" s="17">
        <v>90</v>
      </c>
    </row>
    <row r="94" spans="1:2" x14ac:dyDescent="0.25">
      <c r="A94" s="17" t="s">
        <v>335</v>
      </c>
      <c r="B94" s="17">
        <v>90</v>
      </c>
    </row>
    <row r="95" spans="1:2" x14ac:dyDescent="0.25">
      <c r="A95" s="17" t="s">
        <v>335</v>
      </c>
      <c r="B95" s="17">
        <v>90</v>
      </c>
    </row>
    <row r="96" spans="1:2" x14ac:dyDescent="0.25">
      <c r="A96" s="17" t="s">
        <v>430</v>
      </c>
      <c r="B96" s="17">
        <v>30</v>
      </c>
    </row>
    <row r="97" spans="1:2" x14ac:dyDescent="0.25">
      <c r="A97" s="17" t="s">
        <v>430</v>
      </c>
      <c r="B97" s="17">
        <v>30</v>
      </c>
    </row>
    <row r="98" spans="1:2" x14ac:dyDescent="0.25">
      <c r="A98" s="17" t="s">
        <v>430</v>
      </c>
      <c r="B98" s="17">
        <v>30</v>
      </c>
    </row>
    <row r="99" spans="1:2" x14ac:dyDescent="0.25">
      <c r="A99" s="17" t="s">
        <v>499</v>
      </c>
      <c r="B99" s="17">
        <v>35</v>
      </c>
    </row>
    <row r="100" spans="1:2" x14ac:dyDescent="0.25">
      <c r="A100" s="17" t="s">
        <v>499</v>
      </c>
      <c r="B100" s="17">
        <v>35</v>
      </c>
    </row>
    <row r="101" spans="1:2" x14ac:dyDescent="0.25">
      <c r="A101" s="17" t="s">
        <v>499</v>
      </c>
      <c r="B101" s="17">
        <v>35</v>
      </c>
    </row>
    <row r="102" spans="1:2" x14ac:dyDescent="0.25">
      <c r="A102" s="17" t="s">
        <v>517</v>
      </c>
      <c r="B102" s="17">
        <v>122</v>
      </c>
    </row>
    <row r="103" spans="1:2" x14ac:dyDescent="0.25">
      <c r="A103" s="17" t="s">
        <v>517</v>
      </c>
      <c r="B103" s="17">
        <v>122</v>
      </c>
    </row>
    <row r="104" spans="1:2" x14ac:dyDescent="0.25">
      <c r="A104" s="17" t="s">
        <v>517</v>
      </c>
      <c r="B104" s="17">
        <v>122</v>
      </c>
    </row>
    <row r="105" spans="1:2" x14ac:dyDescent="0.25">
      <c r="A105" s="17" t="s">
        <v>555</v>
      </c>
      <c r="B105" s="17">
        <v>22</v>
      </c>
    </row>
    <row r="106" spans="1:2" x14ac:dyDescent="0.25">
      <c r="A106" s="17" t="s">
        <v>555</v>
      </c>
      <c r="B106" s="17">
        <v>22</v>
      </c>
    </row>
    <row r="107" spans="1:2" x14ac:dyDescent="0.25">
      <c r="A107" s="17" t="s">
        <v>567</v>
      </c>
      <c r="B107" s="17">
        <v>30</v>
      </c>
    </row>
    <row r="108" spans="1:2" x14ac:dyDescent="0.25">
      <c r="A108" s="17" t="s">
        <v>567</v>
      </c>
      <c r="B108" s="17">
        <v>30</v>
      </c>
    </row>
    <row r="109" spans="1:2" x14ac:dyDescent="0.25">
      <c r="A109" s="17" t="s">
        <v>573</v>
      </c>
      <c r="B109" s="17">
        <v>40</v>
      </c>
    </row>
    <row r="110" spans="1:2" x14ac:dyDescent="0.25">
      <c r="A110" s="17" t="s">
        <v>573</v>
      </c>
      <c r="B110" s="17">
        <v>40</v>
      </c>
    </row>
    <row r="111" spans="1:2" x14ac:dyDescent="0.25">
      <c r="A111" s="17" t="s">
        <v>573</v>
      </c>
      <c r="B111" s="17">
        <v>40</v>
      </c>
    </row>
    <row r="112" spans="1:2" x14ac:dyDescent="0.25">
      <c r="A112" s="17" t="s">
        <v>587</v>
      </c>
      <c r="B112" s="17">
        <v>175</v>
      </c>
    </row>
    <row r="113" spans="1:2" x14ac:dyDescent="0.25">
      <c r="A113" s="17" t="s">
        <v>587</v>
      </c>
      <c r="B113" s="17">
        <v>175</v>
      </c>
    </row>
    <row r="114" spans="1:2" x14ac:dyDescent="0.25">
      <c r="A114" s="17" t="s">
        <v>600</v>
      </c>
      <c r="B114" s="17">
        <v>80</v>
      </c>
    </row>
    <row r="115" spans="1:2" x14ac:dyDescent="0.25">
      <c r="A115" s="17" t="s">
        <v>600</v>
      </c>
      <c r="B115" s="17">
        <v>80</v>
      </c>
    </row>
    <row r="116" spans="1:2" x14ac:dyDescent="0.25">
      <c r="A116" s="17" t="s">
        <v>605</v>
      </c>
      <c r="B116" s="17">
        <v>50</v>
      </c>
    </row>
    <row r="117" spans="1:2" x14ac:dyDescent="0.25">
      <c r="A117" s="17" t="s">
        <v>605</v>
      </c>
      <c r="B117" s="17">
        <v>50</v>
      </c>
    </row>
    <row r="118" spans="1:2" x14ac:dyDescent="0.25">
      <c r="A118" s="17" t="s">
        <v>617</v>
      </c>
      <c r="B118" s="17">
        <v>45</v>
      </c>
    </row>
    <row r="119" spans="1:2" x14ac:dyDescent="0.25">
      <c r="A119" s="17" t="s">
        <v>617</v>
      </c>
      <c r="B119" s="17">
        <v>45</v>
      </c>
    </row>
    <row r="120" spans="1:2" x14ac:dyDescent="0.25">
      <c r="A120" s="17" t="s">
        <v>617</v>
      </c>
      <c r="B120" s="17">
        <v>45</v>
      </c>
    </row>
    <row r="121" spans="1:2" x14ac:dyDescent="0.25">
      <c r="A121" s="17" t="s">
        <v>641</v>
      </c>
      <c r="B121" s="17">
        <v>140</v>
      </c>
    </row>
    <row r="122" spans="1:2" x14ac:dyDescent="0.25">
      <c r="A122" s="17" t="s">
        <v>641</v>
      </c>
      <c r="B122" s="17">
        <v>140</v>
      </c>
    </row>
    <row r="123" spans="1:2" x14ac:dyDescent="0.25">
      <c r="A123" s="17" t="s">
        <v>641</v>
      </c>
      <c r="B123" s="17">
        <v>140</v>
      </c>
    </row>
    <row r="124" spans="1:2" x14ac:dyDescent="0.25">
      <c r="A124" s="17" t="s">
        <v>641</v>
      </c>
      <c r="B124" s="17">
        <v>140</v>
      </c>
    </row>
    <row r="125" spans="1:2" x14ac:dyDescent="0.25">
      <c r="A125" s="17" t="s">
        <v>659</v>
      </c>
      <c r="B125" s="17">
        <v>72</v>
      </c>
    </row>
    <row r="126" spans="1:2" x14ac:dyDescent="0.25">
      <c r="A126" s="17" t="s">
        <v>659</v>
      </c>
      <c r="B126" s="17">
        <v>72</v>
      </c>
    </row>
    <row r="127" spans="1:2" x14ac:dyDescent="0.25">
      <c r="A127" s="17" t="s">
        <v>659</v>
      </c>
      <c r="B127" s="17">
        <v>72</v>
      </c>
    </row>
    <row r="128" spans="1:2" x14ac:dyDescent="0.25">
      <c r="A128" s="17" t="s">
        <v>675</v>
      </c>
      <c r="B128" s="17">
        <v>20</v>
      </c>
    </row>
    <row r="129" spans="1:2" x14ac:dyDescent="0.25">
      <c r="A129" s="17" t="s">
        <v>675</v>
      </c>
      <c r="B129" s="17">
        <v>20</v>
      </c>
    </row>
    <row r="130" spans="1:2" x14ac:dyDescent="0.25">
      <c r="A130" s="17" t="s">
        <v>675</v>
      </c>
      <c r="B130" s="17">
        <v>20</v>
      </c>
    </row>
    <row r="131" spans="1:2" x14ac:dyDescent="0.25">
      <c r="A131" s="17" t="s">
        <v>684</v>
      </c>
      <c r="B131" s="17">
        <v>20</v>
      </c>
    </row>
    <row r="132" spans="1:2" x14ac:dyDescent="0.25">
      <c r="A132" s="17" t="s">
        <v>684</v>
      </c>
      <c r="B132" s="17">
        <v>20</v>
      </c>
    </row>
    <row r="133" spans="1:2" x14ac:dyDescent="0.25">
      <c r="A133" s="17" t="s">
        <v>684</v>
      </c>
      <c r="B133" s="17">
        <v>20</v>
      </c>
    </row>
    <row r="134" spans="1:2" x14ac:dyDescent="0.25">
      <c r="A134" s="17" t="s">
        <v>695</v>
      </c>
      <c r="B134" s="17">
        <v>175</v>
      </c>
    </row>
    <row r="135" spans="1:2" x14ac:dyDescent="0.25">
      <c r="A135" s="17" t="s">
        <v>695</v>
      </c>
      <c r="B135" s="17">
        <v>175</v>
      </c>
    </row>
    <row r="136" spans="1:2" x14ac:dyDescent="0.25">
      <c r="A136" s="17" t="s">
        <v>695</v>
      </c>
      <c r="B136" s="17">
        <v>175</v>
      </c>
    </row>
    <row r="137" spans="1:2" x14ac:dyDescent="0.25">
      <c r="A137" s="17" t="s">
        <v>710</v>
      </c>
      <c r="B137" s="17">
        <v>120</v>
      </c>
    </row>
    <row r="138" spans="1:2" x14ac:dyDescent="0.25">
      <c r="A138" s="17" t="s">
        <v>710</v>
      </c>
      <c r="B138" s="17">
        <v>120</v>
      </c>
    </row>
    <row r="139" spans="1:2" x14ac:dyDescent="0.25">
      <c r="A139" s="17" t="s">
        <v>710</v>
      </c>
      <c r="B139" s="17">
        <v>120</v>
      </c>
    </row>
    <row r="140" spans="1:2" x14ac:dyDescent="0.25">
      <c r="A140" s="17" t="s">
        <v>717</v>
      </c>
      <c r="B140" s="17">
        <v>105</v>
      </c>
    </row>
    <row r="141" spans="1:2" x14ac:dyDescent="0.25">
      <c r="A141" s="17" t="s">
        <v>717</v>
      </c>
      <c r="B141" s="17">
        <v>105</v>
      </c>
    </row>
    <row r="142" spans="1:2" x14ac:dyDescent="0.25">
      <c r="A142" s="17" t="s">
        <v>730</v>
      </c>
      <c r="B142" s="17">
        <v>85</v>
      </c>
    </row>
    <row r="143" spans="1:2" x14ac:dyDescent="0.25">
      <c r="A143" s="17" t="s">
        <v>730</v>
      </c>
      <c r="B143" s="17">
        <v>85</v>
      </c>
    </row>
    <row r="144" spans="1:2" x14ac:dyDescent="0.25">
      <c r="A144" s="17" t="s">
        <v>730</v>
      </c>
      <c r="B144" s="17">
        <v>85</v>
      </c>
    </row>
    <row r="145" spans="1:2" x14ac:dyDescent="0.25">
      <c r="A145" s="17" t="s">
        <v>736</v>
      </c>
      <c r="B145" s="17">
        <v>45</v>
      </c>
    </row>
    <row r="146" spans="1:2" x14ac:dyDescent="0.25">
      <c r="A146" s="17" t="s">
        <v>736</v>
      </c>
      <c r="B146" s="17">
        <v>45</v>
      </c>
    </row>
    <row r="147" spans="1:2" x14ac:dyDescent="0.25">
      <c r="A147" s="17" t="s">
        <v>736</v>
      </c>
      <c r="B147" s="17">
        <v>45</v>
      </c>
    </row>
    <row r="148" spans="1:2" x14ac:dyDescent="0.25">
      <c r="A148" s="17" t="s">
        <v>746</v>
      </c>
      <c r="B148" s="17">
        <v>65</v>
      </c>
    </row>
    <row r="149" spans="1:2" x14ac:dyDescent="0.25">
      <c r="A149" s="17" t="s">
        <v>746</v>
      </c>
      <c r="B149" s="17">
        <v>65</v>
      </c>
    </row>
    <row r="150" spans="1:2" x14ac:dyDescent="0.25">
      <c r="A150" s="17" t="s">
        <v>746</v>
      </c>
      <c r="B150" s="17">
        <v>65</v>
      </c>
    </row>
    <row r="151" spans="1:2" x14ac:dyDescent="0.25">
      <c r="A151" s="17" t="s">
        <v>749</v>
      </c>
      <c r="B151" s="17">
        <v>52</v>
      </c>
    </row>
    <row r="152" spans="1:2" x14ac:dyDescent="0.25">
      <c r="A152" s="17" t="s">
        <v>749</v>
      </c>
      <c r="B152" s="17">
        <v>52</v>
      </c>
    </row>
    <row r="153" spans="1:2" x14ac:dyDescent="0.25">
      <c r="A153" s="17" t="s">
        <v>749</v>
      </c>
      <c r="B153" s="17">
        <v>52</v>
      </c>
    </row>
    <row r="154" spans="1:2" x14ac:dyDescent="0.25">
      <c r="A154" s="17" t="s">
        <v>757</v>
      </c>
      <c r="B154" s="17">
        <v>85</v>
      </c>
    </row>
    <row r="155" spans="1:2" x14ac:dyDescent="0.25">
      <c r="A155" s="17" t="s">
        <v>757</v>
      </c>
      <c r="B155" s="17">
        <v>85</v>
      </c>
    </row>
    <row r="156" spans="1:2" x14ac:dyDescent="0.25">
      <c r="A156" s="17" t="s">
        <v>757</v>
      </c>
      <c r="B156" s="17">
        <v>85</v>
      </c>
    </row>
    <row r="157" spans="1:2" x14ac:dyDescent="0.25">
      <c r="A157" s="17" t="s">
        <v>772</v>
      </c>
      <c r="B157" s="17">
        <v>30</v>
      </c>
    </row>
    <row r="158" spans="1:2" x14ac:dyDescent="0.25">
      <c r="A158" s="17" t="s">
        <v>772</v>
      </c>
      <c r="B158" s="17">
        <v>30</v>
      </c>
    </row>
    <row r="159" spans="1:2" x14ac:dyDescent="0.25">
      <c r="A159" s="17" t="s">
        <v>772</v>
      </c>
      <c r="B159" s="17">
        <v>30</v>
      </c>
    </row>
    <row r="160" spans="1:2" x14ac:dyDescent="0.25">
      <c r="A160" s="17" t="s">
        <v>790</v>
      </c>
      <c r="B160" s="17">
        <v>30</v>
      </c>
    </row>
    <row r="161" spans="1:2" x14ac:dyDescent="0.25">
      <c r="A161" s="17" t="s">
        <v>790</v>
      </c>
      <c r="B161" s="17">
        <v>30</v>
      </c>
    </row>
    <row r="162" spans="1:2" x14ac:dyDescent="0.25">
      <c r="A162" s="17" t="s">
        <v>790</v>
      </c>
      <c r="B162" s="17">
        <v>30</v>
      </c>
    </row>
    <row r="163" spans="1:2" x14ac:dyDescent="0.25">
      <c r="A163" s="17" t="s">
        <v>798</v>
      </c>
      <c r="B163" s="17">
        <v>30</v>
      </c>
    </row>
    <row r="164" spans="1:2" x14ac:dyDescent="0.25">
      <c r="A164" s="17" t="s">
        <v>798</v>
      </c>
      <c r="B164" s="17">
        <v>30</v>
      </c>
    </row>
    <row r="165" spans="1:2" x14ac:dyDescent="0.25">
      <c r="A165" s="17" t="s">
        <v>798</v>
      </c>
      <c r="B165" s="17">
        <v>30</v>
      </c>
    </row>
    <row r="166" spans="1:2" x14ac:dyDescent="0.25">
      <c r="A166" s="17" t="s">
        <v>805</v>
      </c>
      <c r="B166" s="17">
        <v>20</v>
      </c>
    </row>
    <row r="167" spans="1:2" x14ac:dyDescent="0.25">
      <c r="A167" s="17" t="s">
        <v>805</v>
      </c>
      <c r="B167" s="17">
        <v>20</v>
      </c>
    </row>
    <row r="168" spans="1:2" x14ac:dyDescent="0.25">
      <c r="A168" s="17" t="s">
        <v>805</v>
      </c>
      <c r="B168" s="17">
        <v>20</v>
      </c>
    </row>
    <row r="169" spans="1:2" x14ac:dyDescent="0.25">
      <c r="A169" s="17" t="s">
        <v>816</v>
      </c>
      <c r="B169" s="17">
        <v>40</v>
      </c>
    </row>
    <row r="170" spans="1:2" x14ac:dyDescent="0.25">
      <c r="A170" s="17" t="s">
        <v>816</v>
      </c>
      <c r="B170" s="17">
        <v>40</v>
      </c>
    </row>
    <row r="171" spans="1:2" x14ac:dyDescent="0.25">
      <c r="A171" s="17" t="s">
        <v>816</v>
      </c>
      <c r="B171" s="17">
        <v>40</v>
      </c>
    </row>
    <row r="172" spans="1:2" x14ac:dyDescent="0.25">
      <c r="A172" s="17" t="s">
        <v>821</v>
      </c>
      <c r="B172" s="17">
        <v>50</v>
      </c>
    </row>
    <row r="173" spans="1:2" x14ac:dyDescent="0.25">
      <c r="A173" s="17" t="s">
        <v>821</v>
      </c>
      <c r="B173" s="17">
        <v>50</v>
      </c>
    </row>
    <row r="174" spans="1:2" x14ac:dyDescent="0.25">
      <c r="A174" s="17" t="s">
        <v>821</v>
      </c>
      <c r="B174" s="17">
        <v>50</v>
      </c>
    </row>
    <row r="175" spans="1:2" x14ac:dyDescent="0.25">
      <c r="A175" s="17" t="s">
        <v>837</v>
      </c>
      <c r="B175" s="17">
        <v>70</v>
      </c>
    </row>
    <row r="176" spans="1:2" x14ac:dyDescent="0.25">
      <c r="A176" s="17" t="s">
        <v>837</v>
      </c>
      <c r="B176" s="17">
        <v>70</v>
      </c>
    </row>
    <row r="177" spans="1:2" x14ac:dyDescent="0.25">
      <c r="A177" s="17" t="s">
        <v>837</v>
      </c>
      <c r="B177" s="17">
        <v>70</v>
      </c>
    </row>
    <row r="178" spans="1:2" x14ac:dyDescent="0.25">
      <c r="A178" s="17" t="s">
        <v>860</v>
      </c>
      <c r="B178" s="17">
        <v>45</v>
      </c>
    </row>
    <row r="179" spans="1:2" x14ac:dyDescent="0.25">
      <c r="A179" s="17" t="s">
        <v>860</v>
      </c>
      <c r="B179" s="17">
        <v>45</v>
      </c>
    </row>
    <row r="180" spans="1:2" x14ac:dyDescent="0.25">
      <c r="A180" s="17" t="s">
        <v>866</v>
      </c>
      <c r="B180" s="17">
        <v>60</v>
      </c>
    </row>
    <row r="181" spans="1:2" x14ac:dyDescent="0.25">
      <c r="A181" s="17" t="s">
        <v>866</v>
      </c>
      <c r="B181" s="17">
        <v>60</v>
      </c>
    </row>
    <row r="182" spans="1:2" x14ac:dyDescent="0.25">
      <c r="A182" s="17" t="s">
        <v>888</v>
      </c>
      <c r="B182" s="17">
        <v>40</v>
      </c>
    </row>
    <row r="183" spans="1:2" x14ac:dyDescent="0.25">
      <c r="A183" s="17" t="s">
        <v>888</v>
      </c>
      <c r="B183" s="17">
        <v>40</v>
      </c>
    </row>
    <row r="184" spans="1:2" x14ac:dyDescent="0.25">
      <c r="A184" s="17" t="s">
        <v>888</v>
      </c>
      <c r="B184" s="17">
        <v>40</v>
      </c>
    </row>
    <row r="185" spans="1:2" x14ac:dyDescent="0.25">
      <c r="A185" s="17" t="s">
        <v>892</v>
      </c>
      <c r="B185" s="17">
        <v>60</v>
      </c>
    </row>
    <row r="186" spans="1:2" x14ac:dyDescent="0.25">
      <c r="A186" s="17" t="s">
        <v>892</v>
      </c>
      <c r="B186" s="17">
        <v>60</v>
      </c>
    </row>
    <row r="187" spans="1:2" x14ac:dyDescent="0.25">
      <c r="A187" s="17" t="s">
        <v>901</v>
      </c>
      <c r="B187" s="17">
        <v>80</v>
      </c>
    </row>
    <row r="188" spans="1:2" x14ac:dyDescent="0.25">
      <c r="A188" s="17" t="s">
        <v>901</v>
      </c>
      <c r="B188" s="17">
        <v>80</v>
      </c>
    </row>
    <row r="189" spans="1:2" x14ac:dyDescent="0.25">
      <c r="A189" s="17" t="s">
        <v>917</v>
      </c>
      <c r="B189" s="17">
        <v>85</v>
      </c>
    </row>
    <row r="190" spans="1:2" x14ac:dyDescent="0.25">
      <c r="A190" s="17" t="s">
        <v>917</v>
      </c>
      <c r="B190" s="17">
        <v>85</v>
      </c>
    </row>
    <row r="191" spans="1:2" x14ac:dyDescent="0.25">
      <c r="A191" s="17" t="s">
        <v>917</v>
      </c>
      <c r="B191" s="17">
        <v>85</v>
      </c>
    </row>
    <row r="192" spans="1:2" x14ac:dyDescent="0.25">
      <c r="A192" s="17" t="s">
        <v>2530</v>
      </c>
      <c r="B192" s="17">
        <v>100</v>
      </c>
    </row>
    <row r="193" spans="1:2" x14ac:dyDescent="0.25">
      <c r="A193" s="17" t="s">
        <v>932</v>
      </c>
      <c r="B193" s="17">
        <v>200</v>
      </c>
    </row>
    <row r="194" spans="1:2" x14ac:dyDescent="0.25">
      <c r="A194" s="17" t="s">
        <v>932</v>
      </c>
      <c r="B194" s="17">
        <v>200</v>
      </c>
    </row>
    <row r="195" spans="1:2" x14ac:dyDescent="0.25">
      <c r="A195" s="17" t="s">
        <v>932</v>
      </c>
      <c r="B195" s="17">
        <v>200</v>
      </c>
    </row>
    <row r="196" spans="1:2" x14ac:dyDescent="0.25">
      <c r="A196" s="17" t="s">
        <v>932</v>
      </c>
      <c r="B196" s="17">
        <v>200</v>
      </c>
    </row>
    <row r="197" spans="1:2" x14ac:dyDescent="0.25">
      <c r="A197" s="17" t="s">
        <v>2531</v>
      </c>
      <c r="B197" s="17">
        <v>600</v>
      </c>
    </row>
    <row r="198" spans="1:2" x14ac:dyDescent="0.25">
      <c r="A198" s="17" t="s">
        <v>958</v>
      </c>
      <c r="B198" s="17">
        <v>20</v>
      </c>
    </row>
    <row r="199" spans="1:2" x14ac:dyDescent="0.25">
      <c r="A199" s="17" t="s">
        <v>958</v>
      </c>
      <c r="B199" s="17">
        <v>20</v>
      </c>
    </row>
    <row r="200" spans="1:2" x14ac:dyDescent="0.25">
      <c r="A200" s="17" t="s">
        <v>958</v>
      </c>
      <c r="B200" s="17">
        <v>20</v>
      </c>
    </row>
    <row r="201" spans="1:2" x14ac:dyDescent="0.25">
      <c r="A201" s="17" t="s">
        <v>958</v>
      </c>
      <c r="B201" s="17">
        <v>20</v>
      </c>
    </row>
    <row r="202" spans="1:2" x14ac:dyDescent="0.25">
      <c r="A202" s="17" t="s">
        <v>969</v>
      </c>
      <c r="B202" s="17">
        <v>900</v>
      </c>
    </row>
    <row r="203" spans="1:2" x14ac:dyDescent="0.25">
      <c r="A203" s="17" t="s">
        <v>969</v>
      </c>
      <c r="B203" s="17">
        <v>900</v>
      </c>
    </row>
    <row r="204" spans="1:2" x14ac:dyDescent="0.25">
      <c r="A204" s="17" t="s">
        <v>969</v>
      </c>
      <c r="B204" s="17">
        <v>900</v>
      </c>
    </row>
    <row r="205" spans="1:2" x14ac:dyDescent="0.25">
      <c r="A205" s="17" t="s">
        <v>973</v>
      </c>
      <c r="B205" s="17">
        <v>120</v>
      </c>
    </row>
    <row r="206" spans="1:2" x14ac:dyDescent="0.25">
      <c r="A206" s="17" t="s">
        <v>973</v>
      </c>
      <c r="B206" s="17">
        <v>120</v>
      </c>
    </row>
    <row r="207" spans="1:2" x14ac:dyDescent="0.25">
      <c r="A207" s="17" t="s">
        <v>1071</v>
      </c>
      <c r="B207" s="17">
        <v>25</v>
      </c>
    </row>
    <row r="208" spans="1:2" x14ac:dyDescent="0.25">
      <c r="A208" s="17" t="s">
        <v>1071</v>
      </c>
      <c r="B208" s="17">
        <v>25</v>
      </c>
    </row>
    <row r="209" spans="1:2" x14ac:dyDescent="0.25">
      <c r="A209" s="17" t="s">
        <v>1071</v>
      </c>
      <c r="B209" s="17">
        <v>25</v>
      </c>
    </row>
    <row r="210" spans="1:2" x14ac:dyDescent="0.25">
      <c r="A210" s="17" t="s">
        <v>1081</v>
      </c>
      <c r="B210" s="17">
        <v>240</v>
      </c>
    </row>
    <row r="211" spans="1:2" x14ac:dyDescent="0.25">
      <c r="A211" s="17" t="s">
        <v>1081</v>
      </c>
      <c r="B211" s="17">
        <v>240</v>
      </c>
    </row>
    <row r="212" spans="1:2" x14ac:dyDescent="0.25">
      <c r="A212" s="17" t="s">
        <v>1081</v>
      </c>
      <c r="B212" s="17">
        <v>240</v>
      </c>
    </row>
    <row r="213" spans="1:2" x14ac:dyDescent="0.25">
      <c r="A213" s="17" t="s">
        <v>1094</v>
      </c>
      <c r="B213" s="17">
        <v>50</v>
      </c>
    </row>
    <row r="214" spans="1:2" x14ac:dyDescent="0.25">
      <c r="A214" s="17" t="s">
        <v>1094</v>
      </c>
      <c r="B214" s="17">
        <v>50</v>
      </c>
    </row>
    <row r="215" spans="1:2" x14ac:dyDescent="0.25">
      <c r="A215" s="17" t="s">
        <v>1094</v>
      </c>
      <c r="B215" s="17">
        <v>50</v>
      </c>
    </row>
    <row r="216" spans="1:2" x14ac:dyDescent="0.25">
      <c r="A216" s="17" t="s">
        <v>1114</v>
      </c>
      <c r="B216" s="17">
        <v>30</v>
      </c>
    </row>
    <row r="217" spans="1:2" x14ac:dyDescent="0.25">
      <c r="A217" s="17" t="s">
        <v>1114</v>
      </c>
      <c r="B217" s="17">
        <v>30</v>
      </c>
    </row>
    <row r="218" spans="1:2" x14ac:dyDescent="0.25">
      <c r="A218" s="17" t="s">
        <v>1114</v>
      </c>
      <c r="B218" s="17">
        <v>30</v>
      </c>
    </row>
    <row r="219" spans="1:2" x14ac:dyDescent="0.25">
      <c r="A219" s="17" t="s">
        <v>1122</v>
      </c>
      <c r="B219" s="17">
        <v>80</v>
      </c>
    </row>
    <row r="220" spans="1:2" x14ac:dyDescent="0.25">
      <c r="A220" s="17" t="s">
        <v>1122</v>
      </c>
      <c r="B220" s="17">
        <v>80</v>
      </c>
    </row>
    <row r="221" spans="1:2" x14ac:dyDescent="0.25">
      <c r="A221" s="17" t="s">
        <v>1122</v>
      </c>
      <c r="B221" s="17">
        <v>80</v>
      </c>
    </row>
    <row r="222" spans="1:2" x14ac:dyDescent="0.25">
      <c r="A222" s="17" t="s">
        <v>1147</v>
      </c>
      <c r="B222" s="17">
        <v>85</v>
      </c>
    </row>
    <row r="223" spans="1:2" x14ac:dyDescent="0.25">
      <c r="A223" s="17" t="s">
        <v>1147</v>
      </c>
      <c r="B223" s="17">
        <v>85</v>
      </c>
    </row>
    <row r="224" spans="1:2" x14ac:dyDescent="0.25">
      <c r="A224" s="17" t="s">
        <v>1147</v>
      </c>
      <c r="B224" s="17">
        <v>85</v>
      </c>
    </row>
    <row r="225" spans="1:2" x14ac:dyDescent="0.25">
      <c r="A225" s="17" t="s">
        <v>1158</v>
      </c>
      <c r="B225" s="17">
        <v>45</v>
      </c>
    </row>
    <row r="226" spans="1:2" x14ac:dyDescent="0.25">
      <c r="A226" s="17" t="s">
        <v>1158</v>
      </c>
      <c r="B226" s="17">
        <v>45</v>
      </c>
    </row>
    <row r="227" spans="1:2" x14ac:dyDescent="0.25">
      <c r="A227" s="17" t="s">
        <v>1158</v>
      </c>
      <c r="B227" s="17">
        <v>45</v>
      </c>
    </row>
    <row r="228" spans="1:2" x14ac:dyDescent="0.25">
      <c r="A228" s="17" t="s">
        <v>1169</v>
      </c>
      <c r="B228" s="17">
        <v>35</v>
      </c>
    </row>
    <row r="229" spans="1:2" x14ac:dyDescent="0.25">
      <c r="A229" s="17" t="s">
        <v>1169</v>
      </c>
      <c r="B229" s="17">
        <v>35</v>
      </c>
    </row>
    <row r="230" spans="1:2" x14ac:dyDescent="0.25">
      <c r="A230" s="17" t="s">
        <v>1169</v>
      </c>
      <c r="B230" s="17">
        <v>35</v>
      </c>
    </row>
    <row r="231" spans="1:2" x14ac:dyDescent="0.25">
      <c r="A231" s="17" t="s">
        <v>1178</v>
      </c>
      <c r="B231" s="17">
        <v>40</v>
      </c>
    </row>
    <row r="232" spans="1:2" x14ac:dyDescent="0.25">
      <c r="A232" s="17" t="s">
        <v>1178</v>
      </c>
      <c r="B232" s="17">
        <v>40</v>
      </c>
    </row>
    <row r="233" spans="1:2" x14ac:dyDescent="0.25">
      <c r="A233" s="17" t="s">
        <v>1178</v>
      </c>
      <c r="B233" s="17">
        <v>40</v>
      </c>
    </row>
    <row r="234" spans="1:2" x14ac:dyDescent="0.25">
      <c r="A234" s="17" t="s">
        <v>1190</v>
      </c>
      <c r="B234" s="17">
        <v>70</v>
      </c>
    </row>
    <row r="235" spans="1:2" x14ac:dyDescent="0.25">
      <c r="A235" s="17" t="s">
        <v>1190</v>
      </c>
      <c r="B235" s="17">
        <v>70</v>
      </c>
    </row>
    <row r="236" spans="1:2" x14ac:dyDescent="0.25">
      <c r="A236" s="17" t="s">
        <v>1190</v>
      </c>
      <c r="B236" s="17">
        <v>70</v>
      </c>
    </row>
    <row r="237" spans="1:2" x14ac:dyDescent="0.25">
      <c r="A237" s="17" t="s">
        <v>1224</v>
      </c>
      <c r="B237" s="17">
        <v>20</v>
      </c>
    </row>
    <row r="238" spans="1:2" x14ac:dyDescent="0.25">
      <c r="A238" s="17" t="s">
        <v>1224</v>
      </c>
      <c r="B238" s="17">
        <v>20</v>
      </c>
    </row>
    <row r="239" spans="1:2" x14ac:dyDescent="0.25">
      <c r="A239" s="17" t="s">
        <v>1229</v>
      </c>
      <c r="B239" s="17">
        <v>60</v>
      </c>
    </row>
    <row r="240" spans="1:2" x14ac:dyDescent="0.25">
      <c r="A240" s="17" t="s">
        <v>1229</v>
      </c>
      <c r="B240" s="17">
        <v>60</v>
      </c>
    </row>
    <row r="241" spans="1:2" x14ac:dyDescent="0.25">
      <c r="A241" s="17" t="s">
        <v>1229</v>
      </c>
      <c r="B241" s="17">
        <v>60</v>
      </c>
    </row>
    <row r="242" spans="1:2" x14ac:dyDescent="0.25">
      <c r="A242" s="17" t="s">
        <v>1231</v>
      </c>
      <c r="B242" s="17">
        <v>20</v>
      </c>
    </row>
    <row r="243" spans="1:2" x14ac:dyDescent="0.25">
      <c r="A243" s="17" t="s">
        <v>1231</v>
      </c>
      <c r="B243" s="17">
        <v>20</v>
      </c>
    </row>
    <row r="244" spans="1:2" x14ac:dyDescent="0.25">
      <c r="A244" s="17" t="s">
        <v>1231</v>
      </c>
      <c r="B244" s="17">
        <v>20</v>
      </c>
    </row>
    <row r="245" spans="1:2" x14ac:dyDescent="0.25">
      <c r="A245" s="17" t="s">
        <v>1234</v>
      </c>
      <c r="B245" s="17">
        <v>50</v>
      </c>
    </row>
    <row r="246" spans="1:2" x14ac:dyDescent="0.25">
      <c r="A246" s="17" t="s">
        <v>1234</v>
      </c>
      <c r="B246" s="17">
        <v>50</v>
      </c>
    </row>
    <row r="247" spans="1:2" x14ac:dyDescent="0.25">
      <c r="A247" s="17" t="s">
        <v>1237</v>
      </c>
      <c r="B247" s="17">
        <v>30</v>
      </c>
    </row>
    <row r="248" spans="1:2" x14ac:dyDescent="0.25">
      <c r="A248" s="17" t="s">
        <v>1237</v>
      </c>
      <c r="B248" s="17">
        <v>30</v>
      </c>
    </row>
    <row r="249" spans="1:2" x14ac:dyDescent="0.25">
      <c r="A249" s="17" t="s">
        <v>1245</v>
      </c>
      <c r="B249" s="17">
        <v>60</v>
      </c>
    </row>
    <row r="250" spans="1:2" x14ac:dyDescent="0.25">
      <c r="A250" s="17" t="s">
        <v>1245</v>
      </c>
      <c r="B250" s="17">
        <v>60</v>
      </c>
    </row>
    <row r="251" spans="1:2" x14ac:dyDescent="0.25">
      <c r="A251" s="17" t="s">
        <v>1245</v>
      </c>
      <c r="B251" s="17">
        <v>60</v>
      </c>
    </row>
    <row r="252" spans="1:2" x14ac:dyDescent="0.25">
      <c r="A252" s="17" t="s">
        <v>1269</v>
      </c>
      <c r="B252" s="17">
        <v>80</v>
      </c>
    </row>
    <row r="253" spans="1:2" x14ac:dyDescent="0.25">
      <c r="A253" s="17" t="s">
        <v>1269</v>
      </c>
      <c r="B253" s="17">
        <v>80</v>
      </c>
    </row>
    <row r="254" spans="1:2" x14ac:dyDescent="0.25">
      <c r="A254" s="17" t="s">
        <v>1269</v>
      </c>
      <c r="B254" s="17">
        <v>80</v>
      </c>
    </row>
    <row r="255" spans="1:2" x14ac:dyDescent="0.25">
      <c r="A255" s="17" t="s">
        <v>1284</v>
      </c>
      <c r="B255" s="17">
        <v>75</v>
      </c>
    </row>
    <row r="256" spans="1:2" x14ac:dyDescent="0.25">
      <c r="A256" s="17" t="s">
        <v>1284</v>
      </c>
      <c r="B256" s="17">
        <v>75</v>
      </c>
    </row>
    <row r="257" spans="1:2" x14ac:dyDescent="0.25">
      <c r="A257" s="17" t="s">
        <v>1284</v>
      </c>
      <c r="B257" s="17">
        <v>75</v>
      </c>
    </row>
    <row r="258" spans="1:2" x14ac:dyDescent="0.25">
      <c r="A258" s="17" t="s">
        <v>1300</v>
      </c>
      <c r="B258" s="17">
        <v>1950</v>
      </c>
    </row>
    <row r="259" spans="1:2" x14ac:dyDescent="0.25">
      <c r="A259" s="17" t="s">
        <v>1300</v>
      </c>
      <c r="B259" s="17">
        <v>1950</v>
      </c>
    </row>
    <row r="260" spans="1:2" x14ac:dyDescent="0.25">
      <c r="A260" s="17" t="s">
        <v>1313</v>
      </c>
      <c r="B260" s="17">
        <v>40</v>
      </c>
    </row>
    <row r="261" spans="1:2" x14ac:dyDescent="0.25">
      <c r="A261" s="17" t="s">
        <v>1313</v>
      </c>
      <c r="B261" s="17">
        <v>40</v>
      </c>
    </row>
    <row r="262" spans="1:2" x14ac:dyDescent="0.25">
      <c r="A262" s="17" t="s">
        <v>1313</v>
      </c>
      <c r="B262" s="17">
        <v>40</v>
      </c>
    </row>
    <row r="263" spans="1:2" x14ac:dyDescent="0.25">
      <c r="A263" s="17" t="s">
        <v>1322</v>
      </c>
      <c r="B263" s="17">
        <v>80</v>
      </c>
    </row>
    <row r="264" spans="1:2" x14ac:dyDescent="0.25">
      <c r="A264" s="17" t="s">
        <v>1322</v>
      </c>
      <c r="B264" s="17">
        <v>80</v>
      </c>
    </row>
    <row r="265" spans="1:2" x14ac:dyDescent="0.25">
      <c r="A265" s="17" t="s">
        <v>1329</v>
      </c>
      <c r="B265" s="17">
        <v>110</v>
      </c>
    </row>
    <row r="266" spans="1:2" x14ac:dyDescent="0.25">
      <c r="A266" s="17" t="s">
        <v>1329</v>
      </c>
      <c r="B266" s="17">
        <v>110</v>
      </c>
    </row>
    <row r="267" spans="1:2" x14ac:dyDescent="0.25">
      <c r="A267" s="17" t="s">
        <v>1329</v>
      </c>
      <c r="B267" s="17">
        <v>110</v>
      </c>
    </row>
    <row r="268" spans="1:2" x14ac:dyDescent="0.25">
      <c r="A268" s="17" t="s">
        <v>1341</v>
      </c>
      <c r="B268" s="17">
        <v>50</v>
      </c>
    </row>
    <row r="269" spans="1:2" x14ac:dyDescent="0.25">
      <c r="A269" s="17" t="s">
        <v>1341</v>
      </c>
      <c r="B269" s="17">
        <v>50</v>
      </c>
    </row>
    <row r="270" spans="1:2" x14ac:dyDescent="0.25">
      <c r="A270" s="17" t="s">
        <v>1341</v>
      </c>
      <c r="B270" s="17">
        <v>50</v>
      </c>
    </row>
    <row r="271" spans="1:2" x14ac:dyDescent="0.25">
      <c r="A271" s="17" t="s">
        <v>1357</v>
      </c>
      <c r="B271" s="17">
        <v>80</v>
      </c>
    </row>
    <row r="272" spans="1:2" x14ac:dyDescent="0.25">
      <c r="A272" s="17" t="s">
        <v>1357</v>
      </c>
      <c r="B272" s="17">
        <v>80</v>
      </c>
    </row>
    <row r="273" spans="1:2" x14ac:dyDescent="0.25">
      <c r="A273" s="17" t="s">
        <v>1357</v>
      </c>
      <c r="B273" s="17">
        <v>80</v>
      </c>
    </row>
    <row r="274" spans="1:2" x14ac:dyDescent="0.25">
      <c r="A274" s="17" t="s">
        <v>1366</v>
      </c>
      <c r="B274" s="17">
        <v>20</v>
      </c>
    </row>
    <row r="275" spans="1:2" x14ac:dyDescent="0.25">
      <c r="A275" s="17" t="s">
        <v>1366</v>
      </c>
      <c r="B275" s="17">
        <v>20</v>
      </c>
    </row>
    <row r="276" spans="1:2" x14ac:dyDescent="0.25">
      <c r="A276" s="17" t="s">
        <v>1366</v>
      </c>
      <c r="B276" s="17">
        <v>20</v>
      </c>
    </row>
    <row r="277" spans="1:2" x14ac:dyDescent="0.25">
      <c r="A277" s="17" t="s">
        <v>1378</v>
      </c>
      <c r="B277" s="17">
        <v>70</v>
      </c>
    </row>
    <row r="278" spans="1:2" x14ac:dyDescent="0.25">
      <c r="A278" s="17" t="s">
        <v>1378</v>
      </c>
      <c r="B278" s="17">
        <v>70</v>
      </c>
    </row>
    <row r="279" spans="1:2" x14ac:dyDescent="0.25">
      <c r="A279" s="17" t="s">
        <v>1378</v>
      </c>
      <c r="B279" s="17">
        <v>70</v>
      </c>
    </row>
    <row r="280" spans="1:2" x14ac:dyDescent="0.25">
      <c r="A280" s="17" t="s">
        <v>2493</v>
      </c>
      <c r="B280" s="17">
        <v>20</v>
      </c>
    </row>
    <row r="281" spans="1:2" x14ac:dyDescent="0.25">
      <c r="A281" s="17" t="s">
        <v>1384</v>
      </c>
      <c r="B281" s="17">
        <v>100</v>
      </c>
    </row>
    <row r="282" spans="1:2" x14ac:dyDescent="0.25">
      <c r="A282" s="17" t="s">
        <v>1384</v>
      </c>
      <c r="B282" s="17">
        <v>100</v>
      </c>
    </row>
    <row r="283" spans="1:2" x14ac:dyDescent="0.25">
      <c r="A283" s="17" t="s">
        <v>1403</v>
      </c>
      <c r="B283" s="17">
        <v>60</v>
      </c>
    </row>
    <row r="284" spans="1:2" x14ac:dyDescent="0.25">
      <c r="A284" s="17" t="s">
        <v>1403</v>
      </c>
      <c r="B284" s="17">
        <v>60</v>
      </c>
    </row>
    <row r="285" spans="1:2" x14ac:dyDescent="0.25">
      <c r="A285" s="17" t="s">
        <v>1403</v>
      </c>
      <c r="B285" s="17">
        <v>60</v>
      </c>
    </row>
    <row r="286" spans="1:2" x14ac:dyDescent="0.25">
      <c r="A286" s="17" t="s">
        <v>1411</v>
      </c>
      <c r="B286" s="17">
        <v>35</v>
      </c>
    </row>
    <row r="287" spans="1:2" x14ac:dyDescent="0.25">
      <c r="A287" s="17" t="s">
        <v>1411</v>
      </c>
      <c r="B287" s="17">
        <v>35</v>
      </c>
    </row>
    <row r="288" spans="1:2" x14ac:dyDescent="0.25">
      <c r="A288" s="17" t="s">
        <v>1411</v>
      </c>
      <c r="B288" s="17">
        <v>35</v>
      </c>
    </row>
    <row r="289" spans="1:2" x14ac:dyDescent="0.25">
      <c r="A289" s="17" t="s">
        <v>1418</v>
      </c>
      <c r="B289" s="17">
        <v>20</v>
      </c>
    </row>
    <row r="290" spans="1:2" x14ac:dyDescent="0.25">
      <c r="A290" s="17" t="s">
        <v>1418</v>
      </c>
      <c r="B290" s="17">
        <v>20</v>
      </c>
    </row>
    <row r="291" spans="1:2" x14ac:dyDescent="0.25">
      <c r="A291" s="17" t="s">
        <v>1424</v>
      </c>
      <c r="B291" s="17">
        <v>65</v>
      </c>
    </row>
    <row r="292" spans="1:2" x14ac:dyDescent="0.25">
      <c r="A292" s="17" t="s">
        <v>1424</v>
      </c>
      <c r="B292" s="17">
        <v>65</v>
      </c>
    </row>
    <row r="293" spans="1:2" x14ac:dyDescent="0.25">
      <c r="A293" s="17" t="s">
        <v>1424</v>
      </c>
      <c r="B293" s="17">
        <v>65</v>
      </c>
    </row>
    <row r="294" spans="1:2" x14ac:dyDescent="0.25">
      <c r="A294" s="17" t="s">
        <v>1432</v>
      </c>
      <c r="B294" s="17">
        <v>20</v>
      </c>
    </row>
    <row r="295" spans="1:2" x14ac:dyDescent="0.25">
      <c r="A295" s="17" t="s">
        <v>1432</v>
      </c>
      <c r="B295" s="17">
        <v>20</v>
      </c>
    </row>
    <row r="296" spans="1:2" x14ac:dyDescent="0.25">
      <c r="A296" s="17" t="s">
        <v>1432</v>
      </c>
      <c r="B296" s="17">
        <v>20</v>
      </c>
    </row>
    <row r="297" spans="1:2" x14ac:dyDescent="0.25">
      <c r="A297" s="17" t="s">
        <v>1435</v>
      </c>
      <c r="B297" s="17">
        <v>85</v>
      </c>
    </row>
    <row r="298" spans="1:2" x14ac:dyDescent="0.25">
      <c r="A298" s="17" t="s">
        <v>1435</v>
      </c>
      <c r="B298" s="17">
        <v>85</v>
      </c>
    </row>
    <row r="299" spans="1:2" x14ac:dyDescent="0.25">
      <c r="A299" s="17" t="s">
        <v>1435</v>
      </c>
      <c r="B299" s="17">
        <v>85</v>
      </c>
    </row>
    <row r="300" spans="1:2" x14ac:dyDescent="0.25">
      <c r="A300" s="17" t="s">
        <v>1443</v>
      </c>
      <c r="B300" s="17">
        <v>32</v>
      </c>
    </row>
    <row r="301" spans="1:2" x14ac:dyDescent="0.25">
      <c r="A301" s="17" t="s">
        <v>1443</v>
      </c>
      <c r="B301" s="17">
        <v>32</v>
      </c>
    </row>
    <row r="302" spans="1:2" x14ac:dyDescent="0.25">
      <c r="A302" s="17" t="s">
        <v>1443</v>
      </c>
      <c r="B302" s="17">
        <v>32</v>
      </c>
    </row>
    <row r="303" spans="1:2" x14ac:dyDescent="0.25">
      <c r="A303" s="17" t="s">
        <v>1455</v>
      </c>
      <c r="B303" s="17">
        <v>45</v>
      </c>
    </row>
    <row r="304" spans="1:2" x14ac:dyDescent="0.25">
      <c r="A304" s="17" t="s">
        <v>1455</v>
      </c>
      <c r="B304" s="17">
        <v>45</v>
      </c>
    </row>
    <row r="305" spans="1:2" x14ac:dyDescent="0.25">
      <c r="A305" s="17" t="s">
        <v>1455</v>
      </c>
      <c r="B305" s="17">
        <v>45</v>
      </c>
    </row>
    <row r="306" spans="1:2" x14ac:dyDescent="0.25">
      <c r="A306" s="17" t="s">
        <v>1466</v>
      </c>
      <c r="B306" s="17">
        <v>40</v>
      </c>
    </row>
    <row r="307" spans="1:2" x14ac:dyDescent="0.25">
      <c r="A307" s="17" t="s">
        <v>1466</v>
      </c>
      <c r="B307" s="17">
        <v>40</v>
      </c>
    </row>
    <row r="308" spans="1:2" x14ac:dyDescent="0.25">
      <c r="A308" s="17" t="s">
        <v>1466</v>
      </c>
      <c r="B308" s="17">
        <v>40</v>
      </c>
    </row>
    <row r="309" spans="1:2" x14ac:dyDescent="0.25">
      <c r="A309" s="17" t="s">
        <v>1471</v>
      </c>
      <c r="B309" s="17">
        <v>100</v>
      </c>
    </row>
    <row r="310" spans="1:2" x14ac:dyDescent="0.25">
      <c r="A310" s="17" t="s">
        <v>1471</v>
      </c>
      <c r="B310" s="17">
        <v>100</v>
      </c>
    </row>
    <row r="311" spans="1:2" x14ac:dyDescent="0.25">
      <c r="A311" s="17" t="s">
        <v>1471</v>
      </c>
      <c r="B311" s="17">
        <v>100</v>
      </c>
    </row>
    <row r="312" spans="1:2" x14ac:dyDescent="0.25">
      <c r="A312" s="17" t="s">
        <v>1486</v>
      </c>
      <c r="B312" s="17">
        <v>90</v>
      </c>
    </row>
    <row r="313" spans="1:2" x14ac:dyDescent="0.25">
      <c r="A313" s="17" t="s">
        <v>1486</v>
      </c>
      <c r="B313" s="17">
        <v>90</v>
      </c>
    </row>
    <row r="314" spans="1:2" x14ac:dyDescent="0.25">
      <c r="A314" s="17" t="s">
        <v>1486</v>
      </c>
      <c r="B314" s="17">
        <v>90</v>
      </c>
    </row>
    <row r="315" spans="1:2" x14ac:dyDescent="0.25">
      <c r="A315" s="17" t="s">
        <v>1492</v>
      </c>
      <c r="B315" s="17">
        <v>45</v>
      </c>
    </row>
    <row r="316" spans="1:2" x14ac:dyDescent="0.25">
      <c r="A316" s="17" t="s">
        <v>1492</v>
      </c>
      <c r="B316" s="17">
        <v>45</v>
      </c>
    </row>
    <row r="317" spans="1:2" x14ac:dyDescent="0.25">
      <c r="A317" s="17" t="s">
        <v>1492</v>
      </c>
      <c r="B317" s="17">
        <v>45</v>
      </c>
    </row>
    <row r="318" spans="1:2" x14ac:dyDescent="0.25">
      <c r="A318" s="17" t="s">
        <v>1506</v>
      </c>
      <c r="B318" s="17">
        <v>35</v>
      </c>
    </row>
    <row r="319" spans="1:2" x14ac:dyDescent="0.25">
      <c r="A319" s="17" t="s">
        <v>1506</v>
      </c>
      <c r="B319" s="17">
        <v>35</v>
      </c>
    </row>
    <row r="320" spans="1:2" x14ac:dyDescent="0.25">
      <c r="A320" s="17" t="s">
        <v>1506</v>
      </c>
      <c r="B320" s="17">
        <v>35</v>
      </c>
    </row>
    <row r="321" spans="1:2" x14ac:dyDescent="0.25">
      <c r="A321" s="17" t="s">
        <v>270</v>
      </c>
      <c r="B321" s="17">
        <v>20</v>
      </c>
    </row>
    <row r="322" spans="1:2" x14ac:dyDescent="0.25">
      <c r="A322" s="17" t="s">
        <v>270</v>
      </c>
      <c r="B322" s="17">
        <v>20</v>
      </c>
    </row>
    <row r="323" spans="1:2" x14ac:dyDescent="0.25">
      <c r="A323" s="17" t="s">
        <v>270</v>
      </c>
      <c r="B323" s="17">
        <v>20</v>
      </c>
    </row>
    <row r="324" spans="1:2" x14ac:dyDescent="0.25">
      <c r="A324" s="17" t="s">
        <v>270</v>
      </c>
      <c r="B324" s="17">
        <v>20</v>
      </c>
    </row>
    <row r="325" spans="1:2" x14ac:dyDescent="0.25">
      <c r="A325" s="17" t="s">
        <v>283</v>
      </c>
      <c r="B325" s="17">
        <v>75</v>
      </c>
    </row>
    <row r="326" spans="1:2" x14ac:dyDescent="0.25">
      <c r="A326" s="17" t="s">
        <v>283</v>
      </c>
      <c r="B326" s="17">
        <v>75</v>
      </c>
    </row>
    <row r="327" spans="1:2" x14ac:dyDescent="0.25">
      <c r="A327" s="17" t="s">
        <v>283</v>
      </c>
      <c r="B327" s="17">
        <v>75</v>
      </c>
    </row>
    <row r="328" spans="1:2" x14ac:dyDescent="0.25">
      <c r="A328" s="17" t="s">
        <v>283</v>
      </c>
      <c r="B328" s="17">
        <v>75</v>
      </c>
    </row>
    <row r="329" spans="1:2" x14ac:dyDescent="0.25">
      <c r="A329" s="17" t="s">
        <v>296</v>
      </c>
      <c r="B329" s="17">
        <v>40</v>
      </c>
    </row>
    <row r="330" spans="1:2" x14ac:dyDescent="0.25">
      <c r="A330" s="17" t="s">
        <v>296</v>
      </c>
      <c r="B330" s="17">
        <v>40</v>
      </c>
    </row>
    <row r="331" spans="1:2" x14ac:dyDescent="0.25">
      <c r="A331" s="17" t="s">
        <v>296</v>
      </c>
      <c r="B331" s="17">
        <v>40</v>
      </c>
    </row>
    <row r="332" spans="1:2" x14ac:dyDescent="0.25">
      <c r="A332" s="17" t="s">
        <v>312</v>
      </c>
      <c r="B332" s="17">
        <v>110</v>
      </c>
    </row>
    <row r="333" spans="1:2" x14ac:dyDescent="0.25">
      <c r="A333" s="17" t="s">
        <v>312</v>
      </c>
      <c r="B333" s="17">
        <v>110</v>
      </c>
    </row>
    <row r="334" spans="1:2" x14ac:dyDescent="0.25">
      <c r="A334" s="17" t="s">
        <v>312</v>
      </c>
      <c r="B334" s="17">
        <v>110</v>
      </c>
    </row>
    <row r="335" spans="1:2" x14ac:dyDescent="0.25">
      <c r="A335" s="17" t="s">
        <v>2532</v>
      </c>
      <c r="B335" s="17">
        <v>85</v>
      </c>
    </row>
    <row r="336" spans="1:2" x14ac:dyDescent="0.25">
      <c r="A336" s="17" t="s">
        <v>2532</v>
      </c>
      <c r="B336" s="17">
        <v>85</v>
      </c>
    </row>
    <row r="337" spans="1:2" x14ac:dyDescent="0.25">
      <c r="A337" s="17" t="s">
        <v>2532</v>
      </c>
      <c r="B337" s="17">
        <v>85</v>
      </c>
    </row>
    <row r="338" spans="1:2" x14ac:dyDescent="0.25">
      <c r="A338" s="17" t="s">
        <v>1509</v>
      </c>
      <c r="B338" s="17">
        <v>80</v>
      </c>
    </row>
    <row r="339" spans="1:2" x14ac:dyDescent="0.25">
      <c r="A339" s="17" t="s">
        <v>1509</v>
      </c>
      <c r="B339" s="17">
        <v>80</v>
      </c>
    </row>
    <row r="340" spans="1:2" x14ac:dyDescent="0.25">
      <c r="A340" s="17" t="s">
        <v>1509</v>
      </c>
      <c r="B340" s="17">
        <v>80</v>
      </c>
    </row>
    <row r="341" spans="1:2" x14ac:dyDescent="0.25">
      <c r="A341" s="17" t="s">
        <v>2533</v>
      </c>
      <c r="B341" s="17">
        <v>20</v>
      </c>
    </row>
    <row r="342" spans="1:2" x14ac:dyDescent="0.25">
      <c r="A342" s="17" t="s">
        <v>2533</v>
      </c>
      <c r="B342" s="17">
        <v>20</v>
      </c>
    </row>
    <row r="343" spans="1:2" x14ac:dyDescent="0.25">
      <c r="A343" s="17" t="s">
        <v>1541</v>
      </c>
      <c r="B343" s="17">
        <v>40</v>
      </c>
    </row>
    <row r="344" spans="1:2" x14ac:dyDescent="0.25">
      <c r="A344" s="17" t="s">
        <v>1541</v>
      </c>
      <c r="B344" s="17">
        <v>40</v>
      </c>
    </row>
    <row r="345" spans="1:2" x14ac:dyDescent="0.25">
      <c r="A345" s="17" t="s">
        <v>1541</v>
      </c>
      <c r="B345" s="17">
        <v>40</v>
      </c>
    </row>
    <row r="346" spans="1:2" x14ac:dyDescent="0.25">
      <c r="A346" s="17" t="s">
        <v>2497</v>
      </c>
      <c r="B346" s="17">
        <v>450</v>
      </c>
    </row>
    <row r="347" spans="1:2" x14ac:dyDescent="0.25">
      <c r="A347" s="17" t="s">
        <v>1551</v>
      </c>
      <c r="B347" s="17">
        <v>30</v>
      </c>
    </row>
    <row r="348" spans="1:2" x14ac:dyDescent="0.25">
      <c r="A348" s="17" t="s">
        <v>1551</v>
      </c>
      <c r="B348" s="17">
        <v>30</v>
      </c>
    </row>
    <row r="349" spans="1:2" x14ac:dyDescent="0.25">
      <c r="A349" s="17" t="s">
        <v>1551</v>
      </c>
      <c r="B349" s="17">
        <v>30</v>
      </c>
    </row>
    <row r="350" spans="1:2" x14ac:dyDescent="0.25">
      <c r="A350" s="17" t="s">
        <v>1562</v>
      </c>
      <c r="B350" s="17">
        <v>30</v>
      </c>
    </row>
    <row r="351" spans="1:2" x14ac:dyDescent="0.25">
      <c r="A351" s="17" t="s">
        <v>1562</v>
      </c>
      <c r="B351" s="17">
        <v>30</v>
      </c>
    </row>
    <row r="352" spans="1:2" x14ac:dyDescent="0.25">
      <c r="A352" s="17" t="s">
        <v>1562</v>
      </c>
      <c r="B352" s="17">
        <v>30</v>
      </c>
    </row>
    <row r="353" spans="1:2" x14ac:dyDescent="0.25">
      <c r="A353" s="17" t="s">
        <v>1567</v>
      </c>
      <c r="B353" s="17">
        <v>35</v>
      </c>
    </row>
    <row r="354" spans="1:2" x14ac:dyDescent="0.25">
      <c r="A354" s="17" t="s">
        <v>1567</v>
      </c>
      <c r="B354" s="17">
        <v>35</v>
      </c>
    </row>
    <row r="355" spans="1:2" x14ac:dyDescent="0.25">
      <c r="A355" s="17" t="s">
        <v>1567</v>
      </c>
      <c r="B355" s="17">
        <v>35</v>
      </c>
    </row>
    <row r="356" spans="1:2" x14ac:dyDescent="0.25">
      <c r="A356" s="17" t="s">
        <v>1571</v>
      </c>
      <c r="B356" s="17">
        <v>25</v>
      </c>
    </row>
    <row r="357" spans="1:2" x14ac:dyDescent="0.25">
      <c r="A357" s="17" t="s">
        <v>1571</v>
      </c>
      <c r="B357" s="17">
        <v>25</v>
      </c>
    </row>
    <row r="358" spans="1:2" x14ac:dyDescent="0.25">
      <c r="A358" s="17" t="s">
        <v>1571</v>
      </c>
      <c r="B358" s="17">
        <v>25</v>
      </c>
    </row>
    <row r="359" spans="1:2" x14ac:dyDescent="0.25">
      <c r="A359" s="17" t="s">
        <v>1571</v>
      </c>
      <c r="B359" s="17">
        <v>25</v>
      </c>
    </row>
    <row r="360" spans="1:2" x14ac:dyDescent="0.25">
      <c r="A360" s="17" t="s">
        <v>1571</v>
      </c>
      <c r="B360" s="17">
        <v>25</v>
      </c>
    </row>
    <row r="361" spans="1:2" x14ac:dyDescent="0.25">
      <c r="A361" s="17" t="s">
        <v>1576</v>
      </c>
      <c r="B361" s="17">
        <v>130</v>
      </c>
    </row>
    <row r="362" spans="1:2" x14ac:dyDescent="0.25">
      <c r="A362" s="17" t="s">
        <v>1576</v>
      </c>
      <c r="B362" s="17">
        <v>130</v>
      </c>
    </row>
    <row r="363" spans="1:2" x14ac:dyDescent="0.25">
      <c r="A363" s="17" t="s">
        <v>1584</v>
      </c>
      <c r="B363" s="17">
        <v>20</v>
      </c>
    </row>
    <row r="364" spans="1:2" x14ac:dyDescent="0.25">
      <c r="A364" s="17" t="s">
        <v>1584</v>
      </c>
      <c r="B364" s="17">
        <v>20</v>
      </c>
    </row>
    <row r="365" spans="1:2" x14ac:dyDescent="0.25">
      <c r="A365" s="17" t="s">
        <v>1584</v>
      </c>
      <c r="B365" s="17">
        <v>20</v>
      </c>
    </row>
    <row r="366" spans="1:2" x14ac:dyDescent="0.25">
      <c r="A366" s="17" t="s">
        <v>1584</v>
      </c>
      <c r="B366" s="17">
        <v>20</v>
      </c>
    </row>
    <row r="367" spans="1:2" x14ac:dyDescent="0.25">
      <c r="A367" s="17" t="s">
        <v>1591</v>
      </c>
      <c r="B367" s="17">
        <v>50</v>
      </c>
    </row>
    <row r="368" spans="1:2" x14ac:dyDescent="0.25">
      <c r="A368" s="17" t="s">
        <v>1591</v>
      </c>
      <c r="B368" s="17">
        <v>50</v>
      </c>
    </row>
    <row r="369" spans="1:2" x14ac:dyDescent="0.25">
      <c r="A369" s="17" t="s">
        <v>1591</v>
      </c>
      <c r="B369" s="17">
        <v>50</v>
      </c>
    </row>
    <row r="370" spans="1:2" x14ac:dyDescent="0.25">
      <c r="A370" s="17" t="s">
        <v>1598</v>
      </c>
      <c r="B370" s="17">
        <v>40</v>
      </c>
    </row>
    <row r="371" spans="1:2" x14ac:dyDescent="0.25">
      <c r="A371" s="17" t="s">
        <v>1598</v>
      </c>
      <c r="B371" s="17">
        <v>40</v>
      </c>
    </row>
    <row r="372" spans="1:2" x14ac:dyDescent="0.25">
      <c r="A372" s="17" t="s">
        <v>1652</v>
      </c>
      <c r="B372" s="17">
        <v>20</v>
      </c>
    </row>
    <row r="373" spans="1:2" x14ac:dyDescent="0.25">
      <c r="A373" s="17" t="s">
        <v>1652</v>
      </c>
      <c r="B373" s="17">
        <v>20</v>
      </c>
    </row>
    <row r="374" spans="1:2" x14ac:dyDescent="0.25">
      <c r="A374" s="17" t="s">
        <v>1652</v>
      </c>
      <c r="B374" s="17">
        <v>20</v>
      </c>
    </row>
    <row r="375" spans="1:2" x14ac:dyDescent="0.25">
      <c r="A375" s="17" t="s">
        <v>1661</v>
      </c>
      <c r="B375" s="17">
        <v>35</v>
      </c>
    </row>
    <row r="376" spans="1:2" x14ac:dyDescent="0.25">
      <c r="A376" s="17" t="s">
        <v>1661</v>
      </c>
      <c r="B376" s="17">
        <v>35</v>
      </c>
    </row>
    <row r="377" spans="1:2" x14ac:dyDescent="0.25">
      <c r="A377" s="17" t="s">
        <v>1661</v>
      </c>
      <c r="B377" s="17">
        <v>35</v>
      </c>
    </row>
    <row r="378" spans="1:2" x14ac:dyDescent="0.25">
      <c r="A378" s="17" t="s">
        <v>1679</v>
      </c>
      <c r="B378" s="17">
        <v>185</v>
      </c>
    </row>
    <row r="379" spans="1:2" x14ac:dyDescent="0.25">
      <c r="A379" s="17" t="s">
        <v>1679</v>
      </c>
      <c r="B379" s="17">
        <v>185</v>
      </c>
    </row>
    <row r="380" spans="1:2" x14ac:dyDescent="0.25">
      <c r="A380" s="17" t="s">
        <v>1679</v>
      </c>
      <c r="B380" s="17">
        <v>185</v>
      </c>
    </row>
    <row r="381" spans="1:2" x14ac:dyDescent="0.25">
      <c r="A381" s="17" t="s">
        <v>2511</v>
      </c>
      <c r="B381" s="17">
        <v>80</v>
      </c>
    </row>
    <row r="382" spans="1:2" x14ac:dyDescent="0.25">
      <c r="A382" s="17" t="s">
        <v>2511</v>
      </c>
      <c r="B382" s="17">
        <v>80</v>
      </c>
    </row>
    <row r="383" spans="1:2" x14ac:dyDescent="0.25">
      <c r="A383" s="17" t="s">
        <v>2273</v>
      </c>
      <c r="B383" s="17">
        <v>30</v>
      </c>
    </row>
    <row r="384" spans="1:2" x14ac:dyDescent="0.25">
      <c r="A384" s="17" t="s">
        <v>2273</v>
      </c>
      <c r="B384" s="17">
        <v>30</v>
      </c>
    </row>
    <row r="385" spans="1:2" x14ac:dyDescent="0.25">
      <c r="A385" s="17" t="s">
        <v>2273</v>
      </c>
      <c r="B385" s="17">
        <v>30</v>
      </c>
    </row>
    <row r="386" spans="1:2" x14ac:dyDescent="0.25">
      <c r="A386" s="17" t="s">
        <v>2279</v>
      </c>
      <c r="B386" s="17">
        <v>40</v>
      </c>
    </row>
    <row r="387" spans="1:2" x14ac:dyDescent="0.25">
      <c r="A387" s="17" t="s">
        <v>2279</v>
      </c>
      <c r="B387" s="17">
        <v>40</v>
      </c>
    </row>
    <row r="388" spans="1:2" x14ac:dyDescent="0.25">
      <c r="A388" s="17" t="s">
        <v>2279</v>
      </c>
      <c r="B388" s="17">
        <v>40</v>
      </c>
    </row>
    <row r="389" spans="1:2" x14ac:dyDescent="0.25">
      <c r="A389" s="17" t="s">
        <v>1695</v>
      </c>
      <c r="B389" s="17">
        <v>50</v>
      </c>
    </row>
    <row r="390" spans="1:2" x14ac:dyDescent="0.25">
      <c r="A390" s="17" t="s">
        <v>1695</v>
      </c>
      <c r="B390" s="17">
        <v>50</v>
      </c>
    </row>
    <row r="391" spans="1:2" x14ac:dyDescent="0.25">
      <c r="A391" s="17" t="s">
        <v>1695</v>
      </c>
      <c r="B391" s="17">
        <v>50</v>
      </c>
    </row>
    <row r="392" spans="1:2" x14ac:dyDescent="0.25">
      <c r="A392" s="17" t="s">
        <v>1699</v>
      </c>
      <c r="B392" s="17">
        <v>50</v>
      </c>
    </row>
    <row r="393" spans="1:2" x14ac:dyDescent="0.25">
      <c r="A393" s="17" t="s">
        <v>1699</v>
      </c>
      <c r="B393" s="17">
        <v>50</v>
      </c>
    </row>
    <row r="394" spans="1:2" x14ac:dyDescent="0.25">
      <c r="A394" s="17" t="s">
        <v>1708</v>
      </c>
      <c r="B394" s="17">
        <v>32</v>
      </c>
    </row>
    <row r="395" spans="1:2" x14ac:dyDescent="0.25">
      <c r="A395" s="17" t="s">
        <v>1708</v>
      </c>
      <c r="B395" s="17">
        <v>32</v>
      </c>
    </row>
    <row r="396" spans="1:2" x14ac:dyDescent="0.25">
      <c r="A396" s="17" t="s">
        <v>1708</v>
      </c>
      <c r="B396" s="17">
        <v>32</v>
      </c>
    </row>
    <row r="397" spans="1:2" x14ac:dyDescent="0.25">
      <c r="A397" s="17" t="s">
        <v>1717</v>
      </c>
      <c r="B397" s="17">
        <v>20</v>
      </c>
    </row>
    <row r="398" spans="1:2" x14ac:dyDescent="0.25">
      <c r="A398" s="17" t="s">
        <v>1717</v>
      </c>
      <c r="B398" s="17">
        <v>20</v>
      </c>
    </row>
    <row r="399" spans="1:2" x14ac:dyDescent="0.25">
      <c r="A399" s="17" t="s">
        <v>1726</v>
      </c>
      <c r="B399" s="17">
        <v>35</v>
      </c>
    </row>
    <row r="400" spans="1:2" x14ac:dyDescent="0.25">
      <c r="A400" s="17" t="s">
        <v>1726</v>
      </c>
      <c r="B400" s="17">
        <v>35</v>
      </c>
    </row>
    <row r="401" spans="1:2" x14ac:dyDescent="0.25">
      <c r="A401" s="17" t="s">
        <v>1726</v>
      </c>
      <c r="B401" s="17">
        <v>35</v>
      </c>
    </row>
    <row r="402" spans="1:2" x14ac:dyDescent="0.25">
      <c r="A402" s="17" t="s">
        <v>1743</v>
      </c>
      <c r="B402" s="17">
        <v>35</v>
      </c>
    </row>
    <row r="403" spans="1:2" x14ac:dyDescent="0.25">
      <c r="A403" s="17" t="s">
        <v>1743</v>
      </c>
      <c r="B403" s="17">
        <v>35</v>
      </c>
    </row>
    <row r="404" spans="1:2" x14ac:dyDescent="0.25">
      <c r="A404" s="17" t="s">
        <v>1743</v>
      </c>
      <c r="B404" s="17">
        <v>35</v>
      </c>
    </row>
    <row r="405" spans="1:2" x14ac:dyDescent="0.25">
      <c r="A405" s="17" t="s">
        <v>1763</v>
      </c>
      <c r="B405" s="17">
        <v>40</v>
      </c>
    </row>
    <row r="406" spans="1:2" x14ac:dyDescent="0.25">
      <c r="A406" s="17" t="s">
        <v>1763</v>
      </c>
      <c r="B406" s="17">
        <v>40</v>
      </c>
    </row>
    <row r="407" spans="1:2" x14ac:dyDescent="0.25">
      <c r="A407" s="17" t="s">
        <v>1763</v>
      </c>
      <c r="B407" s="17">
        <v>40</v>
      </c>
    </row>
    <row r="408" spans="1:2" x14ac:dyDescent="0.25">
      <c r="A408" s="17" t="s">
        <v>1766</v>
      </c>
      <c r="B408" s="17">
        <v>20</v>
      </c>
    </row>
    <row r="409" spans="1:2" x14ac:dyDescent="0.25">
      <c r="A409" s="17" t="s">
        <v>1766</v>
      </c>
      <c r="B409" s="17">
        <v>20</v>
      </c>
    </row>
    <row r="410" spans="1:2" x14ac:dyDescent="0.25">
      <c r="A410" s="17" t="s">
        <v>1766</v>
      </c>
      <c r="B410" s="17">
        <v>20</v>
      </c>
    </row>
    <row r="411" spans="1:2" x14ac:dyDescent="0.25">
      <c r="A411" s="17" t="s">
        <v>1770</v>
      </c>
      <c r="B411" s="17">
        <v>90</v>
      </c>
    </row>
    <row r="412" spans="1:2" x14ac:dyDescent="0.25">
      <c r="A412" s="17" t="s">
        <v>1770</v>
      </c>
      <c r="B412" s="17">
        <v>90</v>
      </c>
    </row>
    <row r="413" spans="1:2" x14ac:dyDescent="0.25">
      <c r="A413" s="17" t="s">
        <v>1770</v>
      </c>
      <c r="B413" s="17">
        <v>90</v>
      </c>
    </row>
    <row r="414" spans="1:2" x14ac:dyDescent="0.25">
      <c r="A414" s="17" t="s">
        <v>1770</v>
      </c>
      <c r="B414" s="17">
        <v>90</v>
      </c>
    </row>
    <row r="415" spans="1:2" x14ac:dyDescent="0.25">
      <c r="A415" s="17" t="s">
        <v>1800</v>
      </c>
      <c r="B415" s="17">
        <v>85</v>
      </c>
    </row>
    <row r="416" spans="1:2" x14ac:dyDescent="0.25">
      <c r="A416" s="17" t="s">
        <v>1800</v>
      </c>
      <c r="B416" s="17">
        <v>85</v>
      </c>
    </row>
    <row r="417" spans="1:2" x14ac:dyDescent="0.25">
      <c r="A417" s="17" t="s">
        <v>1821</v>
      </c>
      <c r="B417" s="17">
        <v>30</v>
      </c>
    </row>
    <row r="418" spans="1:2" x14ac:dyDescent="0.25">
      <c r="A418" s="17" t="s">
        <v>1821</v>
      </c>
      <c r="B418" s="17">
        <v>30</v>
      </c>
    </row>
    <row r="419" spans="1:2" x14ac:dyDescent="0.25">
      <c r="A419" s="17" t="s">
        <v>1825</v>
      </c>
      <c r="B419" s="17">
        <v>75</v>
      </c>
    </row>
    <row r="420" spans="1:2" x14ac:dyDescent="0.25">
      <c r="A420" s="17" t="s">
        <v>1825</v>
      </c>
      <c r="B420" s="17">
        <v>75</v>
      </c>
    </row>
    <row r="421" spans="1:2" x14ac:dyDescent="0.25">
      <c r="A421" s="17" t="s">
        <v>1833</v>
      </c>
      <c r="B421" s="17">
        <v>73</v>
      </c>
    </row>
    <row r="422" spans="1:2" x14ac:dyDescent="0.25">
      <c r="A422" s="17" t="s">
        <v>1833</v>
      </c>
      <c r="B422" s="17">
        <v>73</v>
      </c>
    </row>
    <row r="423" spans="1:2" x14ac:dyDescent="0.25">
      <c r="A423" s="17" t="s">
        <v>1836</v>
      </c>
      <c r="B423" s="17">
        <v>90</v>
      </c>
    </row>
    <row r="424" spans="1:2" x14ac:dyDescent="0.25">
      <c r="A424" s="17" t="s">
        <v>1836</v>
      </c>
      <c r="B424" s="17">
        <v>90</v>
      </c>
    </row>
    <row r="425" spans="1:2" x14ac:dyDescent="0.25">
      <c r="A425" s="17" t="s">
        <v>1836</v>
      </c>
      <c r="B425" s="17">
        <v>90</v>
      </c>
    </row>
    <row r="426" spans="1:2" x14ac:dyDescent="0.25">
      <c r="A426" s="17" t="s">
        <v>1846</v>
      </c>
      <c r="B426" s="17">
        <v>50</v>
      </c>
    </row>
    <row r="427" spans="1:2" x14ac:dyDescent="0.25">
      <c r="A427" s="17" t="s">
        <v>1846</v>
      </c>
      <c r="B427" s="17">
        <v>50</v>
      </c>
    </row>
    <row r="428" spans="1:2" x14ac:dyDescent="0.25">
      <c r="A428" s="17" t="s">
        <v>1846</v>
      </c>
      <c r="B428" s="17">
        <v>50</v>
      </c>
    </row>
    <row r="429" spans="1:2" x14ac:dyDescent="0.25">
      <c r="A429" s="17" t="s">
        <v>1886</v>
      </c>
      <c r="B429" s="17">
        <v>40</v>
      </c>
    </row>
    <row r="430" spans="1:2" x14ac:dyDescent="0.25">
      <c r="A430" s="17" t="s">
        <v>1886</v>
      </c>
      <c r="B430" s="17">
        <v>40</v>
      </c>
    </row>
    <row r="431" spans="1:2" x14ac:dyDescent="0.25">
      <c r="A431" s="17" t="s">
        <v>1904</v>
      </c>
      <c r="B431" s="17">
        <v>30</v>
      </c>
    </row>
    <row r="432" spans="1:2" x14ac:dyDescent="0.25">
      <c r="A432" s="17" t="s">
        <v>1904</v>
      </c>
      <c r="B432" s="17">
        <v>30</v>
      </c>
    </row>
    <row r="433" spans="1:2" x14ac:dyDescent="0.25">
      <c r="A433" s="17" t="s">
        <v>1904</v>
      </c>
      <c r="B433" s="17">
        <v>30</v>
      </c>
    </row>
    <row r="434" spans="1:2" x14ac:dyDescent="0.25">
      <c r="A434" s="17" t="s">
        <v>1918</v>
      </c>
      <c r="B434" s="17">
        <v>20</v>
      </c>
    </row>
    <row r="435" spans="1:2" x14ac:dyDescent="0.25">
      <c r="A435" s="17" t="s">
        <v>1918</v>
      </c>
      <c r="B435" s="17">
        <v>20</v>
      </c>
    </row>
    <row r="436" spans="1:2" x14ac:dyDescent="0.25">
      <c r="A436" s="17" t="s">
        <v>1918</v>
      </c>
      <c r="B436" s="17">
        <v>20</v>
      </c>
    </row>
    <row r="437" spans="1:2" x14ac:dyDescent="0.25">
      <c r="A437" s="17" t="s">
        <v>2534</v>
      </c>
      <c r="B437" s="17">
        <v>25</v>
      </c>
    </row>
    <row r="438" spans="1:2" x14ac:dyDescent="0.25">
      <c r="A438" s="17" t="s">
        <v>1920</v>
      </c>
      <c r="B438" s="17">
        <v>80</v>
      </c>
    </row>
    <row r="439" spans="1:2" x14ac:dyDescent="0.25">
      <c r="A439" s="17" t="s">
        <v>1920</v>
      </c>
      <c r="B439" s="17">
        <v>80</v>
      </c>
    </row>
    <row r="440" spans="1:2" x14ac:dyDescent="0.25">
      <c r="A440" s="17" t="s">
        <v>1920</v>
      </c>
      <c r="B440" s="17">
        <v>80</v>
      </c>
    </row>
    <row r="441" spans="1:2" x14ac:dyDescent="0.25">
      <c r="A441" s="17" t="s">
        <v>1931</v>
      </c>
      <c r="B441" s="17">
        <v>65</v>
      </c>
    </row>
    <row r="442" spans="1:2" x14ac:dyDescent="0.25">
      <c r="A442" s="17" t="s">
        <v>1931</v>
      </c>
      <c r="B442" s="17">
        <v>65</v>
      </c>
    </row>
    <row r="443" spans="1:2" x14ac:dyDescent="0.25">
      <c r="A443" s="17" t="s">
        <v>1947</v>
      </c>
      <c r="B443" s="17">
        <v>30</v>
      </c>
    </row>
    <row r="444" spans="1:2" x14ac:dyDescent="0.25">
      <c r="A444" s="17" t="s">
        <v>1947</v>
      </c>
      <c r="B444" s="17">
        <v>30</v>
      </c>
    </row>
    <row r="445" spans="1:2" x14ac:dyDescent="0.25">
      <c r="A445" s="17" t="s">
        <v>1947</v>
      </c>
      <c r="B445" s="17">
        <v>30</v>
      </c>
    </row>
    <row r="446" spans="1:2" x14ac:dyDescent="0.25">
      <c r="A446" s="17" t="s">
        <v>1949</v>
      </c>
      <c r="B446" s="17">
        <v>30</v>
      </c>
    </row>
    <row r="447" spans="1:2" x14ac:dyDescent="0.25">
      <c r="A447" s="17" t="s">
        <v>1949</v>
      </c>
      <c r="B447" s="17">
        <v>30</v>
      </c>
    </row>
    <row r="448" spans="1:2" x14ac:dyDescent="0.25">
      <c r="A448" s="17" t="s">
        <v>1949</v>
      </c>
      <c r="B448" s="17">
        <v>30</v>
      </c>
    </row>
    <row r="449" spans="1:2" x14ac:dyDescent="0.25">
      <c r="A449" s="17" t="s">
        <v>1953</v>
      </c>
      <c r="B449" s="17">
        <v>70</v>
      </c>
    </row>
    <row r="450" spans="1:2" x14ac:dyDescent="0.25">
      <c r="A450" s="17" t="s">
        <v>1953</v>
      </c>
      <c r="B450" s="17">
        <v>70</v>
      </c>
    </row>
    <row r="451" spans="1:2" x14ac:dyDescent="0.25">
      <c r="A451" s="17" t="s">
        <v>1953</v>
      </c>
      <c r="B451" s="17">
        <v>70</v>
      </c>
    </row>
    <row r="452" spans="1:2" x14ac:dyDescent="0.25">
      <c r="A452" s="17" t="s">
        <v>1955</v>
      </c>
      <c r="B452" s="17">
        <v>20</v>
      </c>
    </row>
    <row r="453" spans="1:2" x14ac:dyDescent="0.25">
      <c r="A453" s="17" t="s">
        <v>1955</v>
      </c>
      <c r="B453" s="17">
        <v>20</v>
      </c>
    </row>
    <row r="454" spans="1:2" x14ac:dyDescent="0.25">
      <c r="A454" s="17" t="s">
        <v>1955</v>
      </c>
      <c r="B454" s="17">
        <v>20</v>
      </c>
    </row>
    <row r="455" spans="1:2" x14ac:dyDescent="0.25">
      <c r="A455" s="17" t="s">
        <v>1970</v>
      </c>
      <c r="B455" s="17">
        <v>10</v>
      </c>
    </row>
    <row r="456" spans="1:2" x14ac:dyDescent="0.25">
      <c r="A456" s="17" t="s">
        <v>1970</v>
      </c>
      <c r="B456" s="17">
        <v>10</v>
      </c>
    </row>
    <row r="457" spans="1:2" x14ac:dyDescent="0.25">
      <c r="A457" s="17" t="s">
        <v>1985</v>
      </c>
      <c r="B457" s="17">
        <v>35</v>
      </c>
    </row>
    <row r="458" spans="1:2" x14ac:dyDescent="0.25">
      <c r="A458" s="17" t="s">
        <v>1985</v>
      </c>
      <c r="B458" s="17">
        <v>35</v>
      </c>
    </row>
    <row r="459" spans="1:2" x14ac:dyDescent="0.25">
      <c r="A459" s="17" t="s">
        <v>1985</v>
      </c>
      <c r="B459" s="17">
        <v>35</v>
      </c>
    </row>
    <row r="460" spans="1:2" x14ac:dyDescent="0.25">
      <c r="A460" s="17" t="s">
        <v>2001</v>
      </c>
      <c r="B460" s="17">
        <v>55</v>
      </c>
    </row>
    <row r="461" spans="1:2" x14ac:dyDescent="0.25">
      <c r="A461" s="17" t="s">
        <v>2001</v>
      </c>
      <c r="B461" s="17">
        <v>55</v>
      </c>
    </row>
    <row r="462" spans="1:2" x14ac:dyDescent="0.25">
      <c r="A462" s="17" t="s">
        <v>2001</v>
      </c>
      <c r="B462" s="17">
        <v>55</v>
      </c>
    </row>
    <row r="463" spans="1:2" x14ac:dyDescent="0.25">
      <c r="A463" s="17" t="s">
        <v>2001</v>
      </c>
      <c r="B463" s="17">
        <v>55</v>
      </c>
    </row>
    <row r="464" spans="1:2" x14ac:dyDescent="0.25">
      <c r="A464" s="17" t="s">
        <v>2012</v>
      </c>
      <c r="B464" s="17">
        <v>80</v>
      </c>
    </row>
    <row r="465" spans="1:2" x14ac:dyDescent="0.25">
      <c r="A465" s="17" t="s">
        <v>2012</v>
      </c>
      <c r="B465" s="17">
        <v>80</v>
      </c>
    </row>
    <row r="466" spans="1:2" x14ac:dyDescent="0.25">
      <c r="A466" s="17" t="s">
        <v>2050</v>
      </c>
      <c r="B466" s="17">
        <v>50</v>
      </c>
    </row>
    <row r="467" spans="1:2" x14ac:dyDescent="0.25">
      <c r="A467" s="17" t="s">
        <v>2050</v>
      </c>
      <c r="B467" s="17">
        <v>50</v>
      </c>
    </row>
    <row r="468" spans="1:2" x14ac:dyDescent="0.25">
      <c r="A468" s="17" t="s">
        <v>2050</v>
      </c>
      <c r="B468" s="17">
        <v>50</v>
      </c>
    </row>
    <row r="469" spans="1:2" x14ac:dyDescent="0.25">
      <c r="A469" s="17" t="s">
        <v>2072</v>
      </c>
      <c r="B469" s="17">
        <v>50</v>
      </c>
    </row>
    <row r="470" spans="1:2" x14ac:dyDescent="0.25">
      <c r="A470" s="17" t="s">
        <v>2072</v>
      </c>
      <c r="B470" s="17">
        <v>50</v>
      </c>
    </row>
    <row r="471" spans="1:2" x14ac:dyDescent="0.25">
      <c r="A471" s="17" t="s">
        <v>2079</v>
      </c>
      <c r="B471" s="17">
        <v>20</v>
      </c>
    </row>
    <row r="472" spans="1:2" x14ac:dyDescent="0.25">
      <c r="A472" s="17" t="s">
        <v>2079</v>
      </c>
      <c r="B472" s="17">
        <v>20</v>
      </c>
    </row>
    <row r="473" spans="1:2" x14ac:dyDescent="0.25">
      <c r="A473" s="17" t="s">
        <v>2084</v>
      </c>
      <c r="B473" s="17">
        <v>10</v>
      </c>
    </row>
    <row r="474" spans="1:2" x14ac:dyDescent="0.25">
      <c r="A474" s="17" t="s">
        <v>2084</v>
      </c>
      <c r="B474" s="17">
        <v>10</v>
      </c>
    </row>
    <row r="475" spans="1:2" x14ac:dyDescent="0.25">
      <c r="A475" s="17" t="s">
        <v>2084</v>
      </c>
      <c r="B475" s="17">
        <v>10</v>
      </c>
    </row>
    <row r="476" spans="1:2" x14ac:dyDescent="0.25">
      <c r="A476" s="17" t="s">
        <v>2097</v>
      </c>
      <c r="B476" s="17">
        <v>30</v>
      </c>
    </row>
    <row r="477" spans="1:2" x14ac:dyDescent="0.25">
      <c r="A477" s="17" t="s">
        <v>2097</v>
      </c>
      <c r="B477" s="17">
        <v>30</v>
      </c>
    </row>
    <row r="478" spans="1:2" x14ac:dyDescent="0.25">
      <c r="A478" s="17" t="s">
        <v>2097</v>
      </c>
      <c r="B478" s="17">
        <v>30</v>
      </c>
    </row>
    <row r="479" spans="1:2" x14ac:dyDescent="0.25">
      <c r="A479" s="17" t="s">
        <v>2113</v>
      </c>
      <c r="B479" s="17">
        <v>140</v>
      </c>
    </row>
    <row r="480" spans="1:2" x14ac:dyDescent="0.25">
      <c r="A480" s="17" t="s">
        <v>2113</v>
      </c>
      <c r="B480" s="17">
        <v>140</v>
      </c>
    </row>
    <row r="481" spans="1:2" x14ac:dyDescent="0.25">
      <c r="A481" s="17" t="s">
        <v>2120</v>
      </c>
      <c r="B481" s="17">
        <v>400</v>
      </c>
    </row>
    <row r="482" spans="1:2" x14ac:dyDescent="0.25">
      <c r="A482" s="17" t="s">
        <v>2120</v>
      </c>
      <c r="B482" s="17">
        <v>400</v>
      </c>
    </row>
    <row r="483" spans="1:2" x14ac:dyDescent="0.25">
      <c r="A483" s="17" t="s">
        <v>2120</v>
      </c>
      <c r="B483" s="17">
        <v>400</v>
      </c>
    </row>
    <row r="484" spans="1:2" x14ac:dyDescent="0.25">
      <c r="A484" s="17" t="s">
        <v>2120</v>
      </c>
      <c r="B484" s="17">
        <v>400</v>
      </c>
    </row>
    <row r="485" spans="1:2" x14ac:dyDescent="0.25">
      <c r="A485" s="17" t="s">
        <v>2129</v>
      </c>
      <c r="B485" s="17">
        <v>350</v>
      </c>
    </row>
    <row r="486" spans="1:2" x14ac:dyDescent="0.25">
      <c r="A486" s="17" t="s">
        <v>2129</v>
      </c>
      <c r="B486" s="17">
        <v>350</v>
      </c>
    </row>
    <row r="487" spans="1:2" x14ac:dyDescent="0.25">
      <c r="A487" s="17" t="s">
        <v>2129</v>
      </c>
      <c r="B487" s="17">
        <v>350</v>
      </c>
    </row>
    <row r="488" spans="1:2" x14ac:dyDescent="0.25">
      <c r="A488" s="17" t="s">
        <v>2129</v>
      </c>
      <c r="B488" s="17">
        <v>350</v>
      </c>
    </row>
    <row r="489" spans="1:2" x14ac:dyDescent="0.25">
      <c r="A489" s="17" t="s">
        <v>2143</v>
      </c>
      <c r="B489" s="17">
        <v>500</v>
      </c>
    </row>
    <row r="490" spans="1:2" x14ac:dyDescent="0.25">
      <c r="A490" s="17" t="s">
        <v>2143</v>
      </c>
      <c r="B490" s="17">
        <v>500</v>
      </c>
    </row>
    <row r="491" spans="1:2" x14ac:dyDescent="0.25">
      <c r="A491" s="17" t="s">
        <v>2143</v>
      </c>
      <c r="B491" s="17">
        <v>500</v>
      </c>
    </row>
    <row r="492" spans="1:2" x14ac:dyDescent="0.25">
      <c r="A492" s="17" t="s">
        <v>2143</v>
      </c>
      <c r="B492" s="17">
        <v>500</v>
      </c>
    </row>
    <row r="493" spans="1:2" x14ac:dyDescent="0.25">
      <c r="A493" s="17" t="s">
        <v>2160</v>
      </c>
      <c r="B493" s="17">
        <v>1400</v>
      </c>
    </row>
    <row r="494" spans="1:2" x14ac:dyDescent="0.25">
      <c r="A494" s="17" t="s">
        <v>2160</v>
      </c>
      <c r="B494" s="17">
        <v>1400</v>
      </c>
    </row>
    <row r="495" spans="1:2" x14ac:dyDescent="0.25">
      <c r="A495" s="17" t="s">
        <v>2160</v>
      </c>
      <c r="B495" s="17">
        <v>1400</v>
      </c>
    </row>
    <row r="496" spans="1:2" x14ac:dyDescent="0.25">
      <c r="A496" s="17" t="s">
        <v>2160</v>
      </c>
      <c r="B496" s="17">
        <v>1400</v>
      </c>
    </row>
    <row r="497" spans="1:2" x14ac:dyDescent="0.25">
      <c r="A497" s="17" t="s">
        <v>2168</v>
      </c>
      <c r="B497" s="17">
        <v>40</v>
      </c>
    </row>
    <row r="498" spans="1:2" x14ac:dyDescent="0.25">
      <c r="A498" s="17" t="s">
        <v>2168</v>
      </c>
      <c r="B498" s="17">
        <v>40</v>
      </c>
    </row>
    <row r="499" spans="1:2" x14ac:dyDescent="0.25">
      <c r="A499" s="17" t="s">
        <v>2168</v>
      </c>
      <c r="B499" s="17">
        <v>40</v>
      </c>
    </row>
    <row r="500" spans="1:2" x14ac:dyDescent="0.25">
      <c r="A500" s="17" t="s">
        <v>2178</v>
      </c>
      <c r="B500" s="17">
        <v>25</v>
      </c>
    </row>
    <row r="501" spans="1:2" x14ac:dyDescent="0.25">
      <c r="A501" s="17" t="s">
        <v>2178</v>
      </c>
      <c r="B501" s="17">
        <v>25</v>
      </c>
    </row>
    <row r="502" spans="1:2" x14ac:dyDescent="0.25">
      <c r="A502" s="17" t="s">
        <v>2178</v>
      </c>
      <c r="B502" s="17">
        <v>25</v>
      </c>
    </row>
    <row r="503" spans="1:2" x14ac:dyDescent="0.25">
      <c r="A503" s="17" t="s">
        <v>2208</v>
      </c>
      <c r="B503" s="17">
        <v>20</v>
      </c>
    </row>
    <row r="504" spans="1:2" x14ac:dyDescent="0.25">
      <c r="A504" s="17" t="s">
        <v>2208</v>
      </c>
      <c r="B504" s="17">
        <v>20</v>
      </c>
    </row>
    <row r="505" spans="1:2" x14ac:dyDescent="0.25">
      <c r="A505" s="17" t="s">
        <v>2217</v>
      </c>
      <c r="B505" s="17">
        <v>30</v>
      </c>
    </row>
    <row r="506" spans="1:2" x14ac:dyDescent="0.25">
      <c r="A506" s="17" t="s">
        <v>2217</v>
      </c>
      <c r="B506" s="17">
        <v>30</v>
      </c>
    </row>
    <row r="507" spans="1:2" x14ac:dyDescent="0.25">
      <c r="A507" s="17" t="s">
        <v>2228</v>
      </c>
      <c r="B507" s="17">
        <v>32</v>
      </c>
    </row>
    <row r="508" spans="1:2" x14ac:dyDescent="0.25">
      <c r="A508" s="17" t="s">
        <v>2228</v>
      </c>
      <c r="B508" s="17">
        <v>32</v>
      </c>
    </row>
    <row r="509" spans="1:2" x14ac:dyDescent="0.25">
      <c r="A509" s="17" t="s">
        <v>2234</v>
      </c>
      <c r="B509" s="17">
        <v>400</v>
      </c>
    </row>
    <row r="510" spans="1:2" x14ac:dyDescent="0.25">
      <c r="A510" s="17" t="s">
        <v>2234</v>
      </c>
      <c r="B510" s="17">
        <v>400</v>
      </c>
    </row>
    <row r="511" spans="1:2" x14ac:dyDescent="0.25">
      <c r="A511" s="17" t="s">
        <v>2248</v>
      </c>
      <c r="B511" s="17">
        <v>25</v>
      </c>
    </row>
    <row r="512" spans="1:2" x14ac:dyDescent="0.25">
      <c r="A512" s="17" t="s">
        <v>2248</v>
      </c>
      <c r="B512" s="17">
        <v>25</v>
      </c>
    </row>
    <row r="513" spans="1:2" x14ac:dyDescent="0.25">
      <c r="A513" s="17" t="s">
        <v>2248</v>
      </c>
      <c r="B513" s="17">
        <v>25</v>
      </c>
    </row>
    <row r="514" spans="1:2" x14ac:dyDescent="0.25">
      <c r="A514" s="17" t="s">
        <v>2287</v>
      </c>
      <c r="B514" s="17">
        <v>50</v>
      </c>
    </row>
    <row r="515" spans="1:2" x14ac:dyDescent="0.25">
      <c r="A515" s="17" t="s">
        <v>2287</v>
      </c>
      <c r="B515" s="17">
        <v>50</v>
      </c>
    </row>
    <row r="516" spans="1:2" x14ac:dyDescent="0.25">
      <c r="A516" s="17" t="s">
        <v>2287</v>
      </c>
      <c r="B516" s="17">
        <v>50</v>
      </c>
    </row>
    <row r="517" spans="1:2" x14ac:dyDescent="0.25">
      <c r="A517" s="17" t="s">
        <v>2297</v>
      </c>
      <c r="B517" s="17">
        <v>30</v>
      </c>
    </row>
    <row r="518" spans="1:2" x14ac:dyDescent="0.25">
      <c r="A518" s="17" t="s">
        <v>2305</v>
      </c>
      <c r="B518" s="17">
        <v>25</v>
      </c>
    </row>
    <row r="519" spans="1:2" x14ac:dyDescent="0.25">
      <c r="A519" s="17" t="s">
        <v>2305</v>
      </c>
      <c r="B519" s="17">
        <v>25</v>
      </c>
    </row>
    <row r="520" spans="1:2" x14ac:dyDescent="0.25">
      <c r="A520" s="17" t="s">
        <v>2305</v>
      </c>
      <c r="B520" s="17">
        <v>25</v>
      </c>
    </row>
    <row r="521" spans="1:2" x14ac:dyDescent="0.25">
      <c r="A521" s="17" t="s">
        <v>2310</v>
      </c>
      <c r="B521" s="17">
        <v>65</v>
      </c>
    </row>
    <row r="522" spans="1:2" x14ac:dyDescent="0.25">
      <c r="A522" s="17" t="s">
        <v>2310</v>
      </c>
      <c r="B522" s="17">
        <v>65</v>
      </c>
    </row>
    <row r="523" spans="1:2" x14ac:dyDescent="0.25">
      <c r="A523" s="17" t="s">
        <v>2310</v>
      </c>
      <c r="B523" s="17">
        <v>65</v>
      </c>
    </row>
    <row r="524" spans="1:2" x14ac:dyDescent="0.25">
      <c r="A524" s="17" t="s">
        <v>2313</v>
      </c>
      <c r="B524" s="17">
        <v>260</v>
      </c>
    </row>
    <row r="525" spans="1:2" x14ac:dyDescent="0.25">
      <c r="A525" s="17" t="s">
        <v>2313</v>
      </c>
      <c r="B525" s="17">
        <v>260</v>
      </c>
    </row>
    <row r="526" spans="1:2" x14ac:dyDescent="0.25">
      <c r="A526" s="17" t="s">
        <v>2319</v>
      </c>
      <c r="B526" s="17">
        <v>45</v>
      </c>
    </row>
    <row r="527" spans="1:2" x14ac:dyDescent="0.25">
      <c r="A527" s="17" t="s">
        <v>2319</v>
      </c>
      <c r="B527" s="17">
        <v>45</v>
      </c>
    </row>
    <row r="528" spans="1:2" x14ac:dyDescent="0.25">
      <c r="A528" s="17" t="s">
        <v>2321</v>
      </c>
      <c r="B528" s="17">
        <v>20</v>
      </c>
    </row>
    <row r="529" spans="1:2" x14ac:dyDescent="0.25">
      <c r="A529" s="17" t="s">
        <v>2321</v>
      </c>
      <c r="B529" s="17">
        <v>20</v>
      </c>
    </row>
    <row r="530" spans="1:2" x14ac:dyDescent="0.25">
      <c r="A530" s="17" t="s">
        <v>2323</v>
      </c>
      <c r="B530" s="17">
        <v>35</v>
      </c>
    </row>
    <row r="531" spans="1:2" x14ac:dyDescent="0.25">
      <c r="A531" s="17" t="s">
        <v>2323</v>
      </c>
      <c r="B531" s="17">
        <v>35</v>
      </c>
    </row>
    <row r="532" spans="1:2" x14ac:dyDescent="0.25">
      <c r="A532" s="17" t="s">
        <v>2323</v>
      </c>
      <c r="B532" s="17">
        <v>35</v>
      </c>
    </row>
    <row r="533" spans="1:2" x14ac:dyDescent="0.25">
      <c r="A533" s="17" t="s">
        <v>2326</v>
      </c>
      <c r="B533" s="17">
        <v>120</v>
      </c>
    </row>
    <row r="534" spans="1:2" x14ac:dyDescent="0.25">
      <c r="A534" s="17" t="s">
        <v>2326</v>
      </c>
      <c r="B534" s="17">
        <v>120</v>
      </c>
    </row>
    <row r="535" spans="1:2" x14ac:dyDescent="0.25">
      <c r="A535" s="17" t="s">
        <v>2326</v>
      </c>
      <c r="B535" s="17">
        <v>120</v>
      </c>
    </row>
    <row r="536" spans="1:2" x14ac:dyDescent="0.25">
      <c r="A536" s="17" t="s">
        <v>2328</v>
      </c>
      <c r="B536" s="17">
        <v>40</v>
      </c>
    </row>
    <row r="537" spans="1:2" x14ac:dyDescent="0.25">
      <c r="A537" s="17" t="s">
        <v>2328</v>
      </c>
      <c r="B537" s="17">
        <v>40</v>
      </c>
    </row>
    <row r="538" spans="1:2" x14ac:dyDescent="0.25">
      <c r="A538" s="17" t="s">
        <v>2328</v>
      </c>
      <c r="B538" s="17">
        <v>40</v>
      </c>
    </row>
    <row r="539" spans="1:2" x14ac:dyDescent="0.25">
      <c r="A539" s="17" t="s">
        <v>2341</v>
      </c>
      <c r="B539" s="17">
        <v>40</v>
      </c>
    </row>
    <row r="540" spans="1:2" x14ac:dyDescent="0.25">
      <c r="A540" s="17" t="s">
        <v>2341</v>
      </c>
      <c r="B540" s="17">
        <v>40</v>
      </c>
    </row>
    <row r="541" spans="1:2" x14ac:dyDescent="0.25">
      <c r="A541" s="17" t="s">
        <v>2341</v>
      </c>
      <c r="B541" s="17">
        <v>40</v>
      </c>
    </row>
    <row r="542" spans="1:2" x14ac:dyDescent="0.25">
      <c r="A542" s="17" t="s">
        <v>2350</v>
      </c>
      <c r="B542" s="17">
        <v>350</v>
      </c>
    </row>
    <row r="543" spans="1:2" x14ac:dyDescent="0.25">
      <c r="A543" s="17" t="s">
        <v>2350</v>
      </c>
      <c r="B543" s="17">
        <v>350</v>
      </c>
    </row>
    <row r="544" spans="1:2" x14ac:dyDescent="0.25">
      <c r="A544" s="17" t="s">
        <v>2355</v>
      </c>
      <c r="B544" s="17">
        <v>20</v>
      </c>
    </row>
    <row r="545" spans="1:2" x14ac:dyDescent="0.25">
      <c r="A545" s="17" t="s">
        <v>2355</v>
      </c>
      <c r="B545" s="17">
        <v>20</v>
      </c>
    </row>
    <row r="546" spans="1:2" x14ac:dyDescent="0.25">
      <c r="A546" s="17" t="s">
        <v>2362</v>
      </c>
      <c r="B546" s="17">
        <v>30</v>
      </c>
    </row>
    <row r="547" spans="1:2" x14ac:dyDescent="0.25">
      <c r="A547" s="17" t="s">
        <v>2362</v>
      </c>
      <c r="B547" s="17">
        <v>30</v>
      </c>
    </row>
    <row r="548" spans="1:2" x14ac:dyDescent="0.25">
      <c r="A548" s="17" t="s">
        <v>2362</v>
      </c>
      <c r="B548" s="17">
        <v>30</v>
      </c>
    </row>
    <row r="549" spans="1:2" x14ac:dyDescent="0.25">
      <c r="A549" s="17" t="s">
        <v>2366</v>
      </c>
      <c r="B549" s="17">
        <v>40</v>
      </c>
    </row>
    <row r="550" spans="1:2" x14ac:dyDescent="0.25">
      <c r="A550" s="17" t="s">
        <v>2366</v>
      </c>
      <c r="B550" s="17">
        <v>40</v>
      </c>
    </row>
    <row r="551" spans="1:2" x14ac:dyDescent="0.25">
      <c r="A551" s="17" t="s">
        <v>2366</v>
      </c>
      <c r="B551" s="17">
        <v>40</v>
      </c>
    </row>
    <row r="552" spans="1:2" x14ac:dyDescent="0.25">
      <c r="A552" s="17" t="s">
        <v>2535</v>
      </c>
      <c r="B552" s="17">
        <v>2600</v>
      </c>
    </row>
    <row r="553" spans="1:2" x14ac:dyDescent="0.25">
      <c r="A553" s="17" t="s">
        <v>2536</v>
      </c>
      <c r="B553" s="17">
        <v>20</v>
      </c>
    </row>
    <row r="554" spans="1:2" x14ac:dyDescent="0.25">
      <c r="A554" s="17" t="s">
        <v>2536</v>
      </c>
      <c r="B554" s="17">
        <v>20</v>
      </c>
    </row>
    <row r="555" spans="1:2" x14ac:dyDescent="0.25">
      <c r="A555" s="17" t="s">
        <v>2380</v>
      </c>
      <c r="B555" s="17">
        <v>170</v>
      </c>
    </row>
    <row r="556" spans="1:2" x14ac:dyDescent="0.25">
      <c r="A556" s="17" t="s">
        <v>2380</v>
      </c>
      <c r="B556" s="17">
        <v>170</v>
      </c>
    </row>
    <row r="557" spans="1:2" x14ac:dyDescent="0.25">
      <c r="A557" s="17" t="s">
        <v>2380</v>
      </c>
      <c r="B557" s="17">
        <v>170</v>
      </c>
    </row>
    <row r="558" spans="1:2" x14ac:dyDescent="0.25">
      <c r="A558" s="17" t="s">
        <v>2380</v>
      </c>
      <c r="B558" s="17">
        <v>170</v>
      </c>
    </row>
    <row r="559" spans="1:2" x14ac:dyDescent="0.25">
      <c r="A559" s="17" t="s">
        <v>2537</v>
      </c>
      <c r="B559" s="17">
        <v>600</v>
      </c>
    </row>
    <row r="560" spans="1:2" x14ac:dyDescent="0.25">
      <c r="A560" s="17" t="s">
        <v>2390</v>
      </c>
      <c r="B560" s="17">
        <v>70</v>
      </c>
    </row>
    <row r="561" spans="1:2" x14ac:dyDescent="0.25">
      <c r="A561" s="17" t="s">
        <v>2390</v>
      </c>
      <c r="B561" s="17">
        <v>70</v>
      </c>
    </row>
    <row r="562" spans="1:2" x14ac:dyDescent="0.25">
      <c r="A562" s="17" t="s">
        <v>2390</v>
      </c>
      <c r="B562" s="17">
        <v>70</v>
      </c>
    </row>
    <row r="563" spans="1:2" x14ac:dyDescent="0.25">
      <c r="A563" s="17" t="s">
        <v>2397</v>
      </c>
      <c r="B563" s="17">
        <v>100</v>
      </c>
    </row>
    <row r="564" spans="1:2" x14ac:dyDescent="0.25">
      <c r="A564" s="17" t="s">
        <v>2397</v>
      </c>
      <c r="B564" s="17">
        <v>100</v>
      </c>
    </row>
    <row r="565" spans="1:2" x14ac:dyDescent="0.25">
      <c r="A565" s="17" t="s">
        <v>2397</v>
      </c>
      <c r="B565" s="17">
        <v>100</v>
      </c>
    </row>
    <row r="566" spans="1:2" x14ac:dyDescent="0.25">
      <c r="A566" s="17" t="s">
        <v>2397</v>
      </c>
      <c r="B566" s="17">
        <v>100</v>
      </c>
    </row>
    <row r="567" spans="1:2" x14ac:dyDescent="0.25">
      <c r="A567" s="17" t="s">
        <v>2522</v>
      </c>
      <c r="B567" s="17">
        <v>140</v>
      </c>
    </row>
    <row r="568" spans="1:2" x14ac:dyDescent="0.25">
      <c r="A568" s="17" t="s">
        <v>2522</v>
      </c>
      <c r="B568" s="17">
        <v>140</v>
      </c>
    </row>
    <row r="569" spans="1:2" x14ac:dyDescent="0.25">
      <c r="A569" s="17" t="s">
        <v>2406</v>
      </c>
      <c r="B569" s="17">
        <v>50</v>
      </c>
    </row>
    <row r="570" spans="1:2" x14ac:dyDescent="0.25">
      <c r="A570" s="17" t="s">
        <v>2406</v>
      </c>
      <c r="B570" s="17">
        <v>50</v>
      </c>
    </row>
    <row r="571" spans="1:2" x14ac:dyDescent="0.25">
      <c r="A571" s="17" t="s">
        <v>2406</v>
      </c>
      <c r="B571" s="17">
        <v>50</v>
      </c>
    </row>
    <row r="572" spans="1:2" x14ac:dyDescent="0.25">
      <c r="A572" s="17" t="s">
        <v>2415</v>
      </c>
      <c r="B572" s="17">
        <v>35</v>
      </c>
    </row>
    <row r="573" spans="1:2" x14ac:dyDescent="0.25">
      <c r="A573" s="17" t="s">
        <v>2415</v>
      </c>
      <c r="B573" s="17">
        <v>35</v>
      </c>
    </row>
    <row r="574" spans="1:2" x14ac:dyDescent="0.25">
      <c r="A574" s="17" t="s">
        <v>2415</v>
      </c>
      <c r="B574" s="17">
        <v>35</v>
      </c>
    </row>
    <row r="575" spans="1:2" x14ac:dyDescent="0.25">
      <c r="A575" s="17" t="s">
        <v>2420</v>
      </c>
      <c r="B575" s="17">
        <v>20</v>
      </c>
    </row>
    <row r="576" spans="1:2" x14ac:dyDescent="0.25">
      <c r="A576" s="17" t="s">
        <v>2429</v>
      </c>
      <c r="B576" s="17">
        <v>35</v>
      </c>
    </row>
    <row r="577" spans="1:2" x14ac:dyDescent="0.25">
      <c r="A577" s="17" t="s">
        <v>2429</v>
      </c>
      <c r="B577" s="17">
        <v>35</v>
      </c>
    </row>
    <row r="578" spans="1:2" x14ac:dyDescent="0.25">
      <c r="A578" s="17" t="s">
        <v>2538</v>
      </c>
      <c r="B578" s="17">
        <v>150</v>
      </c>
    </row>
    <row r="579" spans="1:2" x14ac:dyDescent="0.25">
      <c r="A579" s="17" t="s">
        <v>2436</v>
      </c>
      <c r="B579" s="17">
        <v>30</v>
      </c>
    </row>
    <row r="580" spans="1:2" x14ac:dyDescent="0.25">
      <c r="A580" s="17" t="s">
        <v>2436</v>
      </c>
      <c r="B580" s="17">
        <v>30</v>
      </c>
    </row>
    <row r="581" spans="1:2" x14ac:dyDescent="0.25">
      <c r="A581" s="17" t="s">
        <v>2439</v>
      </c>
      <c r="B581" s="17">
        <v>40</v>
      </c>
    </row>
    <row r="582" spans="1:2" x14ac:dyDescent="0.25">
      <c r="A582" s="17" t="s">
        <v>2439</v>
      </c>
      <c r="B582" s="17">
        <v>40</v>
      </c>
    </row>
    <row r="583" spans="1:2" x14ac:dyDescent="0.25">
      <c r="A583" s="17" t="s">
        <v>2439</v>
      </c>
      <c r="B583" s="17">
        <v>40</v>
      </c>
    </row>
    <row r="584" spans="1:2" x14ac:dyDescent="0.25">
      <c r="A584" s="17" t="s">
        <v>2439</v>
      </c>
      <c r="B584" s="17">
        <v>40</v>
      </c>
    </row>
    <row r="585" spans="1:2" x14ac:dyDescent="0.25">
      <c r="A585" s="17" t="s">
        <v>2442</v>
      </c>
      <c r="B585" s="17">
        <v>40</v>
      </c>
    </row>
    <row r="586" spans="1:2" x14ac:dyDescent="0.25">
      <c r="A586" s="17" t="s">
        <v>2442</v>
      </c>
      <c r="B586" s="17">
        <v>40</v>
      </c>
    </row>
    <row r="587" spans="1:2" x14ac:dyDescent="0.25">
      <c r="A587" s="17" t="s">
        <v>2442</v>
      </c>
      <c r="B587" s="17">
        <v>40</v>
      </c>
    </row>
    <row r="588" spans="1:2" x14ac:dyDescent="0.25">
      <c r="A588" s="17" t="s">
        <v>2451</v>
      </c>
      <c r="B588" s="17">
        <v>65</v>
      </c>
    </row>
    <row r="589" spans="1:2" x14ac:dyDescent="0.25">
      <c r="A589" s="17" t="s">
        <v>2451</v>
      </c>
      <c r="B589" s="17">
        <v>65</v>
      </c>
    </row>
    <row r="590" spans="1:2" x14ac:dyDescent="0.25">
      <c r="A590" s="17" t="s">
        <v>2451</v>
      </c>
      <c r="B590" s="17">
        <v>65</v>
      </c>
    </row>
    <row r="591" spans="1:2" x14ac:dyDescent="0.25">
      <c r="A591" s="17" t="s">
        <v>2451</v>
      </c>
      <c r="B591" s="17">
        <v>65</v>
      </c>
    </row>
    <row r="592" spans="1:2" x14ac:dyDescent="0.25">
      <c r="A592" s="17" t="s">
        <v>2524</v>
      </c>
      <c r="B592" s="17">
        <v>50</v>
      </c>
    </row>
    <row r="593" spans="1:2" x14ac:dyDescent="0.25">
      <c r="A593" s="17" t="s">
        <v>2524</v>
      </c>
      <c r="B593" s="17">
        <v>50</v>
      </c>
    </row>
    <row r="594" spans="1:2" x14ac:dyDescent="0.25">
      <c r="A594" s="17" t="s">
        <v>2524</v>
      </c>
      <c r="B594" s="17">
        <v>50</v>
      </c>
    </row>
    <row r="595" spans="1:2" x14ac:dyDescent="0.25">
      <c r="A595" s="17" t="s">
        <v>2455</v>
      </c>
      <c r="B595" s="17">
        <v>25</v>
      </c>
    </row>
    <row r="596" spans="1:2" x14ac:dyDescent="0.25">
      <c r="A596" s="17" t="s">
        <v>2455</v>
      </c>
      <c r="B596" s="17">
        <v>25</v>
      </c>
    </row>
    <row r="597" spans="1:2" x14ac:dyDescent="0.25">
      <c r="A597" s="17" t="s">
        <v>2455</v>
      </c>
      <c r="B597" s="17">
        <v>25</v>
      </c>
    </row>
    <row r="598" spans="1:2" x14ac:dyDescent="0.25">
      <c r="A598" s="17" t="s">
        <v>2460</v>
      </c>
      <c r="B598" s="17">
        <v>85</v>
      </c>
    </row>
    <row r="599" spans="1:2" x14ac:dyDescent="0.25">
      <c r="A599" s="17" t="s">
        <v>2460</v>
      </c>
      <c r="B599" s="17">
        <v>85</v>
      </c>
    </row>
    <row r="600" spans="1:2" x14ac:dyDescent="0.25">
      <c r="A600" s="17" t="s">
        <v>2460</v>
      </c>
      <c r="B600" s="17">
        <v>85</v>
      </c>
    </row>
    <row r="601" spans="1:2" x14ac:dyDescent="0.25">
      <c r="A601" s="17" t="s">
        <v>2468</v>
      </c>
      <c r="B601" s="17">
        <v>20</v>
      </c>
    </row>
    <row r="602" spans="1:2" x14ac:dyDescent="0.25">
      <c r="A602" s="17" t="s">
        <v>2468</v>
      </c>
      <c r="B602" s="17">
        <v>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
  <sheetViews>
    <sheetView topLeftCell="A76" zoomScaleNormal="100" workbookViewId="0">
      <selection activeCell="A91" sqref="A91"/>
    </sheetView>
  </sheetViews>
  <sheetFormatPr defaultRowHeight="15" x14ac:dyDescent="0.25"/>
  <cols>
    <col min="1" max="1" width="45.7109375" bestFit="1" customWidth="1"/>
    <col min="2" max="2" width="27.140625" bestFit="1" customWidth="1"/>
    <col min="3" max="3" width="32.42578125" bestFit="1" customWidth="1"/>
    <col min="4" max="4" width="27" style="17" bestFit="1" customWidth="1"/>
    <col min="5" max="5" width="27" style="17" customWidth="1"/>
    <col min="7" max="7" width="12.28515625" customWidth="1"/>
    <col min="9" max="9" width="18.85546875" bestFit="1" customWidth="1"/>
    <col min="10" max="10" width="16.85546875" bestFit="1" customWidth="1"/>
    <col min="11" max="11" width="18.85546875" bestFit="1" customWidth="1"/>
    <col min="12" max="12" width="18.85546875" style="17" customWidth="1"/>
    <col min="13" max="13" width="5.28515625" style="17" customWidth="1"/>
    <col min="14" max="16" width="18.85546875" style="17" customWidth="1"/>
    <col min="17" max="18" width="20" bestFit="1" customWidth="1"/>
  </cols>
  <sheetData>
    <row r="1" spans="1:19" x14ac:dyDescent="0.25">
      <c r="A1" s="16" t="s">
        <v>2480</v>
      </c>
      <c r="B1" s="16" t="s">
        <v>2541</v>
      </c>
      <c r="C1" s="17" t="s">
        <v>2482</v>
      </c>
      <c r="D1" s="17" t="s">
        <v>2547</v>
      </c>
      <c r="E1" s="17" t="s">
        <v>2555</v>
      </c>
      <c r="F1" s="9" t="s">
        <v>2558</v>
      </c>
      <c r="G1" s="9" t="s">
        <v>2559</v>
      </c>
      <c r="H1" s="9" t="s">
        <v>2542</v>
      </c>
      <c r="I1" s="9" t="s">
        <v>2544</v>
      </c>
      <c r="J1" s="9" t="s">
        <v>2556</v>
      </c>
      <c r="K1" s="9" t="s">
        <v>2548</v>
      </c>
      <c r="L1" s="12" t="s">
        <v>2561</v>
      </c>
      <c r="M1" s="12" t="s">
        <v>2560</v>
      </c>
      <c r="N1" s="12" t="s">
        <v>2560</v>
      </c>
      <c r="O1" s="12" t="s">
        <v>2563</v>
      </c>
      <c r="P1" s="12" t="s">
        <v>2562</v>
      </c>
    </row>
    <row r="2" spans="1:19" x14ac:dyDescent="0.25">
      <c r="A2" s="15" t="s">
        <v>29</v>
      </c>
      <c r="B2" s="23">
        <v>1410.55</v>
      </c>
      <c r="C2" s="23">
        <v>5780</v>
      </c>
      <c r="D2" s="23">
        <v>60</v>
      </c>
      <c r="E2" s="23">
        <v>-3640.22</v>
      </c>
      <c r="F2">
        <f t="shared" ref="F2:F33" si="0">$S$4</f>
        <v>0.26</v>
      </c>
      <c r="G2">
        <f t="shared" ref="G2:G65" si="1">F2*C2</f>
        <v>1502.8</v>
      </c>
      <c r="H2">
        <f>IF(B2=0,1,G2/B2)</f>
        <v>1.0654000212682997</v>
      </c>
      <c r="I2" t="b">
        <f t="shared" ref="I2:I65" si="2">IF(H2&lt;1,TRUE,FALSE)</f>
        <v>0</v>
      </c>
      <c r="J2" t="b">
        <f t="shared" ref="J2:J65" si="3">IF((B2-G2)&gt;$S$6,TRUE,FALSE)</f>
        <v>0</v>
      </c>
      <c r="K2">
        <f>G2/D2</f>
        <v>25.046666666666667</v>
      </c>
      <c r="L2" s="24">
        <f>M2/C2</f>
        <v>0.26</v>
      </c>
      <c r="M2" s="17">
        <f t="shared" ref="M2:M65" si="4">IF(H2&gt;(1+$S$7),B2*(1+$S$7),G2)</f>
        <v>1502.8</v>
      </c>
      <c r="N2" s="17">
        <f>IF(ISNA(M2),G2,M2)</f>
        <v>1502.8</v>
      </c>
      <c r="O2" s="17">
        <f>M2/B2</f>
        <v>1.0654000212682997</v>
      </c>
      <c r="P2" s="17">
        <f>N2/D2</f>
        <v>25.046666666666667</v>
      </c>
    </row>
    <row r="3" spans="1:19" x14ac:dyDescent="0.25">
      <c r="A3" s="15" t="s">
        <v>48</v>
      </c>
      <c r="B3" s="23">
        <v>103.14000000000001</v>
      </c>
      <c r="C3" s="23">
        <v>225</v>
      </c>
      <c r="D3" s="23" t="e">
        <v>#N/A</v>
      </c>
      <c r="E3" s="23" t="e">
        <v>#N/A</v>
      </c>
      <c r="F3" s="14">
        <f t="shared" si="0"/>
        <v>0.26</v>
      </c>
      <c r="G3" s="14">
        <f t="shared" si="1"/>
        <v>58.5</v>
      </c>
      <c r="H3" s="17">
        <f t="shared" ref="H3:H66" si="5">IF(B3=0,1,G3/B3)</f>
        <v>0.56719022687609066</v>
      </c>
      <c r="I3" s="14" t="b">
        <f t="shared" si="2"/>
        <v>1</v>
      </c>
      <c r="J3" s="17" t="b">
        <f t="shared" si="3"/>
        <v>0</v>
      </c>
      <c r="K3" s="17" t="e">
        <f t="shared" ref="K3:K66" si="6">G3/D3</f>
        <v>#N/A</v>
      </c>
      <c r="L3" s="24">
        <f t="shared" ref="L3:L66" si="7">M3/C3</f>
        <v>0.26</v>
      </c>
      <c r="M3" s="17">
        <f t="shared" si="4"/>
        <v>58.5</v>
      </c>
      <c r="N3" s="17">
        <f t="shared" ref="N3:N66" si="8">IF(ISNA(M3),G3,M3)</f>
        <v>58.5</v>
      </c>
      <c r="O3" s="17">
        <f t="shared" ref="O3:O6" si="9">M3/B3</f>
        <v>0.56719022687609066</v>
      </c>
      <c r="P3" s="17" t="e">
        <f t="shared" ref="P3:P66" si="10">N3/D3</f>
        <v>#N/A</v>
      </c>
    </row>
    <row r="4" spans="1:19" x14ac:dyDescent="0.25">
      <c r="A4" s="15" t="s">
        <v>54</v>
      </c>
      <c r="B4" s="23">
        <v>1634.2</v>
      </c>
      <c r="C4" s="23">
        <v>4750</v>
      </c>
      <c r="D4" s="23">
        <v>25</v>
      </c>
      <c r="E4" s="23">
        <v>4042.53</v>
      </c>
      <c r="F4" s="14">
        <f t="shared" si="0"/>
        <v>0.26</v>
      </c>
      <c r="G4" s="14">
        <f t="shared" si="1"/>
        <v>1235</v>
      </c>
      <c r="H4" s="17">
        <f t="shared" si="5"/>
        <v>0.75572145392240853</v>
      </c>
      <c r="I4" s="14" t="b">
        <f t="shared" si="2"/>
        <v>1</v>
      </c>
      <c r="J4" s="17" t="b">
        <f t="shared" si="3"/>
        <v>1</v>
      </c>
      <c r="K4" s="17">
        <f t="shared" si="6"/>
        <v>49.4</v>
      </c>
      <c r="L4" s="24">
        <f t="shared" si="7"/>
        <v>0.26</v>
      </c>
      <c r="M4" s="17">
        <f t="shared" si="4"/>
        <v>1235</v>
      </c>
      <c r="N4" s="17">
        <f t="shared" si="8"/>
        <v>1235</v>
      </c>
      <c r="O4" s="17">
        <f t="shared" si="9"/>
        <v>0.75572145392240853</v>
      </c>
      <c r="P4" s="17">
        <f t="shared" si="10"/>
        <v>49.4</v>
      </c>
      <c r="R4" t="s">
        <v>2528</v>
      </c>
      <c r="S4">
        <v>0.26</v>
      </c>
    </row>
    <row r="5" spans="1:19" x14ac:dyDescent="0.25">
      <c r="A5" s="15" t="s">
        <v>75</v>
      </c>
      <c r="B5" s="23">
        <v>370.70000000000005</v>
      </c>
      <c r="C5" s="23">
        <v>209</v>
      </c>
      <c r="D5" s="23">
        <v>30</v>
      </c>
      <c r="E5" s="23">
        <v>166.21</v>
      </c>
      <c r="F5" s="14">
        <f t="shared" si="0"/>
        <v>0.26</v>
      </c>
      <c r="G5" s="14">
        <f t="shared" si="1"/>
        <v>54.34</v>
      </c>
      <c r="H5" s="17">
        <f t="shared" si="5"/>
        <v>0.14658753709198813</v>
      </c>
      <c r="I5" s="14" t="b">
        <f t="shared" si="2"/>
        <v>1</v>
      </c>
      <c r="J5" s="17" t="b">
        <f t="shared" si="3"/>
        <v>1</v>
      </c>
      <c r="K5" s="17">
        <f t="shared" si="6"/>
        <v>1.8113333333333335</v>
      </c>
      <c r="L5" s="24">
        <f t="shared" si="7"/>
        <v>0.26</v>
      </c>
      <c r="M5" s="17">
        <f t="shared" si="4"/>
        <v>54.34</v>
      </c>
      <c r="N5" s="17">
        <f t="shared" si="8"/>
        <v>54.34</v>
      </c>
      <c r="O5" s="17">
        <f t="shared" si="9"/>
        <v>0.14658753709198813</v>
      </c>
      <c r="P5" s="17">
        <f t="shared" si="10"/>
        <v>1.8113333333333335</v>
      </c>
      <c r="R5" t="s">
        <v>2543</v>
      </c>
      <c r="S5">
        <f>SUM(G2:G256)</f>
        <v>330886.52560000011</v>
      </c>
    </row>
    <row r="6" spans="1:19" x14ac:dyDescent="0.25">
      <c r="A6" s="15" t="s">
        <v>89</v>
      </c>
      <c r="B6" s="23">
        <v>2188.2000000000003</v>
      </c>
      <c r="C6" s="23">
        <v>3850</v>
      </c>
      <c r="D6" s="23">
        <v>100</v>
      </c>
      <c r="E6" s="23">
        <v>8733.82</v>
      </c>
      <c r="F6" s="14">
        <f t="shared" si="0"/>
        <v>0.26</v>
      </c>
      <c r="G6" s="14">
        <f t="shared" si="1"/>
        <v>1001</v>
      </c>
      <c r="H6" s="17">
        <f t="shared" si="5"/>
        <v>0.45745361484325009</v>
      </c>
      <c r="I6" s="14" t="b">
        <f t="shared" si="2"/>
        <v>1</v>
      </c>
      <c r="J6" s="17" t="b">
        <f t="shared" si="3"/>
        <v>1</v>
      </c>
      <c r="K6" s="17">
        <f t="shared" si="6"/>
        <v>10.01</v>
      </c>
      <c r="L6" s="24">
        <f t="shared" si="7"/>
        <v>0.26</v>
      </c>
      <c r="M6" s="17">
        <f t="shared" si="4"/>
        <v>1001</v>
      </c>
      <c r="N6" s="17">
        <f t="shared" si="8"/>
        <v>1001</v>
      </c>
      <c r="O6" s="17">
        <f t="shared" si="9"/>
        <v>0.45745361484325009</v>
      </c>
      <c r="P6" s="17">
        <f t="shared" si="10"/>
        <v>10.01</v>
      </c>
      <c r="R6" t="s">
        <v>2549</v>
      </c>
      <c r="S6">
        <v>150</v>
      </c>
    </row>
    <row r="7" spans="1:19" x14ac:dyDescent="0.25">
      <c r="A7" s="15" t="s">
        <v>96</v>
      </c>
      <c r="B7" s="23">
        <v>205.94999999999996</v>
      </c>
      <c r="C7" s="23">
        <v>1120</v>
      </c>
      <c r="D7" s="23">
        <v>20</v>
      </c>
      <c r="E7" s="23">
        <v>-53.34</v>
      </c>
      <c r="F7" s="14">
        <f t="shared" si="0"/>
        <v>0.26</v>
      </c>
      <c r="G7" s="14">
        <f t="shared" si="1"/>
        <v>291.2</v>
      </c>
      <c r="H7" s="17">
        <f t="shared" si="5"/>
        <v>1.4139354212187427</v>
      </c>
      <c r="I7" s="14" t="b">
        <f t="shared" si="2"/>
        <v>0</v>
      </c>
      <c r="J7" s="17" t="b">
        <f t="shared" si="3"/>
        <v>0</v>
      </c>
      <c r="K7" s="17">
        <f t="shared" si="6"/>
        <v>14.559999999999999</v>
      </c>
      <c r="L7" s="24">
        <f t="shared" si="7"/>
        <v>0.22066071428571421</v>
      </c>
      <c r="M7" s="17">
        <f t="shared" si="4"/>
        <v>247.13999999999993</v>
      </c>
      <c r="N7" s="17">
        <f t="shared" si="8"/>
        <v>247.13999999999993</v>
      </c>
      <c r="O7" s="17">
        <f>M7/B7</f>
        <v>1.2</v>
      </c>
      <c r="P7" s="17">
        <f t="shared" si="10"/>
        <v>12.356999999999996</v>
      </c>
      <c r="R7" t="s">
        <v>2557</v>
      </c>
      <c r="S7">
        <v>0.2</v>
      </c>
    </row>
    <row r="8" spans="1:19" x14ac:dyDescent="0.25">
      <c r="A8" s="15" t="s">
        <v>104</v>
      </c>
      <c r="B8" s="23">
        <v>230.36</v>
      </c>
      <c r="C8" s="23">
        <v>1512.5</v>
      </c>
      <c r="D8" s="23">
        <v>70</v>
      </c>
      <c r="E8" s="23">
        <v>2580.09</v>
      </c>
      <c r="F8" s="14">
        <f t="shared" si="0"/>
        <v>0.26</v>
      </c>
      <c r="G8" s="14">
        <f t="shared" si="1"/>
        <v>393.25</v>
      </c>
      <c r="H8" s="17">
        <f t="shared" si="5"/>
        <v>1.7071106094808126</v>
      </c>
      <c r="I8" s="14" t="b">
        <f t="shared" si="2"/>
        <v>0</v>
      </c>
      <c r="J8" s="17" t="b">
        <f t="shared" si="3"/>
        <v>0</v>
      </c>
      <c r="K8" s="17">
        <f t="shared" si="6"/>
        <v>5.6178571428571429</v>
      </c>
      <c r="L8" s="24">
        <f t="shared" si="7"/>
        <v>0.18276495867768597</v>
      </c>
      <c r="M8" s="17">
        <f t="shared" si="4"/>
        <v>276.43200000000002</v>
      </c>
      <c r="N8" s="17">
        <f t="shared" si="8"/>
        <v>276.43200000000002</v>
      </c>
      <c r="O8" s="17">
        <f t="shared" ref="O8:O71" si="11">M8/B8</f>
        <v>1.2</v>
      </c>
      <c r="P8" s="17">
        <f t="shared" si="10"/>
        <v>3.9490285714285718</v>
      </c>
      <c r="R8" t="s">
        <v>2564</v>
      </c>
      <c r="S8">
        <f>SUM(N2:N256)</f>
        <v>304387.4748000002</v>
      </c>
    </row>
    <row r="9" spans="1:19" x14ac:dyDescent="0.25">
      <c r="A9" s="15" t="s">
        <v>116</v>
      </c>
      <c r="B9" s="23">
        <v>894.75</v>
      </c>
      <c r="C9" s="23">
        <v>3280</v>
      </c>
      <c r="D9" s="23">
        <v>65</v>
      </c>
      <c r="E9" s="23">
        <v>32510.34</v>
      </c>
      <c r="F9" s="14">
        <f t="shared" si="0"/>
        <v>0.26</v>
      </c>
      <c r="G9" s="14">
        <f t="shared" si="1"/>
        <v>852.80000000000007</v>
      </c>
      <c r="H9" s="17">
        <f t="shared" si="5"/>
        <v>0.95311539536183298</v>
      </c>
      <c r="I9" s="14" t="b">
        <f t="shared" si="2"/>
        <v>1</v>
      </c>
      <c r="J9" s="17" t="b">
        <f t="shared" si="3"/>
        <v>0</v>
      </c>
      <c r="K9" s="17">
        <f t="shared" si="6"/>
        <v>13.120000000000001</v>
      </c>
      <c r="L9" s="24">
        <f t="shared" si="7"/>
        <v>0.26</v>
      </c>
      <c r="M9" s="17">
        <f t="shared" si="4"/>
        <v>852.80000000000007</v>
      </c>
      <c r="N9" s="17">
        <f t="shared" si="8"/>
        <v>852.80000000000007</v>
      </c>
      <c r="O9" s="17">
        <f t="shared" si="11"/>
        <v>0.95311539536183298</v>
      </c>
      <c r="P9" s="17">
        <f t="shared" si="10"/>
        <v>13.120000000000001</v>
      </c>
    </row>
    <row r="10" spans="1:19" x14ac:dyDescent="0.25">
      <c r="A10" s="15" t="s">
        <v>122</v>
      </c>
      <c r="B10" s="23">
        <v>100</v>
      </c>
      <c r="C10" s="23">
        <v>400</v>
      </c>
      <c r="D10" s="23" t="e">
        <v>#N/A</v>
      </c>
      <c r="E10" s="23" t="e">
        <v>#N/A</v>
      </c>
      <c r="F10" s="14">
        <f t="shared" si="0"/>
        <v>0.26</v>
      </c>
      <c r="G10" s="14">
        <f t="shared" si="1"/>
        <v>104</v>
      </c>
      <c r="H10" s="17">
        <f t="shared" si="5"/>
        <v>1.04</v>
      </c>
      <c r="I10" s="14" t="b">
        <f t="shared" si="2"/>
        <v>0</v>
      </c>
      <c r="J10" s="17" t="b">
        <f t="shared" si="3"/>
        <v>0</v>
      </c>
      <c r="K10" s="17" t="e">
        <f t="shared" si="6"/>
        <v>#N/A</v>
      </c>
      <c r="L10" s="24">
        <f t="shared" si="7"/>
        <v>0.26</v>
      </c>
      <c r="M10" s="17">
        <f t="shared" si="4"/>
        <v>104</v>
      </c>
      <c r="N10" s="17">
        <f t="shared" si="8"/>
        <v>104</v>
      </c>
      <c r="O10" s="17">
        <f t="shared" si="11"/>
        <v>1.04</v>
      </c>
      <c r="P10" s="17" t="e">
        <f t="shared" si="10"/>
        <v>#N/A</v>
      </c>
    </row>
    <row r="11" spans="1:19" x14ac:dyDescent="0.25">
      <c r="A11" s="15" t="s">
        <v>124</v>
      </c>
      <c r="B11" s="23" t="e">
        <v>#N/A</v>
      </c>
      <c r="C11" s="23">
        <v>489.98</v>
      </c>
      <c r="D11" s="23">
        <v>100</v>
      </c>
      <c r="E11" s="23">
        <v>1336.21</v>
      </c>
      <c r="F11" s="14">
        <f t="shared" si="0"/>
        <v>0.26</v>
      </c>
      <c r="G11" s="14">
        <f t="shared" si="1"/>
        <v>127.3948</v>
      </c>
      <c r="H11" s="17" t="e">
        <f t="shared" si="5"/>
        <v>#N/A</v>
      </c>
      <c r="I11" s="14" t="e">
        <f t="shared" si="2"/>
        <v>#N/A</v>
      </c>
      <c r="J11" s="17" t="e">
        <f t="shared" si="3"/>
        <v>#N/A</v>
      </c>
      <c r="K11" s="17">
        <f t="shared" si="6"/>
        <v>1.2739480000000001</v>
      </c>
      <c r="L11" s="24" t="e">
        <f t="shared" si="7"/>
        <v>#N/A</v>
      </c>
      <c r="M11" s="17" t="e">
        <f t="shared" si="4"/>
        <v>#N/A</v>
      </c>
      <c r="N11" s="17">
        <f t="shared" si="8"/>
        <v>127.3948</v>
      </c>
      <c r="O11" s="17" t="e">
        <f t="shared" si="11"/>
        <v>#N/A</v>
      </c>
      <c r="P11" s="17">
        <f t="shared" si="10"/>
        <v>1.2739480000000001</v>
      </c>
    </row>
    <row r="12" spans="1:19" x14ac:dyDescent="0.25">
      <c r="A12" s="15" t="s">
        <v>137</v>
      </c>
      <c r="B12" s="23">
        <v>309.2</v>
      </c>
      <c r="C12" s="23">
        <v>2124</v>
      </c>
      <c r="D12" s="23">
        <v>30</v>
      </c>
      <c r="E12" s="23">
        <v>1727.91</v>
      </c>
      <c r="F12" s="14">
        <f t="shared" si="0"/>
        <v>0.26</v>
      </c>
      <c r="G12" s="14">
        <f t="shared" si="1"/>
        <v>552.24</v>
      </c>
      <c r="H12" s="17">
        <f t="shared" si="5"/>
        <v>1.7860284605433376</v>
      </c>
      <c r="I12" s="14" t="b">
        <f t="shared" si="2"/>
        <v>0</v>
      </c>
      <c r="J12" s="17" t="b">
        <f t="shared" si="3"/>
        <v>0</v>
      </c>
      <c r="K12" s="17">
        <f t="shared" si="6"/>
        <v>18.408000000000001</v>
      </c>
      <c r="L12" s="24">
        <f t="shared" si="7"/>
        <v>0.17468926553672315</v>
      </c>
      <c r="M12" s="17">
        <f t="shared" si="4"/>
        <v>371.03999999999996</v>
      </c>
      <c r="N12" s="17">
        <f t="shared" si="8"/>
        <v>371.03999999999996</v>
      </c>
      <c r="O12" s="17">
        <f t="shared" si="11"/>
        <v>1.2</v>
      </c>
      <c r="P12" s="17">
        <f t="shared" si="10"/>
        <v>12.367999999999999</v>
      </c>
    </row>
    <row r="13" spans="1:19" x14ac:dyDescent="0.25">
      <c r="A13" s="15" t="s">
        <v>153</v>
      </c>
      <c r="B13" s="23">
        <v>123.9</v>
      </c>
      <c r="C13" s="23">
        <v>202.5</v>
      </c>
      <c r="D13" s="23">
        <v>25</v>
      </c>
      <c r="E13" s="23">
        <v>693.22</v>
      </c>
      <c r="F13" s="14">
        <f t="shared" si="0"/>
        <v>0.26</v>
      </c>
      <c r="G13" s="14">
        <f t="shared" si="1"/>
        <v>52.65</v>
      </c>
      <c r="H13" s="17">
        <f t="shared" si="5"/>
        <v>0.42493946731234866</v>
      </c>
      <c r="I13" s="14" t="b">
        <f t="shared" si="2"/>
        <v>1</v>
      </c>
      <c r="J13" s="17" t="b">
        <f t="shared" si="3"/>
        <v>0</v>
      </c>
      <c r="K13" s="17">
        <f t="shared" si="6"/>
        <v>2.1059999999999999</v>
      </c>
      <c r="L13" s="24">
        <f t="shared" si="7"/>
        <v>0.26</v>
      </c>
      <c r="M13" s="17">
        <f t="shared" si="4"/>
        <v>52.65</v>
      </c>
      <c r="N13" s="17">
        <f t="shared" si="8"/>
        <v>52.65</v>
      </c>
      <c r="O13" s="17">
        <f t="shared" si="11"/>
        <v>0.42493946731234866</v>
      </c>
      <c r="P13" s="17">
        <f t="shared" si="10"/>
        <v>2.1059999999999999</v>
      </c>
    </row>
    <row r="14" spans="1:19" x14ac:dyDescent="0.25">
      <c r="A14" s="15" t="s">
        <v>163</v>
      </c>
      <c r="B14" s="23">
        <v>1166.5</v>
      </c>
      <c r="C14" s="23">
        <v>4060</v>
      </c>
      <c r="D14" s="23">
        <v>32</v>
      </c>
      <c r="E14" s="23">
        <v>7714.57</v>
      </c>
      <c r="F14" s="14">
        <f t="shared" si="0"/>
        <v>0.26</v>
      </c>
      <c r="G14" s="14">
        <f t="shared" si="1"/>
        <v>1055.6000000000001</v>
      </c>
      <c r="H14" s="17">
        <f t="shared" si="5"/>
        <v>0.90492927561080161</v>
      </c>
      <c r="I14" s="14" t="b">
        <f t="shared" si="2"/>
        <v>1</v>
      </c>
      <c r="J14" s="17" t="b">
        <f t="shared" si="3"/>
        <v>0</v>
      </c>
      <c r="K14" s="17">
        <f t="shared" si="6"/>
        <v>32.987500000000004</v>
      </c>
      <c r="L14" s="24">
        <f t="shared" si="7"/>
        <v>0.26</v>
      </c>
      <c r="M14" s="17">
        <f t="shared" si="4"/>
        <v>1055.6000000000001</v>
      </c>
      <c r="N14" s="17">
        <f t="shared" si="8"/>
        <v>1055.6000000000001</v>
      </c>
      <c r="O14" s="17">
        <f t="shared" si="11"/>
        <v>0.90492927561080161</v>
      </c>
      <c r="P14" s="17">
        <f t="shared" si="10"/>
        <v>32.987500000000004</v>
      </c>
    </row>
    <row r="15" spans="1:19" x14ac:dyDescent="0.25">
      <c r="A15" s="15" t="s">
        <v>171</v>
      </c>
      <c r="B15" s="23">
        <v>829.3</v>
      </c>
      <c r="C15" s="23">
        <v>4681.96</v>
      </c>
      <c r="D15" s="23">
        <v>20</v>
      </c>
      <c r="E15" s="23">
        <v>16513.05</v>
      </c>
      <c r="F15" s="14">
        <f t="shared" si="0"/>
        <v>0.26</v>
      </c>
      <c r="G15" s="14">
        <f t="shared" si="1"/>
        <v>1217.3096</v>
      </c>
      <c r="H15" s="17">
        <f t="shared" si="5"/>
        <v>1.4678760400337636</v>
      </c>
      <c r="I15" s="14" t="b">
        <f t="shared" si="2"/>
        <v>0</v>
      </c>
      <c r="J15" s="17" t="b">
        <f t="shared" si="3"/>
        <v>0</v>
      </c>
      <c r="K15" s="17">
        <f t="shared" si="6"/>
        <v>60.865480000000005</v>
      </c>
      <c r="L15" s="24">
        <f t="shared" si="7"/>
        <v>0.21255200813334582</v>
      </c>
      <c r="M15" s="17">
        <f t="shared" si="4"/>
        <v>995.15999999999985</v>
      </c>
      <c r="N15" s="17">
        <f t="shared" si="8"/>
        <v>995.15999999999985</v>
      </c>
      <c r="O15" s="17">
        <f t="shared" si="11"/>
        <v>1.2</v>
      </c>
      <c r="P15" s="17">
        <f t="shared" si="10"/>
        <v>49.757999999999996</v>
      </c>
    </row>
    <row r="16" spans="1:19" x14ac:dyDescent="0.25">
      <c r="A16" s="15" t="s">
        <v>182</v>
      </c>
      <c r="B16" s="23">
        <v>1600.97</v>
      </c>
      <c r="C16" s="23">
        <v>6532.9500000000007</v>
      </c>
      <c r="D16" s="23">
        <v>140</v>
      </c>
      <c r="E16" s="23">
        <v>1658.33</v>
      </c>
      <c r="F16" s="14">
        <f t="shared" si="0"/>
        <v>0.26</v>
      </c>
      <c r="G16" s="14">
        <f t="shared" si="1"/>
        <v>1698.5670000000002</v>
      </c>
      <c r="H16" s="17">
        <f t="shared" si="5"/>
        <v>1.0609611672923291</v>
      </c>
      <c r="I16" s="14" t="b">
        <f t="shared" si="2"/>
        <v>0</v>
      </c>
      <c r="J16" s="17" t="b">
        <f t="shared" si="3"/>
        <v>0</v>
      </c>
      <c r="K16" s="17">
        <f t="shared" si="6"/>
        <v>12.132621428571431</v>
      </c>
      <c r="L16" s="24">
        <f t="shared" si="7"/>
        <v>0.26</v>
      </c>
      <c r="M16" s="17">
        <f t="shared" si="4"/>
        <v>1698.5670000000002</v>
      </c>
      <c r="N16" s="17">
        <f t="shared" si="8"/>
        <v>1698.5670000000002</v>
      </c>
      <c r="O16" s="17">
        <f t="shared" si="11"/>
        <v>1.0609611672923291</v>
      </c>
      <c r="P16" s="17">
        <f t="shared" si="10"/>
        <v>12.132621428571431</v>
      </c>
    </row>
    <row r="17" spans="1:16" x14ac:dyDescent="0.25">
      <c r="A17" s="15" t="s">
        <v>190</v>
      </c>
      <c r="B17" s="23">
        <v>699.95</v>
      </c>
      <c r="C17" s="23">
        <v>3090</v>
      </c>
      <c r="D17" s="23">
        <v>100</v>
      </c>
      <c r="E17" s="23">
        <v>2322.36</v>
      </c>
      <c r="F17" s="14">
        <f t="shared" si="0"/>
        <v>0.26</v>
      </c>
      <c r="G17" s="14">
        <f t="shared" si="1"/>
        <v>803.4</v>
      </c>
      <c r="H17" s="17">
        <f t="shared" si="5"/>
        <v>1.1477962711622258</v>
      </c>
      <c r="I17" s="14" t="b">
        <f t="shared" si="2"/>
        <v>0</v>
      </c>
      <c r="J17" s="17" t="b">
        <f t="shared" si="3"/>
        <v>0</v>
      </c>
      <c r="K17" s="17">
        <f t="shared" si="6"/>
        <v>8.0339999999999989</v>
      </c>
      <c r="L17" s="24">
        <f t="shared" si="7"/>
        <v>0.26</v>
      </c>
      <c r="M17" s="17">
        <f t="shared" si="4"/>
        <v>803.4</v>
      </c>
      <c r="N17" s="17">
        <f t="shared" si="8"/>
        <v>803.4</v>
      </c>
      <c r="O17" s="17">
        <f t="shared" si="11"/>
        <v>1.1477962711622258</v>
      </c>
      <c r="P17" s="17">
        <f t="shared" si="10"/>
        <v>8.0339999999999989</v>
      </c>
    </row>
    <row r="18" spans="1:16" x14ac:dyDescent="0.25">
      <c r="A18" s="15" t="s">
        <v>205</v>
      </c>
      <c r="B18" s="23">
        <v>125.4</v>
      </c>
      <c r="C18" s="23">
        <v>300</v>
      </c>
      <c r="D18" s="23">
        <v>40</v>
      </c>
      <c r="E18" s="23">
        <v>721.92</v>
      </c>
      <c r="F18" s="14">
        <f t="shared" si="0"/>
        <v>0.26</v>
      </c>
      <c r="G18" s="14">
        <f t="shared" si="1"/>
        <v>78</v>
      </c>
      <c r="H18" s="17">
        <f t="shared" si="5"/>
        <v>0.62200956937799046</v>
      </c>
      <c r="I18" s="14" t="b">
        <f t="shared" si="2"/>
        <v>1</v>
      </c>
      <c r="J18" s="17" t="b">
        <f t="shared" si="3"/>
        <v>0</v>
      </c>
      <c r="K18" s="17">
        <f t="shared" si="6"/>
        <v>1.95</v>
      </c>
      <c r="L18" s="24">
        <f t="shared" si="7"/>
        <v>0.26</v>
      </c>
      <c r="M18" s="17">
        <f t="shared" si="4"/>
        <v>78</v>
      </c>
      <c r="N18" s="17">
        <f t="shared" si="8"/>
        <v>78</v>
      </c>
      <c r="O18" s="17">
        <f t="shared" si="11"/>
        <v>0.62200956937799046</v>
      </c>
      <c r="P18" s="17">
        <f t="shared" si="10"/>
        <v>1.95</v>
      </c>
    </row>
    <row r="19" spans="1:16" x14ac:dyDescent="0.25">
      <c r="A19" s="15" t="s">
        <v>208</v>
      </c>
      <c r="B19" s="23">
        <v>2649.35</v>
      </c>
      <c r="C19" s="23">
        <v>4654</v>
      </c>
      <c r="D19" s="23">
        <v>45</v>
      </c>
      <c r="E19" s="23">
        <v>3064.82</v>
      </c>
      <c r="F19" s="14">
        <f t="shared" si="0"/>
        <v>0.26</v>
      </c>
      <c r="G19" s="14">
        <f t="shared" si="1"/>
        <v>1210.04</v>
      </c>
      <c r="H19" s="17">
        <f t="shared" si="5"/>
        <v>0.45673089625757263</v>
      </c>
      <c r="I19" s="14" t="b">
        <f t="shared" si="2"/>
        <v>1</v>
      </c>
      <c r="J19" s="17" t="b">
        <f t="shared" si="3"/>
        <v>1</v>
      </c>
      <c r="K19" s="17">
        <f t="shared" si="6"/>
        <v>26.889777777777777</v>
      </c>
      <c r="L19" s="24">
        <f t="shared" si="7"/>
        <v>0.26</v>
      </c>
      <c r="M19" s="17">
        <f t="shared" si="4"/>
        <v>1210.04</v>
      </c>
      <c r="N19" s="17">
        <f t="shared" si="8"/>
        <v>1210.04</v>
      </c>
      <c r="O19" s="17">
        <f t="shared" si="11"/>
        <v>0.45673089625757263</v>
      </c>
      <c r="P19" s="17">
        <f t="shared" si="10"/>
        <v>26.889777777777777</v>
      </c>
    </row>
    <row r="20" spans="1:16" x14ac:dyDescent="0.25">
      <c r="A20" s="15" t="s">
        <v>220</v>
      </c>
      <c r="B20" s="23">
        <v>1581.2</v>
      </c>
      <c r="C20" s="23">
        <v>4300</v>
      </c>
      <c r="D20" s="23">
        <v>80</v>
      </c>
      <c r="E20" s="23">
        <v>18491.71</v>
      </c>
      <c r="F20" s="14">
        <f t="shared" si="0"/>
        <v>0.26</v>
      </c>
      <c r="G20" s="14">
        <f t="shared" si="1"/>
        <v>1118</v>
      </c>
      <c r="H20" s="17">
        <f t="shared" si="5"/>
        <v>0.70705793068555522</v>
      </c>
      <c r="I20" s="14" t="b">
        <f t="shared" si="2"/>
        <v>1</v>
      </c>
      <c r="J20" s="17" t="b">
        <f t="shared" si="3"/>
        <v>1</v>
      </c>
      <c r="K20" s="17">
        <f t="shared" si="6"/>
        <v>13.975</v>
      </c>
      <c r="L20" s="24">
        <f t="shared" si="7"/>
        <v>0.26</v>
      </c>
      <c r="M20" s="17">
        <f t="shared" si="4"/>
        <v>1118</v>
      </c>
      <c r="N20" s="17">
        <f t="shared" si="8"/>
        <v>1118</v>
      </c>
      <c r="O20" s="17">
        <f t="shared" si="11"/>
        <v>0.70705793068555522</v>
      </c>
      <c r="P20" s="17">
        <f t="shared" si="10"/>
        <v>13.975</v>
      </c>
    </row>
    <row r="21" spans="1:16" x14ac:dyDescent="0.25">
      <c r="A21" s="15" t="s">
        <v>230</v>
      </c>
      <c r="B21" s="23">
        <v>2703.15</v>
      </c>
      <c r="C21" s="23">
        <v>7465</v>
      </c>
      <c r="D21" s="23">
        <v>65</v>
      </c>
      <c r="E21" s="23">
        <v>6311.89</v>
      </c>
      <c r="F21" s="14">
        <f t="shared" si="0"/>
        <v>0.26</v>
      </c>
      <c r="G21" s="14">
        <f t="shared" si="1"/>
        <v>1940.9</v>
      </c>
      <c r="H21" s="17">
        <f t="shared" si="5"/>
        <v>0.7180141686550876</v>
      </c>
      <c r="I21" s="14" t="b">
        <f t="shared" si="2"/>
        <v>1</v>
      </c>
      <c r="J21" s="17" t="b">
        <f t="shared" si="3"/>
        <v>1</v>
      </c>
      <c r="K21" s="17">
        <f t="shared" si="6"/>
        <v>29.860000000000003</v>
      </c>
      <c r="L21" s="24">
        <f t="shared" si="7"/>
        <v>0.26</v>
      </c>
      <c r="M21" s="17">
        <f t="shared" si="4"/>
        <v>1940.9</v>
      </c>
      <c r="N21" s="17">
        <f t="shared" si="8"/>
        <v>1940.9</v>
      </c>
      <c r="O21" s="17">
        <f t="shared" si="11"/>
        <v>0.7180141686550876</v>
      </c>
      <c r="P21" s="17">
        <f t="shared" si="10"/>
        <v>29.860000000000003</v>
      </c>
    </row>
    <row r="22" spans="1:16" x14ac:dyDescent="0.25">
      <c r="A22" s="15" t="s">
        <v>241</v>
      </c>
      <c r="B22" s="23">
        <v>1863.44</v>
      </c>
      <c r="C22" s="23">
        <v>4109.3999999999996</v>
      </c>
      <c r="D22" s="23">
        <v>25</v>
      </c>
      <c r="E22" s="23">
        <v>3086.99</v>
      </c>
      <c r="F22" s="14">
        <f t="shared" si="0"/>
        <v>0.26</v>
      </c>
      <c r="G22" s="14">
        <f t="shared" si="1"/>
        <v>1068.444</v>
      </c>
      <c r="H22" s="17">
        <f t="shared" si="5"/>
        <v>0.57337182844631429</v>
      </c>
      <c r="I22" s="14" t="b">
        <f t="shared" si="2"/>
        <v>1</v>
      </c>
      <c r="J22" s="17" t="b">
        <f t="shared" si="3"/>
        <v>1</v>
      </c>
      <c r="K22" s="17">
        <f t="shared" si="6"/>
        <v>42.737760000000002</v>
      </c>
      <c r="L22" s="24">
        <f t="shared" si="7"/>
        <v>0.26</v>
      </c>
      <c r="M22" s="17">
        <f t="shared" si="4"/>
        <v>1068.444</v>
      </c>
      <c r="N22" s="17">
        <f t="shared" si="8"/>
        <v>1068.444</v>
      </c>
      <c r="O22" s="17">
        <f t="shared" si="11"/>
        <v>0.57337182844631429</v>
      </c>
      <c r="P22" s="17">
        <f t="shared" si="10"/>
        <v>42.737760000000002</v>
      </c>
    </row>
    <row r="23" spans="1:16" x14ac:dyDescent="0.25">
      <c r="A23" s="15" t="s">
        <v>249</v>
      </c>
      <c r="B23" s="23">
        <v>583.28</v>
      </c>
      <c r="C23" s="23">
        <v>1940</v>
      </c>
      <c r="D23" s="23">
        <v>50</v>
      </c>
      <c r="E23" s="23">
        <v>3398.66</v>
      </c>
      <c r="F23" s="14">
        <f t="shared" si="0"/>
        <v>0.26</v>
      </c>
      <c r="G23" s="14">
        <f t="shared" si="1"/>
        <v>504.40000000000003</v>
      </c>
      <c r="H23" s="17">
        <f t="shared" si="5"/>
        <v>0.86476477849403388</v>
      </c>
      <c r="I23" s="14" t="b">
        <f t="shared" si="2"/>
        <v>1</v>
      </c>
      <c r="J23" s="17" t="b">
        <f t="shared" si="3"/>
        <v>0</v>
      </c>
      <c r="K23" s="17">
        <f t="shared" si="6"/>
        <v>10.088000000000001</v>
      </c>
      <c r="L23" s="24">
        <f t="shared" si="7"/>
        <v>0.26</v>
      </c>
      <c r="M23" s="17">
        <f t="shared" si="4"/>
        <v>504.40000000000003</v>
      </c>
      <c r="N23" s="17">
        <f t="shared" si="8"/>
        <v>504.40000000000003</v>
      </c>
      <c r="O23" s="17">
        <f t="shared" si="11"/>
        <v>0.86476477849403388</v>
      </c>
      <c r="P23" s="17">
        <f t="shared" si="10"/>
        <v>10.088000000000001</v>
      </c>
    </row>
    <row r="24" spans="1:16" x14ac:dyDescent="0.25">
      <c r="A24" s="15" t="s">
        <v>454</v>
      </c>
      <c r="B24" s="23">
        <v>3378.48</v>
      </c>
      <c r="C24" s="23">
        <v>10869.04</v>
      </c>
      <c r="D24" s="23">
        <v>50</v>
      </c>
      <c r="E24" s="23">
        <v>2152.09</v>
      </c>
      <c r="F24" s="14">
        <f t="shared" si="0"/>
        <v>0.26</v>
      </c>
      <c r="G24" s="14">
        <f t="shared" si="1"/>
        <v>2825.9504000000002</v>
      </c>
      <c r="H24" s="17">
        <f t="shared" si="5"/>
        <v>0.83645615779877347</v>
      </c>
      <c r="I24" s="14" t="b">
        <f t="shared" si="2"/>
        <v>1</v>
      </c>
      <c r="J24" s="17" t="b">
        <f t="shared" si="3"/>
        <v>1</v>
      </c>
      <c r="K24" s="17">
        <f t="shared" si="6"/>
        <v>56.519008000000007</v>
      </c>
      <c r="L24" s="24">
        <f t="shared" si="7"/>
        <v>0.26</v>
      </c>
      <c r="M24" s="17">
        <f t="shared" si="4"/>
        <v>2825.9504000000002</v>
      </c>
      <c r="N24" s="17">
        <f t="shared" si="8"/>
        <v>2825.9504000000002</v>
      </c>
      <c r="O24" s="17">
        <f t="shared" si="11"/>
        <v>0.83645615779877347</v>
      </c>
      <c r="P24" s="17">
        <f t="shared" si="10"/>
        <v>56.519008000000007</v>
      </c>
    </row>
    <row r="25" spans="1:16" x14ac:dyDescent="0.25">
      <c r="A25" s="15" t="s">
        <v>485</v>
      </c>
      <c r="B25" s="23">
        <v>3844.3400000000011</v>
      </c>
      <c r="C25" s="23">
        <v>11459.35</v>
      </c>
      <c r="D25" s="23">
        <v>90</v>
      </c>
      <c r="E25" s="23">
        <v>7.5</v>
      </c>
      <c r="F25" s="14">
        <f t="shared" si="0"/>
        <v>0.26</v>
      </c>
      <c r="G25" s="14">
        <f t="shared" si="1"/>
        <v>2979.431</v>
      </c>
      <c r="H25" s="17">
        <f t="shared" si="5"/>
        <v>0.77501755828048491</v>
      </c>
      <c r="I25" s="14" t="b">
        <f t="shared" si="2"/>
        <v>1</v>
      </c>
      <c r="J25" s="17" t="b">
        <f t="shared" si="3"/>
        <v>1</v>
      </c>
      <c r="K25" s="17">
        <f t="shared" si="6"/>
        <v>33.104788888888891</v>
      </c>
      <c r="L25" s="24">
        <f t="shared" si="7"/>
        <v>0.26</v>
      </c>
      <c r="M25" s="17">
        <f t="shared" si="4"/>
        <v>2979.431</v>
      </c>
      <c r="N25" s="17">
        <f t="shared" si="8"/>
        <v>2979.431</v>
      </c>
      <c r="O25" s="17">
        <f t="shared" si="11"/>
        <v>0.77501755828048491</v>
      </c>
      <c r="P25" s="17">
        <f t="shared" si="10"/>
        <v>33.104788888888891</v>
      </c>
    </row>
    <row r="26" spans="1:16" x14ac:dyDescent="0.25">
      <c r="A26" s="15" t="s">
        <v>380</v>
      </c>
      <c r="B26" s="23">
        <v>3893.9700000000003</v>
      </c>
      <c r="C26" s="23">
        <v>19478.84</v>
      </c>
      <c r="D26" s="23">
        <v>165</v>
      </c>
      <c r="E26" s="23">
        <v>3248.8499999999995</v>
      </c>
      <c r="F26" s="14">
        <f t="shared" si="0"/>
        <v>0.26</v>
      </c>
      <c r="G26" s="14">
        <f t="shared" si="1"/>
        <v>5064.4984000000004</v>
      </c>
      <c r="H26" s="17">
        <f t="shared" si="5"/>
        <v>1.3006002614298517</v>
      </c>
      <c r="I26" s="14" t="b">
        <f t="shared" si="2"/>
        <v>0</v>
      </c>
      <c r="J26" s="17" t="b">
        <f t="shared" si="3"/>
        <v>0</v>
      </c>
      <c r="K26" s="17">
        <f t="shared" si="6"/>
        <v>30.6939296969697</v>
      </c>
      <c r="L26" s="24">
        <f t="shared" si="7"/>
        <v>0.2398892336504638</v>
      </c>
      <c r="M26" s="17">
        <f t="shared" si="4"/>
        <v>4672.7640000000001</v>
      </c>
      <c r="N26" s="17">
        <f t="shared" si="8"/>
        <v>4672.7640000000001</v>
      </c>
      <c r="O26" s="17">
        <f t="shared" si="11"/>
        <v>1.2</v>
      </c>
      <c r="P26" s="17">
        <f t="shared" si="10"/>
        <v>28.31978181818182</v>
      </c>
    </row>
    <row r="27" spans="1:16" x14ac:dyDescent="0.25">
      <c r="A27" s="15" t="s">
        <v>425</v>
      </c>
      <c r="B27" s="23">
        <v>788.24000000000012</v>
      </c>
      <c r="C27" s="23">
        <v>3088.7</v>
      </c>
      <c r="D27" s="23">
        <v>25</v>
      </c>
      <c r="E27" s="23">
        <v>693.9</v>
      </c>
      <c r="F27" s="14">
        <f t="shared" si="0"/>
        <v>0.26</v>
      </c>
      <c r="G27" s="14">
        <f t="shared" si="1"/>
        <v>803.06200000000001</v>
      </c>
      <c r="H27" s="17">
        <f t="shared" si="5"/>
        <v>1.0188039175885515</v>
      </c>
      <c r="I27" s="14" t="b">
        <f t="shared" si="2"/>
        <v>0</v>
      </c>
      <c r="J27" s="17" t="b">
        <f t="shared" si="3"/>
        <v>0</v>
      </c>
      <c r="K27" s="17">
        <f t="shared" si="6"/>
        <v>32.122480000000003</v>
      </c>
      <c r="L27" s="24">
        <f t="shared" si="7"/>
        <v>0.26</v>
      </c>
      <c r="M27" s="17">
        <f t="shared" si="4"/>
        <v>803.06200000000001</v>
      </c>
      <c r="N27" s="17">
        <f t="shared" si="8"/>
        <v>803.06200000000001</v>
      </c>
      <c r="O27" s="17">
        <f t="shared" si="11"/>
        <v>1.0188039175885515</v>
      </c>
      <c r="P27" s="17">
        <f t="shared" si="10"/>
        <v>32.122480000000003</v>
      </c>
    </row>
    <row r="28" spans="1:16" x14ac:dyDescent="0.25">
      <c r="A28" s="15" t="s">
        <v>470</v>
      </c>
      <c r="B28" s="23">
        <v>5613.8099999999995</v>
      </c>
      <c r="C28" s="23">
        <v>25864</v>
      </c>
      <c r="D28" s="23">
        <v>120</v>
      </c>
      <c r="E28" s="23">
        <v>13354.429999999998</v>
      </c>
      <c r="F28" s="14">
        <f t="shared" si="0"/>
        <v>0.26</v>
      </c>
      <c r="G28" s="14">
        <f t="shared" si="1"/>
        <v>6724.64</v>
      </c>
      <c r="H28" s="17">
        <f t="shared" si="5"/>
        <v>1.1978745272818283</v>
      </c>
      <c r="I28" s="14" t="b">
        <f t="shared" si="2"/>
        <v>0</v>
      </c>
      <c r="J28" s="17" t="b">
        <f t="shared" si="3"/>
        <v>0</v>
      </c>
      <c r="K28" s="17">
        <f t="shared" si="6"/>
        <v>56.038666666666671</v>
      </c>
      <c r="L28" s="24">
        <f t="shared" si="7"/>
        <v>0.26</v>
      </c>
      <c r="M28" s="17">
        <f t="shared" si="4"/>
        <v>6724.64</v>
      </c>
      <c r="N28" s="17">
        <f t="shared" si="8"/>
        <v>6724.64</v>
      </c>
      <c r="O28" s="17">
        <f t="shared" si="11"/>
        <v>1.1978745272818283</v>
      </c>
      <c r="P28" s="17">
        <f t="shared" si="10"/>
        <v>56.038666666666671</v>
      </c>
    </row>
    <row r="29" spans="1:16" x14ac:dyDescent="0.25">
      <c r="A29" s="15" t="s">
        <v>433</v>
      </c>
      <c r="B29" s="23">
        <v>6680.1100000000006</v>
      </c>
      <c r="C29" s="23">
        <v>19164.599999999999</v>
      </c>
      <c r="D29" s="23">
        <v>90</v>
      </c>
      <c r="E29" s="23">
        <v>2714.51</v>
      </c>
      <c r="F29" s="14">
        <f t="shared" si="0"/>
        <v>0.26</v>
      </c>
      <c r="G29" s="14">
        <f t="shared" si="1"/>
        <v>4982.7959999999994</v>
      </c>
      <c r="H29" s="17">
        <f t="shared" si="5"/>
        <v>0.74591526187443002</v>
      </c>
      <c r="I29" s="14" t="b">
        <f t="shared" si="2"/>
        <v>1</v>
      </c>
      <c r="J29" s="17" t="b">
        <f t="shared" si="3"/>
        <v>1</v>
      </c>
      <c r="K29" s="17">
        <f t="shared" si="6"/>
        <v>55.364399999999996</v>
      </c>
      <c r="L29" s="24">
        <f t="shared" si="7"/>
        <v>0.26</v>
      </c>
      <c r="M29" s="17">
        <f t="shared" si="4"/>
        <v>4982.7959999999994</v>
      </c>
      <c r="N29" s="17">
        <f t="shared" si="8"/>
        <v>4982.7959999999994</v>
      </c>
      <c r="O29" s="17">
        <f t="shared" si="11"/>
        <v>0.74591526187443002</v>
      </c>
      <c r="P29" s="17">
        <f t="shared" si="10"/>
        <v>55.364399999999996</v>
      </c>
    </row>
    <row r="30" spans="1:16" x14ac:dyDescent="0.25">
      <c r="A30" s="15" t="s">
        <v>328</v>
      </c>
      <c r="B30" s="23">
        <v>964.17</v>
      </c>
      <c r="C30" s="23">
        <v>3395</v>
      </c>
      <c r="D30" s="23" t="e">
        <v>#N/A</v>
      </c>
      <c r="E30" s="23" t="e">
        <v>#N/A</v>
      </c>
      <c r="F30" s="14">
        <f t="shared" si="0"/>
        <v>0.26</v>
      </c>
      <c r="G30" s="14">
        <f t="shared" si="1"/>
        <v>882.7</v>
      </c>
      <c r="H30" s="17">
        <f t="shared" si="5"/>
        <v>0.9155024528869391</v>
      </c>
      <c r="I30" s="14" t="b">
        <f t="shared" si="2"/>
        <v>1</v>
      </c>
      <c r="J30" s="17" t="b">
        <f t="shared" si="3"/>
        <v>0</v>
      </c>
      <c r="K30" s="17" t="e">
        <f t="shared" si="6"/>
        <v>#N/A</v>
      </c>
      <c r="L30" s="24">
        <f t="shared" si="7"/>
        <v>0.26</v>
      </c>
      <c r="M30" s="17">
        <f t="shared" si="4"/>
        <v>882.7</v>
      </c>
      <c r="N30" s="17">
        <f t="shared" si="8"/>
        <v>882.7</v>
      </c>
      <c r="O30" s="17">
        <f t="shared" si="11"/>
        <v>0.9155024528869391</v>
      </c>
      <c r="P30" s="17" t="e">
        <f t="shared" si="10"/>
        <v>#N/A</v>
      </c>
    </row>
    <row r="31" spans="1:16" x14ac:dyDescent="0.25">
      <c r="A31" s="15" t="s">
        <v>361</v>
      </c>
      <c r="B31" s="23">
        <v>2024.1599999999999</v>
      </c>
      <c r="C31" s="23">
        <v>8930</v>
      </c>
      <c r="D31" s="23">
        <v>40</v>
      </c>
      <c r="E31" s="23">
        <v>2880.58</v>
      </c>
      <c r="F31" s="14">
        <f t="shared" si="0"/>
        <v>0.26</v>
      </c>
      <c r="G31" s="14">
        <f t="shared" si="1"/>
        <v>2321.8000000000002</v>
      </c>
      <c r="H31" s="17">
        <f t="shared" si="5"/>
        <v>1.1470437119595291</v>
      </c>
      <c r="I31" s="14" t="b">
        <f t="shared" si="2"/>
        <v>0</v>
      </c>
      <c r="J31" s="17" t="b">
        <f t="shared" si="3"/>
        <v>0</v>
      </c>
      <c r="K31" s="17">
        <f t="shared" si="6"/>
        <v>58.045000000000002</v>
      </c>
      <c r="L31" s="24">
        <f t="shared" si="7"/>
        <v>0.26</v>
      </c>
      <c r="M31" s="17">
        <f t="shared" si="4"/>
        <v>2321.8000000000002</v>
      </c>
      <c r="N31" s="17">
        <f t="shared" si="8"/>
        <v>2321.8000000000002</v>
      </c>
      <c r="O31" s="17">
        <f t="shared" si="11"/>
        <v>1.1470437119595291</v>
      </c>
      <c r="P31" s="17">
        <f t="shared" si="10"/>
        <v>58.045000000000002</v>
      </c>
    </row>
    <row r="32" spans="1:16" x14ac:dyDescent="0.25">
      <c r="A32" s="15" t="s">
        <v>340</v>
      </c>
      <c r="B32" s="23">
        <v>1339.9799999999998</v>
      </c>
      <c r="C32" s="23">
        <v>8036</v>
      </c>
      <c r="D32" s="23">
        <v>65</v>
      </c>
      <c r="E32" s="23">
        <v>2242.7000000000003</v>
      </c>
      <c r="F32" s="14">
        <f t="shared" si="0"/>
        <v>0.26</v>
      </c>
      <c r="G32" s="14">
        <f t="shared" si="1"/>
        <v>2089.36</v>
      </c>
      <c r="H32" s="17">
        <f t="shared" si="5"/>
        <v>1.5592471529425815</v>
      </c>
      <c r="I32" s="14" t="b">
        <f t="shared" si="2"/>
        <v>0</v>
      </c>
      <c r="J32" s="17" t="b">
        <f t="shared" si="3"/>
        <v>0</v>
      </c>
      <c r="K32" s="17">
        <f t="shared" si="6"/>
        <v>32.144000000000005</v>
      </c>
      <c r="L32" s="24">
        <f t="shared" si="7"/>
        <v>0.20009656545545043</v>
      </c>
      <c r="M32" s="17">
        <f t="shared" si="4"/>
        <v>1607.9759999999997</v>
      </c>
      <c r="N32" s="17">
        <f t="shared" si="8"/>
        <v>1607.9759999999997</v>
      </c>
      <c r="O32" s="17">
        <f t="shared" si="11"/>
        <v>1.2</v>
      </c>
      <c r="P32" s="17">
        <f t="shared" si="10"/>
        <v>24.738092307692302</v>
      </c>
    </row>
    <row r="33" spans="1:16" x14ac:dyDescent="0.25">
      <c r="A33" s="15" t="s">
        <v>397</v>
      </c>
      <c r="B33" s="23">
        <v>3524.2999999999997</v>
      </c>
      <c r="C33" s="23">
        <v>5716.5</v>
      </c>
      <c r="D33" s="23">
        <v>130</v>
      </c>
      <c r="E33" s="23">
        <v>6043.3700000000008</v>
      </c>
      <c r="F33" s="14">
        <f t="shared" si="0"/>
        <v>0.26</v>
      </c>
      <c r="G33" s="14">
        <f t="shared" si="1"/>
        <v>1486.29</v>
      </c>
      <c r="H33" s="17">
        <f t="shared" si="5"/>
        <v>0.42172630025820734</v>
      </c>
      <c r="I33" s="14" t="b">
        <f t="shared" si="2"/>
        <v>1</v>
      </c>
      <c r="J33" s="17" t="b">
        <f t="shared" si="3"/>
        <v>1</v>
      </c>
      <c r="K33" s="17">
        <f t="shared" si="6"/>
        <v>11.433</v>
      </c>
      <c r="L33" s="24">
        <f t="shared" si="7"/>
        <v>0.26</v>
      </c>
      <c r="M33" s="17">
        <f t="shared" si="4"/>
        <v>1486.29</v>
      </c>
      <c r="N33" s="17">
        <f t="shared" si="8"/>
        <v>1486.29</v>
      </c>
      <c r="O33" s="17">
        <f t="shared" si="11"/>
        <v>0.42172630025820734</v>
      </c>
      <c r="P33" s="17">
        <f t="shared" si="10"/>
        <v>11.433</v>
      </c>
    </row>
    <row r="34" spans="1:16" x14ac:dyDescent="0.25">
      <c r="A34" s="15" t="s">
        <v>496</v>
      </c>
      <c r="B34" s="23">
        <v>547.20999999999992</v>
      </c>
      <c r="C34" s="23">
        <v>1045.7</v>
      </c>
      <c r="D34" s="23">
        <v>40</v>
      </c>
      <c r="E34" s="23">
        <v>750.04999999999984</v>
      </c>
      <c r="F34" s="14">
        <f t="shared" ref="F34:F53" si="12">$S$4</f>
        <v>0.26</v>
      </c>
      <c r="G34" s="14">
        <f t="shared" si="1"/>
        <v>271.88200000000001</v>
      </c>
      <c r="H34" s="17">
        <f t="shared" si="5"/>
        <v>0.49685130023208646</v>
      </c>
      <c r="I34" s="14" t="b">
        <f t="shared" si="2"/>
        <v>1</v>
      </c>
      <c r="J34" s="17" t="b">
        <f t="shared" si="3"/>
        <v>1</v>
      </c>
      <c r="K34" s="17">
        <f t="shared" si="6"/>
        <v>6.7970500000000005</v>
      </c>
      <c r="L34" s="24">
        <f t="shared" si="7"/>
        <v>0.26</v>
      </c>
      <c r="M34" s="17">
        <f t="shared" si="4"/>
        <v>271.88200000000001</v>
      </c>
      <c r="N34" s="17">
        <f t="shared" si="8"/>
        <v>271.88200000000001</v>
      </c>
      <c r="O34" s="17">
        <f t="shared" si="11"/>
        <v>0.49685130023208646</v>
      </c>
      <c r="P34" s="17">
        <f t="shared" si="10"/>
        <v>6.7970500000000005</v>
      </c>
    </row>
    <row r="35" spans="1:16" x14ac:dyDescent="0.25">
      <c r="A35" s="15" t="s">
        <v>449</v>
      </c>
      <c r="B35" s="23">
        <v>5510.55</v>
      </c>
      <c r="C35" s="23">
        <v>34852.39</v>
      </c>
      <c r="D35" s="23">
        <v>200</v>
      </c>
      <c r="E35" s="23">
        <v>7478.95</v>
      </c>
      <c r="F35" s="14">
        <f t="shared" si="12"/>
        <v>0.26</v>
      </c>
      <c r="G35" s="14">
        <f t="shared" si="1"/>
        <v>9061.6214</v>
      </c>
      <c r="H35" s="17">
        <f t="shared" si="5"/>
        <v>1.6444132436871093</v>
      </c>
      <c r="I35" s="14" t="b">
        <f t="shared" si="2"/>
        <v>0</v>
      </c>
      <c r="J35" s="17" t="b">
        <f t="shared" si="3"/>
        <v>0</v>
      </c>
      <c r="K35" s="17">
        <f t="shared" si="6"/>
        <v>45.308107</v>
      </c>
      <c r="L35" s="24">
        <f t="shared" si="7"/>
        <v>0.18973332962244482</v>
      </c>
      <c r="M35" s="17">
        <f t="shared" si="4"/>
        <v>6612.66</v>
      </c>
      <c r="N35" s="17">
        <f t="shared" si="8"/>
        <v>6612.66</v>
      </c>
      <c r="O35" s="17">
        <f t="shared" si="11"/>
        <v>1.2</v>
      </c>
      <c r="P35" s="17">
        <f t="shared" si="10"/>
        <v>33.063299999999998</v>
      </c>
    </row>
    <row r="36" spans="1:16" x14ac:dyDescent="0.25">
      <c r="A36" s="15" t="s">
        <v>413</v>
      </c>
      <c r="B36" s="23">
        <v>1196.9799999999998</v>
      </c>
      <c r="C36" s="23">
        <v>6915</v>
      </c>
      <c r="D36" s="23">
        <v>40</v>
      </c>
      <c r="E36" s="23">
        <v>-315.29000000000002</v>
      </c>
      <c r="F36" s="14">
        <f t="shared" si="12"/>
        <v>0.26</v>
      </c>
      <c r="G36" s="14">
        <f t="shared" si="1"/>
        <v>1797.9</v>
      </c>
      <c r="H36" s="17">
        <f t="shared" si="5"/>
        <v>1.502030109107922</v>
      </c>
      <c r="I36" s="14" t="b">
        <f t="shared" si="2"/>
        <v>0</v>
      </c>
      <c r="J36" s="17" t="b">
        <f t="shared" si="3"/>
        <v>0</v>
      </c>
      <c r="K36" s="17">
        <f t="shared" si="6"/>
        <v>44.947500000000005</v>
      </c>
      <c r="L36" s="24">
        <f t="shared" si="7"/>
        <v>0.20771887201735353</v>
      </c>
      <c r="M36" s="17">
        <f t="shared" si="4"/>
        <v>1436.3759999999997</v>
      </c>
      <c r="N36" s="17">
        <f t="shared" si="8"/>
        <v>1436.3759999999997</v>
      </c>
      <c r="O36" s="17">
        <f t="shared" si="11"/>
        <v>1.2</v>
      </c>
      <c r="P36" s="17">
        <f t="shared" si="10"/>
        <v>35.909399999999991</v>
      </c>
    </row>
    <row r="37" spans="1:16" x14ac:dyDescent="0.25">
      <c r="A37" s="15" t="s">
        <v>813</v>
      </c>
      <c r="B37" s="23">
        <v>1274.5999999999999</v>
      </c>
      <c r="C37" s="23">
        <v>2100</v>
      </c>
      <c r="D37" s="23" t="e">
        <v>#N/A</v>
      </c>
      <c r="E37" s="23" t="e">
        <v>#N/A</v>
      </c>
      <c r="F37" s="14">
        <f t="shared" si="12"/>
        <v>0.26</v>
      </c>
      <c r="G37" s="14">
        <f t="shared" si="1"/>
        <v>546</v>
      </c>
      <c r="H37" s="17">
        <f t="shared" si="5"/>
        <v>0.42836968460693553</v>
      </c>
      <c r="I37" s="14" t="b">
        <f t="shared" si="2"/>
        <v>1</v>
      </c>
      <c r="J37" s="17" t="b">
        <f t="shared" si="3"/>
        <v>1</v>
      </c>
      <c r="K37" s="17" t="e">
        <f t="shared" si="6"/>
        <v>#N/A</v>
      </c>
      <c r="L37" s="24">
        <f t="shared" si="7"/>
        <v>0.26</v>
      </c>
      <c r="M37" s="17">
        <f t="shared" si="4"/>
        <v>546</v>
      </c>
      <c r="N37" s="17">
        <f t="shared" si="8"/>
        <v>546</v>
      </c>
      <c r="O37" s="17">
        <f t="shared" si="11"/>
        <v>0.42836968460693553</v>
      </c>
      <c r="P37" s="17" t="e">
        <f t="shared" si="10"/>
        <v>#N/A</v>
      </c>
    </row>
    <row r="38" spans="1:16" x14ac:dyDescent="0.25">
      <c r="A38" s="15" t="s">
        <v>335</v>
      </c>
      <c r="B38" s="23">
        <v>3425.03</v>
      </c>
      <c r="C38" s="23">
        <v>13217.710000000003</v>
      </c>
      <c r="D38" s="23">
        <v>90</v>
      </c>
      <c r="E38" s="23">
        <v>7492.36</v>
      </c>
      <c r="F38" s="14">
        <f t="shared" si="12"/>
        <v>0.26</v>
      </c>
      <c r="G38" s="14">
        <f t="shared" si="1"/>
        <v>3436.604600000001</v>
      </c>
      <c r="H38" s="17">
        <f t="shared" si="5"/>
        <v>1.0033794156547535</v>
      </c>
      <c r="I38" s="14" t="b">
        <f t="shared" si="2"/>
        <v>0</v>
      </c>
      <c r="J38" s="17" t="b">
        <f t="shared" si="3"/>
        <v>0</v>
      </c>
      <c r="K38" s="17">
        <f t="shared" si="6"/>
        <v>38.184495555555564</v>
      </c>
      <c r="L38" s="24">
        <f t="shared" si="7"/>
        <v>0.26</v>
      </c>
      <c r="M38" s="17">
        <f t="shared" si="4"/>
        <v>3436.604600000001</v>
      </c>
      <c r="N38" s="17">
        <f t="shared" si="8"/>
        <v>3436.604600000001</v>
      </c>
      <c r="O38" s="17">
        <f t="shared" si="11"/>
        <v>1.0033794156547535</v>
      </c>
      <c r="P38" s="17">
        <f t="shared" si="10"/>
        <v>38.184495555555564</v>
      </c>
    </row>
    <row r="39" spans="1:16" x14ac:dyDescent="0.25">
      <c r="A39" s="15" t="s">
        <v>494</v>
      </c>
      <c r="B39" s="23">
        <v>6999.7300000000005</v>
      </c>
      <c r="C39" s="23">
        <v>33958</v>
      </c>
      <c r="D39" s="23" t="e">
        <v>#N/A</v>
      </c>
      <c r="E39" s="23" t="e">
        <v>#N/A</v>
      </c>
      <c r="F39" s="14">
        <f t="shared" si="12"/>
        <v>0.26</v>
      </c>
      <c r="G39" s="14">
        <f t="shared" si="1"/>
        <v>8829.08</v>
      </c>
      <c r="H39" s="17">
        <f t="shared" si="5"/>
        <v>1.2613457947663695</v>
      </c>
      <c r="I39" s="14" t="b">
        <f t="shared" si="2"/>
        <v>0</v>
      </c>
      <c r="J39" s="17" t="b">
        <f t="shared" si="3"/>
        <v>0</v>
      </c>
      <c r="K39" s="17" t="e">
        <f t="shared" si="6"/>
        <v>#N/A</v>
      </c>
      <c r="L39" s="24">
        <f t="shared" si="7"/>
        <v>0.24735485010895811</v>
      </c>
      <c r="M39" s="17">
        <f t="shared" si="4"/>
        <v>8399.6759999999995</v>
      </c>
      <c r="N39" s="17">
        <f t="shared" si="8"/>
        <v>8399.6759999999995</v>
      </c>
      <c r="O39" s="17">
        <f t="shared" si="11"/>
        <v>1.1999999999999997</v>
      </c>
      <c r="P39" s="17" t="e">
        <f t="shared" si="10"/>
        <v>#N/A</v>
      </c>
    </row>
    <row r="40" spans="1:16" x14ac:dyDescent="0.25">
      <c r="A40" s="15" t="s">
        <v>352</v>
      </c>
      <c r="B40" s="23">
        <v>638.9</v>
      </c>
      <c r="C40" s="23">
        <v>1906.4</v>
      </c>
      <c r="D40" s="23" t="e">
        <v>#N/A</v>
      </c>
      <c r="E40" s="23" t="e">
        <v>#N/A</v>
      </c>
      <c r="F40" s="14">
        <f t="shared" si="12"/>
        <v>0.26</v>
      </c>
      <c r="G40" s="14">
        <f t="shared" si="1"/>
        <v>495.66400000000004</v>
      </c>
      <c r="H40" s="17">
        <f t="shared" si="5"/>
        <v>0.77580842072311795</v>
      </c>
      <c r="I40" s="14" t="b">
        <f t="shared" si="2"/>
        <v>1</v>
      </c>
      <c r="J40" s="17" t="b">
        <f t="shared" si="3"/>
        <v>0</v>
      </c>
      <c r="K40" s="17" t="e">
        <f t="shared" si="6"/>
        <v>#N/A</v>
      </c>
      <c r="L40" s="24">
        <f t="shared" si="7"/>
        <v>0.26</v>
      </c>
      <c r="M40" s="17">
        <f t="shared" si="4"/>
        <v>495.66400000000004</v>
      </c>
      <c r="N40" s="17">
        <f t="shared" si="8"/>
        <v>495.66400000000004</v>
      </c>
      <c r="O40" s="17">
        <f t="shared" si="11"/>
        <v>0.77580842072311795</v>
      </c>
      <c r="P40" s="17" t="e">
        <f t="shared" si="10"/>
        <v>#N/A</v>
      </c>
    </row>
    <row r="41" spans="1:16" x14ac:dyDescent="0.25">
      <c r="A41" s="15" t="s">
        <v>430</v>
      </c>
      <c r="B41" s="23">
        <v>2543.23</v>
      </c>
      <c r="C41" s="23">
        <v>9452</v>
      </c>
      <c r="D41" s="23">
        <v>30</v>
      </c>
      <c r="E41" s="23">
        <v>4549.34</v>
      </c>
      <c r="F41" s="14">
        <f t="shared" si="12"/>
        <v>0.26</v>
      </c>
      <c r="G41" s="14">
        <f t="shared" si="1"/>
        <v>2457.52</v>
      </c>
      <c r="H41" s="17">
        <f t="shared" si="5"/>
        <v>0.96629876181076824</v>
      </c>
      <c r="I41" s="14" t="b">
        <f t="shared" si="2"/>
        <v>1</v>
      </c>
      <c r="J41" s="17" t="b">
        <f t="shared" si="3"/>
        <v>0</v>
      </c>
      <c r="K41" s="17">
        <f t="shared" si="6"/>
        <v>81.917333333333332</v>
      </c>
      <c r="L41" s="24">
        <f t="shared" si="7"/>
        <v>0.26</v>
      </c>
      <c r="M41" s="17">
        <f t="shared" si="4"/>
        <v>2457.52</v>
      </c>
      <c r="N41" s="17">
        <f t="shared" si="8"/>
        <v>2457.52</v>
      </c>
      <c r="O41" s="17">
        <f t="shared" si="11"/>
        <v>0.96629876181076824</v>
      </c>
      <c r="P41" s="17">
        <f t="shared" si="10"/>
        <v>81.917333333333332</v>
      </c>
    </row>
    <row r="42" spans="1:16" x14ac:dyDescent="0.25">
      <c r="A42" s="15" t="s">
        <v>499</v>
      </c>
      <c r="B42" s="23">
        <v>2823.7200000000003</v>
      </c>
      <c r="C42" s="23">
        <v>11134.68</v>
      </c>
      <c r="D42" s="23">
        <v>35</v>
      </c>
      <c r="E42" s="23">
        <v>-1149.83</v>
      </c>
      <c r="F42" s="14">
        <f t="shared" si="12"/>
        <v>0.26</v>
      </c>
      <c r="G42" s="14">
        <f t="shared" si="1"/>
        <v>2895.0168000000003</v>
      </c>
      <c r="H42" s="17">
        <f t="shared" si="5"/>
        <v>1.0252492456759168</v>
      </c>
      <c r="I42" s="14" t="b">
        <f t="shared" si="2"/>
        <v>0</v>
      </c>
      <c r="J42" s="17" t="b">
        <f t="shared" si="3"/>
        <v>0</v>
      </c>
      <c r="K42" s="17">
        <f t="shared" si="6"/>
        <v>82.714765714285718</v>
      </c>
      <c r="L42" s="24">
        <f t="shared" si="7"/>
        <v>0.26</v>
      </c>
      <c r="M42" s="17">
        <f t="shared" si="4"/>
        <v>2895.0168000000003</v>
      </c>
      <c r="N42" s="17">
        <f t="shared" si="8"/>
        <v>2895.0168000000003</v>
      </c>
      <c r="O42" s="17">
        <f t="shared" si="11"/>
        <v>1.0252492456759168</v>
      </c>
      <c r="P42" s="17">
        <f t="shared" si="10"/>
        <v>82.714765714285718</v>
      </c>
    </row>
    <row r="43" spans="1:16" x14ac:dyDescent="0.25">
      <c r="A43" s="15" t="s">
        <v>517</v>
      </c>
      <c r="B43" s="23">
        <v>8986.01</v>
      </c>
      <c r="C43" s="23">
        <v>38789</v>
      </c>
      <c r="D43" s="23">
        <v>122</v>
      </c>
      <c r="E43" s="23">
        <v>-2148.0300000000002</v>
      </c>
      <c r="F43" s="14">
        <f t="shared" si="12"/>
        <v>0.26</v>
      </c>
      <c r="G43" s="14">
        <f t="shared" si="1"/>
        <v>10085.140000000001</v>
      </c>
      <c r="H43" s="17">
        <f t="shared" si="5"/>
        <v>1.1223156884980099</v>
      </c>
      <c r="I43" s="14" t="b">
        <f t="shared" si="2"/>
        <v>0</v>
      </c>
      <c r="J43" s="17" t="b">
        <f t="shared" si="3"/>
        <v>0</v>
      </c>
      <c r="K43" s="17">
        <f t="shared" si="6"/>
        <v>82.665081967213126</v>
      </c>
      <c r="L43" s="24">
        <f t="shared" si="7"/>
        <v>0.26</v>
      </c>
      <c r="M43" s="17">
        <f t="shared" si="4"/>
        <v>10085.140000000001</v>
      </c>
      <c r="N43" s="17">
        <f t="shared" si="8"/>
        <v>10085.140000000001</v>
      </c>
      <c r="O43" s="17">
        <f t="shared" si="11"/>
        <v>1.1223156884980099</v>
      </c>
      <c r="P43" s="17">
        <f t="shared" si="10"/>
        <v>82.665081967213126</v>
      </c>
    </row>
    <row r="44" spans="1:16" x14ac:dyDescent="0.25">
      <c r="A44" s="15" t="s">
        <v>534</v>
      </c>
      <c r="B44" s="23">
        <v>1560.8</v>
      </c>
      <c r="C44" s="23">
        <v>7100</v>
      </c>
      <c r="D44" s="23" t="e">
        <v>#N/A</v>
      </c>
      <c r="E44" s="23" t="e">
        <v>#N/A</v>
      </c>
      <c r="F44" s="14">
        <f t="shared" si="12"/>
        <v>0.26</v>
      </c>
      <c r="G44" s="14">
        <f t="shared" si="1"/>
        <v>1846</v>
      </c>
      <c r="H44" s="17">
        <f t="shared" si="5"/>
        <v>1.1827268067657613</v>
      </c>
      <c r="I44" s="14" t="b">
        <f t="shared" si="2"/>
        <v>0</v>
      </c>
      <c r="J44" s="17" t="b">
        <f t="shared" si="3"/>
        <v>0</v>
      </c>
      <c r="K44" s="17" t="e">
        <f t="shared" si="6"/>
        <v>#N/A</v>
      </c>
      <c r="L44" s="24">
        <f t="shared" si="7"/>
        <v>0.26</v>
      </c>
      <c r="M44" s="17">
        <f t="shared" si="4"/>
        <v>1846</v>
      </c>
      <c r="N44" s="17">
        <f t="shared" si="8"/>
        <v>1846</v>
      </c>
      <c r="O44" s="17">
        <f t="shared" si="11"/>
        <v>1.1827268067657613</v>
      </c>
      <c r="P44" s="17" t="e">
        <f t="shared" si="10"/>
        <v>#N/A</v>
      </c>
    </row>
    <row r="45" spans="1:16" x14ac:dyDescent="0.25">
      <c r="A45" s="15" t="s">
        <v>526</v>
      </c>
      <c r="B45" s="23">
        <v>534.9</v>
      </c>
      <c r="C45" s="23">
        <v>4675</v>
      </c>
      <c r="D45" s="23" t="e">
        <v>#N/A</v>
      </c>
      <c r="E45" s="23" t="e">
        <v>#N/A</v>
      </c>
      <c r="F45" s="14">
        <f t="shared" si="12"/>
        <v>0.26</v>
      </c>
      <c r="G45" s="14">
        <f t="shared" si="1"/>
        <v>1215.5</v>
      </c>
      <c r="H45" s="17">
        <f t="shared" si="5"/>
        <v>2.2723873621237614</v>
      </c>
      <c r="I45" s="14" t="b">
        <f t="shared" si="2"/>
        <v>0</v>
      </c>
      <c r="J45" s="17" t="b">
        <f t="shared" si="3"/>
        <v>0</v>
      </c>
      <c r="K45" s="17" t="e">
        <f t="shared" si="6"/>
        <v>#N/A</v>
      </c>
      <c r="L45" s="24">
        <f t="shared" si="7"/>
        <v>0.1373005347593583</v>
      </c>
      <c r="M45" s="17">
        <f t="shared" si="4"/>
        <v>641.88</v>
      </c>
      <c r="N45" s="17">
        <f t="shared" si="8"/>
        <v>641.88</v>
      </c>
      <c r="O45" s="17">
        <f t="shared" si="11"/>
        <v>1.2</v>
      </c>
      <c r="P45" s="17" t="e">
        <f t="shared" si="10"/>
        <v>#N/A</v>
      </c>
    </row>
    <row r="46" spans="1:16" x14ac:dyDescent="0.25">
      <c r="A46" s="15" t="s">
        <v>545</v>
      </c>
      <c r="B46" s="23">
        <v>243.68</v>
      </c>
      <c r="C46" s="23">
        <v>865</v>
      </c>
      <c r="D46" s="23" t="e">
        <v>#N/A</v>
      </c>
      <c r="E46" s="23" t="e">
        <v>#N/A</v>
      </c>
      <c r="F46" s="14">
        <f t="shared" si="12"/>
        <v>0.26</v>
      </c>
      <c r="G46" s="14">
        <f t="shared" si="1"/>
        <v>224.9</v>
      </c>
      <c r="H46" s="17">
        <f t="shared" si="5"/>
        <v>0.92293171372291527</v>
      </c>
      <c r="I46" s="14" t="b">
        <f t="shared" si="2"/>
        <v>1</v>
      </c>
      <c r="J46" s="17" t="b">
        <f t="shared" si="3"/>
        <v>0</v>
      </c>
      <c r="K46" s="17" t="e">
        <f t="shared" si="6"/>
        <v>#N/A</v>
      </c>
      <c r="L46" s="24">
        <f t="shared" si="7"/>
        <v>0.26</v>
      </c>
      <c r="M46" s="17">
        <f t="shared" si="4"/>
        <v>224.9</v>
      </c>
      <c r="N46" s="17">
        <f t="shared" si="8"/>
        <v>224.9</v>
      </c>
      <c r="O46" s="17">
        <f t="shared" si="11"/>
        <v>0.92293171372291527</v>
      </c>
      <c r="P46" s="17" t="e">
        <f t="shared" si="10"/>
        <v>#N/A</v>
      </c>
    </row>
    <row r="47" spans="1:16" x14ac:dyDescent="0.25">
      <c r="A47" s="15" t="s">
        <v>555</v>
      </c>
      <c r="B47" s="23">
        <v>1324.15</v>
      </c>
      <c r="C47" s="23">
        <v>6386</v>
      </c>
      <c r="D47" s="23">
        <v>22</v>
      </c>
      <c r="E47" s="23">
        <v>3385.78</v>
      </c>
      <c r="F47" s="14">
        <f t="shared" si="12"/>
        <v>0.26</v>
      </c>
      <c r="G47" s="14">
        <f t="shared" si="1"/>
        <v>1660.3600000000001</v>
      </c>
      <c r="H47" s="17">
        <f t="shared" si="5"/>
        <v>1.2539062795000566</v>
      </c>
      <c r="I47" s="14" t="b">
        <f t="shared" si="2"/>
        <v>0</v>
      </c>
      <c r="J47" s="17" t="b">
        <f t="shared" si="3"/>
        <v>0</v>
      </c>
      <c r="K47" s="17">
        <f t="shared" si="6"/>
        <v>75.470909090909103</v>
      </c>
      <c r="L47" s="24">
        <f t="shared" si="7"/>
        <v>0.24882242405261509</v>
      </c>
      <c r="M47" s="17">
        <f t="shared" si="4"/>
        <v>1588.98</v>
      </c>
      <c r="N47" s="17">
        <f t="shared" si="8"/>
        <v>1588.98</v>
      </c>
      <c r="O47" s="17">
        <f t="shared" si="11"/>
        <v>1.2</v>
      </c>
      <c r="P47" s="17">
        <f t="shared" si="10"/>
        <v>72.226363636363644</v>
      </c>
    </row>
    <row r="48" spans="1:16" x14ac:dyDescent="0.25">
      <c r="A48" s="15" t="s">
        <v>567</v>
      </c>
      <c r="B48" s="23">
        <v>262</v>
      </c>
      <c r="C48" s="23">
        <v>935</v>
      </c>
      <c r="D48" s="23">
        <v>30</v>
      </c>
      <c r="E48" s="23">
        <v>2755.41</v>
      </c>
      <c r="F48" s="14">
        <f t="shared" si="12"/>
        <v>0.26</v>
      </c>
      <c r="G48" s="14">
        <f t="shared" si="1"/>
        <v>243.1</v>
      </c>
      <c r="H48" s="17">
        <f t="shared" si="5"/>
        <v>0.92786259541984728</v>
      </c>
      <c r="I48" s="14" t="b">
        <f t="shared" si="2"/>
        <v>1</v>
      </c>
      <c r="J48" s="17" t="b">
        <f t="shared" si="3"/>
        <v>0</v>
      </c>
      <c r="K48" s="17">
        <f t="shared" si="6"/>
        <v>8.1033333333333335</v>
      </c>
      <c r="L48" s="24">
        <f t="shared" si="7"/>
        <v>0.26</v>
      </c>
      <c r="M48" s="17">
        <f t="shared" si="4"/>
        <v>243.1</v>
      </c>
      <c r="N48" s="17">
        <f t="shared" si="8"/>
        <v>243.1</v>
      </c>
      <c r="O48" s="17">
        <f t="shared" si="11"/>
        <v>0.92786259541984728</v>
      </c>
      <c r="P48" s="17">
        <f t="shared" si="10"/>
        <v>8.1033333333333335</v>
      </c>
    </row>
    <row r="49" spans="1:16" x14ac:dyDescent="0.25">
      <c r="A49" s="15" t="s">
        <v>573</v>
      </c>
      <c r="B49" s="23">
        <v>917.56000000000006</v>
      </c>
      <c r="C49" s="23">
        <v>5150</v>
      </c>
      <c r="D49" s="23">
        <v>40</v>
      </c>
      <c r="E49" s="23">
        <v>2112.19</v>
      </c>
      <c r="F49" s="14">
        <f t="shared" si="12"/>
        <v>0.26</v>
      </c>
      <c r="G49" s="14">
        <f t="shared" si="1"/>
        <v>1339</v>
      </c>
      <c r="H49" s="17">
        <f t="shared" si="5"/>
        <v>1.4593051135620558</v>
      </c>
      <c r="I49" s="14" t="b">
        <f t="shared" si="2"/>
        <v>0</v>
      </c>
      <c r="J49" s="17" t="b">
        <f t="shared" si="3"/>
        <v>0</v>
      </c>
      <c r="K49" s="17">
        <f t="shared" si="6"/>
        <v>33.475000000000001</v>
      </c>
      <c r="L49" s="24">
        <f t="shared" si="7"/>
        <v>0.21380038834951459</v>
      </c>
      <c r="M49" s="17">
        <f t="shared" si="4"/>
        <v>1101.0720000000001</v>
      </c>
      <c r="N49" s="17">
        <f t="shared" si="8"/>
        <v>1101.0720000000001</v>
      </c>
      <c r="O49" s="17">
        <f t="shared" si="11"/>
        <v>1.2</v>
      </c>
      <c r="P49" s="17">
        <f t="shared" si="10"/>
        <v>27.526800000000001</v>
      </c>
    </row>
    <row r="50" spans="1:16" x14ac:dyDescent="0.25">
      <c r="A50" s="15" t="s">
        <v>583</v>
      </c>
      <c r="B50" s="23">
        <v>637.12</v>
      </c>
      <c r="C50" s="23">
        <v>2480</v>
      </c>
      <c r="D50" s="23" t="e">
        <v>#N/A</v>
      </c>
      <c r="E50" s="23" t="e">
        <v>#N/A</v>
      </c>
      <c r="F50" s="14">
        <f t="shared" si="12"/>
        <v>0.26</v>
      </c>
      <c r="G50" s="14">
        <f t="shared" si="1"/>
        <v>644.80000000000007</v>
      </c>
      <c r="H50" s="17">
        <f t="shared" si="5"/>
        <v>1.012054244098443</v>
      </c>
      <c r="I50" s="14" t="b">
        <f t="shared" si="2"/>
        <v>0</v>
      </c>
      <c r="J50" s="17" t="b">
        <f t="shared" si="3"/>
        <v>0</v>
      </c>
      <c r="K50" s="17" t="e">
        <f t="shared" si="6"/>
        <v>#N/A</v>
      </c>
      <c r="L50" s="24">
        <f t="shared" si="7"/>
        <v>0.26</v>
      </c>
      <c r="M50" s="17">
        <f t="shared" si="4"/>
        <v>644.80000000000007</v>
      </c>
      <c r="N50" s="17">
        <f t="shared" si="8"/>
        <v>644.80000000000007</v>
      </c>
      <c r="O50" s="17">
        <f t="shared" si="11"/>
        <v>1.012054244098443</v>
      </c>
      <c r="P50" s="17" t="e">
        <f t="shared" si="10"/>
        <v>#N/A</v>
      </c>
    </row>
    <row r="51" spans="1:16" x14ac:dyDescent="0.25">
      <c r="A51" s="15" t="s">
        <v>587</v>
      </c>
      <c r="B51" s="23">
        <v>4736.1200000000017</v>
      </c>
      <c r="C51" s="23">
        <v>22759</v>
      </c>
      <c r="D51" s="23">
        <v>175</v>
      </c>
      <c r="E51" s="23">
        <v>7242.8300000000008</v>
      </c>
      <c r="F51" s="14">
        <f t="shared" si="12"/>
        <v>0.26</v>
      </c>
      <c r="G51" s="14">
        <f t="shared" si="1"/>
        <v>5917.34</v>
      </c>
      <c r="H51" s="17">
        <f t="shared" si="5"/>
        <v>1.2494066873305572</v>
      </c>
      <c r="I51" s="14" t="b">
        <f t="shared" si="2"/>
        <v>0</v>
      </c>
      <c r="J51" s="17" t="b">
        <f t="shared" si="3"/>
        <v>0</v>
      </c>
      <c r="K51" s="17">
        <f t="shared" si="6"/>
        <v>33.813371428571429</v>
      </c>
      <c r="L51" s="24">
        <f t="shared" si="7"/>
        <v>0.24971852893360877</v>
      </c>
      <c r="M51" s="17">
        <f t="shared" si="4"/>
        <v>5683.3440000000019</v>
      </c>
      <c r="N51" s="17">
        <f t="shared" si="8"/>
        <v>5683.3440000000019</v>
      </c>
      <c r="O51" s="17">
        <f t="shared" si="11"/>
        <v>1.2</v>
      </c>
      <c r="P51" s="17">
        <f t="shared" si="10"/>
        <v>32.476251428571437</v>
      </c>
    </row>
    <row r="52" spans="1:16" x14ac:dyDescent="0.25">
      <c r="A52" s="15" t="s">
        <v>600</v>
      </c>
      <c r="B52" s="23">
        <v>50.8</v>
      </c>
      <c r="C52" s="23">
        <v>320</v>
      </c>
      <c r="D52" s="23">
        <v>80</v>
      </c>
      <c r="E52" s="23">
        <v>1247.0999999999999</v>
      </c>
      <c r="F52" s="14">
        <f t="shared" si="12"/>
        <v>0.26</v>
      </c>
      <c r="G52" s="14">
        <f t="shared" si="1"/>
        <v>83.2</v>
      </c>
      <c r="H52" s="17">
        <f t="shared" si="5"/>
        <v>1.6377952755905514</v>
      </c>
      <c r="I52" s="14" t="b">
        <f t="shared" si="2"/>
        <v>0</v>
      </c>
      <c r="J52" s="17" t="b">
        <f t="shared" si="3"/>
        <v>0</v>
      </c>
      <c r="K52" s="17">
        <f t="shared" si="6"/>
        <v>1.04</v>
      </c>
      <c r="L52" s="24">
        <f t="shared" si="7"/>
        <v>0.19049999999999997</v>
      </c>
      <c r="M52" s="17">
        <f t="shared" si="4"/>
        <v>60.959999999999994</v>
      </c>
      <c r="N52" s="17">
        <f t="shared" si="8"/>
        <v>60.959999999999994</v>
      </c>
      <c r="O52" s="17">
        <f t="shared" si="11"/>
        <v>1.2</v>
      </c>
      <c r="P52" s="17">
        <f t="shared" si="10"/>
        <v>0.7619999999999999</v>
      </c>
    </row>
    <row r="53" spans="1:16" x14ac:dyDescent="0.25">
      <c r="A53" s="15" t="s">
        <v>605</v>
      </c>
      <c r="B53" s="23">
        <v>2908.2600000000007</v>
      </c>
      <c r="C53" s="23">
        <v>11946.599999999999</v>
      </c>
      <c r="D53" s="23">
        <v>50</v>
      </c>
      <c r="E53" s="23">
        <v>8525.2900000000027</v>
      </c>
      <c r="F53" s="14">
        <f t="shared" si="12"/>
        <v>0.26</v>
      </c>
      <c r="G53" s="14">
        <f t="shared" si="1"/>
        <v>3106.1159999999995</v>
      </c>
      <c r="H53" s="17">
        <f t="shared" si="5"/>
        <v>1.0680324317633221</v>
      </c>
      <c r="I53" s="14" t="b">
        <f t="shared" si="2"/>
        <v>0</v>
      </c>
      <c r="J53" s="17" t="b">
        <f t="shared" si="3"/>
        <v>0</v>
      </c>
      <c r="K53" s="17">
        <f t="shared" si="6"/>
        <v>62.122319999999988</v>
      </c>
      <c r="L53" s="24">
        <f t="shared" si="7"/>
        <v>0.26</v>
      </c>
      <c r="M53" s="17">
        <f t="shared" si="4"/>
        <v>3106.1159999999995</v>
      </c>
      <c r="N53" s="17">
        <f t="shared" si="8"/>
        <v>3106.1159999999995</v>
      </c>
      <c r="O53" s="17">
        <f t="shared" si="11"/>
        <v>1.0680324317633221</v>
      </c>
      <c r="P53" s="17">
        <f t="shared" si="10"/>
        <v>62.122319999999988</v>
      </c>
    </row>
    <row r="54" spans="1:16" x14ac:dyDescent="0.25">
      <c r="A54" s="15" t="s">
        <v>617</v>
      </c>
      <c r="B54" s="23">
        <v>4245.75</v>
      </c>
      <c r="C54" s="23">
        <v>36988.800000000003</v>
      </c>
      <c r="D54" s="23">
        <v>45</v>
      </c>
      <c r="E54" s="23">
        <v>8580.9799999999977</v>
      </c>
      <c r="F54" s="14">
        <v>0.15</v>
      </c>
      <c r="G54" s="14">
        <f t="shared" si="1"/>
        <v>5548.3200000000006</v>
      </c>
      <c r="H54" s="17">
        <f t="shared" si="5"/>
        <v>1.3067938526762057</v>
      </c>
      <c r="I54" s="14" t="b">
        <f t="shared" si="2"/>
        <v>0</v>
      </c>
      <c r="J54" s="17" t="b">
        <f t="shared" si="3"/>
        <v>0</v>
      </c>
      <c r="K54" s="17">
        <f t="shared" si="6"/>
        <v>123.29600000000002</v>
      </c>
      <c r="L54" s="24">
        <f t="shared" si="7"/>
        <v>0.13774169478328574</v>
      </c>
      <c r="M54" s="17">
        <f t="shared" si="4"/>
        <v>5094.8999999999996</v>
      </c>
      <c r="N54" s="17">
        <f t="shared" si="8"/>
        <v>5094.8999999999996</v>
      </c>
      <c r="O54" s="17">
        <f t="shared" si="11"/>
        <v>1.2</v>
      </c>
      <c r="P54" s="17">
        <f t="shared" si="10"/>
        <v>113.22</v>
      </c>
    </row>
    <row r="55" spans="1:16" x14ac:dyDescent="0.25">
      <c r="A55" s="15" t="s">
        <v>641</v>
      </c>
      <c r="B55" s="23">
        <v>5564.9999999999991</v>
      </c>
      <c r="C55" s="23">
        <v>24670.7</v>
      </c>
      <c r="D55" s="23">
        <v>140</v>
      </c>
      <c r="E55" s="23">
        <v>5498.25</v>
      </c>
      <c r="F55" s="14">
        <f t="shared" ref="F55:F82" si="13">$S$4</f>
        <v>0.26</v>
      </c>
      <c r="G55" s="14">
        <f t="shared" si="1"/>
        <v>6414.3820000000005</v>
      </c>
      <c r="H55" s="17">
        <f t="shared" si="5"/>
        <v>1.1526292902066491</v>
      </c>
      <c r="I55" s="14" t="b">
        <f t="shared" si="2"/>
        <v>0</v>
      </c>
      <c r="J55" s="17" t="b">
        <f t="shared" si="3"/>
        <v>0</v>
      </c>
      <c r="K55" s="17">
        <f t="shared" si="6"/>
        <v>45.817014285714286</v>
      </c>
      <c r="L55" s="24">
        <f t="shared" si="7"/>
        <v>0.26</v>
      </c>
      <c r="M55" s="17">
        <f t="shared" si="4"/>
        <v>6414.3820000000005</v>
      </c>
      <c r="N55" s="17">
        <f t="shared" si="8"/>
        <v>6414.3820000000005</v>
      </c>
      <c r="O55" s="17">
        <f t="shared" si="11"/>
        <v>1.1526292902066491</v>
      </c>
      <c r="P55" s="17">
        <f t="shared" si="10"/>
        <v>45.817014285714286</v>
      </c>
    </row>
    <row r="56" spans="1:16" x14ac:dyDescent="0.25">
      <c r="A56" s="15" t="s">
        <v>659</v>
      </c>
      <c r="B56" s="23">
        <v>7558.5599999999995</v>
      </c>
      <c r="C56" s="23">
        <v>31470.5</v>
      </c>
      <c r="D56" s="23">
        <v>72</v>
      </c>
      <c r="E56" s="23">
        <v>5549.04</v>
      </c>
      <c r="F56" s="14">
        <f t="shared" si="13"/>
        <v>0.26</v>
      </c>
      <c r="G56" s="14">
        <f t="shared" si="1"/>
        <v>8182.33</v>
      </c>
      <c r="H56" s="17">
        <f t="shared" si="5"/>
        <v>1.0825249783027455</v>
      </c>
      <c r="I56" s="14" t="b">
        <f t="shared" si="2"/>
        <v>0</v>
      </c>
      <c r="J56" s="17" t="b">
        <f t="shared" si="3"/>
        <v>0</v>
      </c>
      <c r="K56" s="17">
        <f t="shared" si="6"/>
        <v>113.64347222222221</v>
      </c>
      <c r="L56" s="24">
        <f t="shared" si="7"/>
        <v>0.26</v>
      </c>
      <c r="M56" s="17">
        <f t="shared" si="4"/>
        <v>8182.33</v>
      </c>
      <c r="N56" s="17">
        <f t="shared" si="8"/>
        <v>8182.33</v>
      </c>
      <c r="O56" s="17">
        <f t="shared" si="11"/>
        <v>1.0825249783027455</v>
      </c>
      <c r="P56" s="17">
        <f t="shared" si="10"/>
        <v>113.64347222222221</v>
      </c>
    </row>
    <row r="57" spans="1:16" x14ac:dyDescent="0.25">
      <c r="A57" s="15" t="s">
        <v>675</v>
      </c>
      <c r="B57" s="23">
        <v>860.79</v>
      </c>
      <c r="C57" s="23">
        <v>6756</v>
      </c>
      <c r="D57" s="23">
        <v>20</v>
      </c>
      <c r="E57" s="23">
        <v>436.21</v>
      </c>
      <c r="F57" s="14">
        <f t="shared" si="13"/>
        <v>0.26</v>
      </c>
      <c r="G57" s="14">
        <f t="shared" si="1"/>
        <v>1756.5600000000002</v>
      </c>
      <c r="H57" s="17">
        <f t="shared" si="5"/>
        <v>2.0406370891855161</v>
      </c>
      <c r="I57" s="14" t="b">
        <f t="shared" si="2"/>
        <v>0</v>
      </c>
      <c r="J57" s="17" t="b">
        <f t="shared" si="3"/>
        <v>0</v>
      </c>
      <c r="K57" s="17">
        <f t="shared" si="6"/>
        <v>87.828000000000003</v>
      </c>
      <c r="L57" s="24">
        <f t="shared" si="7"/>
        <v>0.15289342806394315</v>
      </c>
      <c r="M57" s="17">
        <f t="shared" si="4"/>
        <v>1032.9479999999999</v>
      </c>
      <c r="N57" s="17">
        <f t="shared" si="8"/>
        <v>1032.9479999999999</v>
      </c>
      <c r="O57" s="17">
        <f t="shared" si="11"/>
        <v>1.2</v>
      </c>
      <c r="P57" s="17">
        <f t="shared" si="10"/>
        <v>51.64739999999999</v>
      </c>
    </row>
    <row r="58" spans="1:16" x14ac:dyDescent="0.25">
      <c r="A58" s="15" t="s">
        <v>684</v>
      </c>
      <c r="B58" s="23">
        <v>358.09999999999997</v>
      </c>
      <c r="C58" s="23">
        <v>1550</v>
      </c>
      <c r="D58" s="23">
        <v>20</v>
      </c>
      <c r="E58" s="23">
        <v>290.49</v>
      </c>
      <c r="F58" s="14">
        <f t="shared" si="13"/>
        <v>0.26</v>
      </c>
      <c r="G58" s="14">
        <f t="shared" si="1"/>
        <v>403</v>
      </c>
      <c r="H58" s="17">
        <f t="shared" si="5"/>
        <v>1.125383970957833</v>
      </c>
      <c r="I58" s="14" t="b">
        <f t="shared" si="2"/>
        <v>0</v>
      </c>
      <c r="J58" s="17" t="b">
        <f t="shared" si="3"/>
        <v>0</v>
      </c>
      <c r="K58" s="17">
        <f t="shared" si="6"/>
        <v>20.149999999999999</v>
      </c>
      <c r="L58" s="24">
        <f t="shared" si="7"/>
        <v>0.26</v>
      </c>
      <c r="M58" s="17">
        <f t="shared" si="4"/>
        <v>403</v>
      </c>
      <c r="N58" s="17">
        <f t="shared" si="8"/>
        <v>403</v>
      </c>
      <c r="O58" s="17">
        <f t="shared" si="11"/>
        <v>1.125383970957833</v>
      </c>
      <c r="P58" s="17">
        <f t="shared" si="10"/>
        <v>20.149999999999999</v>
      </c>
    </row>
    <row r="59" spans="1:16" x14ac:dyDescent="0.25">
      <c r="A59" s="15" t="s">
        <v>686</v>
      </c>
      <c r="B59" s="23">
        <v>960.5</v>
      </c>
      <c r="C59" s="23">
        <v>4450</v>
      </c>
      <c r="D59" s="23" t="e">
        <v>#N/A</v>
      </c>
      <c r="E59" s="23" t="e">
        <v>#N/A</v>
      </c>
      <c r="F59" s="14">
        <f t="shared" si="13"/>
        <v>0.26</v>
      </c>
      <c r="G59" s="14">
        <f t="shared" si="1"/>
        <v>1157</v>
      </c>
      <c r="H59" s="17">
        <f t="shared" si="5"/>
        <v>1.204580947423217</v>
      </c>
      <c r="I59" s="14" t="b">
        <f t="shared" si="2"/>
        <v>0</v>
      </c>
      <c r="J59" s="17" t="b">
        <f t="shared" si="3"/>
        <v>0</v>
      </c>
      <c r="K59" s="17" t="e">
        <f t="shared" si="6"/>
        <v>#N/A</v>
      </c>
      <c r="L59" s="24">
        <f t="shared" si="7"/>
        <v>0.25901123595505615</v>
      </c>
      <c r="M59" s="17">
        <f t="shared" si="4"/>
        <v>1152.5999999999999</v>
      </c>
      <c r="N59" s="17">
        <f t="shared" si="8"/>
        <v>1152.5999999999999</v>
      </c>
      <c r="O59" s="17">
        <f t="shared" si="11"/>
        <v>1.2</v>
      </c>
      <c r="P59" s="17" t="e">
        <f t="shared" si="10"/>
        <v>#N/A</v>
      </c>
    </row>
    <row r="60" spans="1:16" x14ac:dyDescent="0.25">
      <c r="A60" s="15" t="s">
        <v>695</v>
      </c>
      <c r="B60" s="23">
        <v>8862.880000000001</v>
      </c>
      <c r="C60" s="23">
        <v>24629</v>
      </c>
      <c r="D60" s="23">
        <v>175</v>
      </c>
      <c r="E60" s="23">
        <v>4475.8700000000008</v>
      </c>
      <c r="F60" s="14">
        <f t="shared" si="13"/>
        <v>0.26</v>
      </c>
      <c r="G60" s="14">
        <f t="shared" si="1"/>
        <v>6403.54</v>
      </c>
      <c r="H60" s="17">
        <f t="shared" si="5"/>
        <v>0.72251232105139629</v>
      </c>
      <c r="I60" s="14" t="b">
        <f t="shared" si="2"/>
        <v>1</v>
      </c>
      <c r="J60" s="17" t="b">
        <f t="shared" si="3"/>
        <v>1</v>
      </c>
      <c r="K60" s="17">
        <f t="shared" si="6"/>
        <v>36.591657142857144</v>
      </c>
      <c r="L60" s="24">
        <f t="shared" si="7"/>
        <v>0.26</v>
      </c>
      <c r="M60" s="17">
        <f t="shared" si="4"/>
        <v>6403.54</v>
      </c>
      <c r="N60" s="17">
        <f t="shared" si="8"/>
        <v>6403.54</v>
      </c>
      <c r="O60" s="17">
        <f t="shared" si="11"/>
        <v>0.72251232105139629</v>
      </c>
      <c r="P60" s="17">
        <f t="shared" si="10"/>
        <v>36.591657142857144</v>
      </c>
    </row>
    <row r="61" spans="1:16" x14ac:dyDescent="0.25">
      <c r="A61" s="15" t="s">
        <v>710</v>
      </c>
      <c r="B61" s="23">
        <v>2191.3999999999996</v>
      </c>
      <c r="C61" s="23">
        <v>10302</v>
      </c>
      <c r="D61" s="23">
        <v>120</v>
      </c>
      <c r="E61" s="23">
        <v>-315.36000000000007</v>
      </c>
      <c r="F61" s="14">
        <f t="shared" si="13"/>
        <v>0.26</v>
      </c>
      <c r="G61" s="14">
        <f t="shared" si="1"/>
        <v>2678.52</v>
      </c>
      <c r="H61" s="17">
        <f t="shared" si="5"/>
        <v>1.2222871223875151</v>
      </c>
      <c r="I61" s="14" t="b">
        <f t="shared" si="2"/>
        <v>0</v>
      </c>
      <c r="J61" s="17" t="b">
        <f t="shared" si="3"/>
        <v>0</v>
      </c>
      <c r="K61" s="17">
        <f t="shared" si="6"/>
        <v>22.321000000000002</v>
      </c>
      <c r="L61" s="24">
        <f t="shared" si="7"/>
        <v>0.25525917297612111</v>
      </c>
      <c r="M61" s="17">
        <f t="shared" si="4"/>
        <v>2629.6799999999994</v>
      </c>
      <c r="N61" s="17">
        <f t="shared" si="8"/>
        <v>2629.6799999999994</v>
      </c>
      <c r="O61" s="17">
        <f t="shared" si="11"/>
        <v>1.2</v>
      </c>
      <c r="P61" s="17">
        <f t="shared" si="10"/>
        <v>21.913999999999994</v>
      </c>
    </row>
    <row r="62" spans="1:16" x14ac:dyDescent="0.25">
      <c r="A62" s="15" t="s">
        <v>717</v>
      </c>
      <c r="B62" s="23">
        <v>6747.3600000000006</v>
      </c>
      <c r="C62" s="23">
        <v>24393.269999999997</v>
      </c>
      <c r="D62" s="23">
        <v>105</v>
      </c>
      <c r="E62" s="23">
        <v>-6755.7599999999993</v>
      </c>
      <c r="F62" s="14">
        <f t="shared" si="13"/>
        <v>0.26</v>
      </c>
      <c r="G62" s="14">
        <f t="shared" si="1"/>
        <v>6342.2501999999995</v>
      </c>
      <c r="H62" s="17">
        <f t="shared" si="5"/>
        <v>0.93996025112043802</v>
      </c>
      <c r="I62" s="14" t="b">
        <f t="shared" si="2"/>
        <v>1</v>
      </c>
      <c r="J62" s="17" t="b">
        <f t="shared" si="3"/>
        <v>1</v>
      </c>
      <c r="K62" s="17">
        <f t="shared" si="6"/>
        <v>60.402382857142854</v>
      </c>
      <c r="L62" s="24">
        <f t="shared" si="7"/>
        <v>0.26</v>
      </c>
      <c r="M62" s="17">
        <f t="shared" si="4"/>
        <v>6342.2501999999995</v>
      </c>
      <c r="N62" s="17">
        <f t="shared" si="8"/>
        <v>6342.2501999999995</v>
      </c>
      <c r="O62" s="17">
        <f t="shared" si="11"/>
        <v>0.93996025112043802</v>
      </c>
      <c r="P62" s="17">
        <f t="shared" si="10"/>
        <v>60.402382857142854</v>
      </c>
    </row>
    <row r="63" spans="1:16" x14ac:dyDescent="0.25">
      <c r="A63" s="15" t="s">
        <v>730</v>
      </c>
      <c r="B63" s="23">
        <v>412.03999999999996</v>
      </c>
      <c r="C63" s="23">
        <v>2668.69</v>
      </c>
      <c r="D63" s="23">
        <v>85</v>
      </c>
      <c r="E63" s="23">
        <v>565.02</v>
      </c>
      <c r="F63" s="14">
        <f t="shared" si="13"/>
        <v>0.26</v>
      </c>
      <c r="G63" s="14">
        <f t="shared" si="1"/>
        <v>693.85940000000005</v>
      </c>
      <c r="H63" s="17">
        <f t="shared" si="5"/>
        <v>1.6839612658965151</v>
      </c>
      <c r="I63" s="14" t="b">
        <f t="shared" si="2"/>
        <v>0</v>
      </c>
      <c r="J63" s="17" t="b">
        <f t="shared" si="3"/>
        <v>0</v>
      </c>
      <c r="K63" s="17">
        <f t="shared" si="6"/>
        <v>8.1630517647058838</v>
      </c>
      <c r="L63" s="24">
        <f t="shared" si="7"/>
        <v>0.1852774207570006</v>
      </c>
      <c r="M63" s="17">
        <f t="shared" si="4"/>
        <v>494.44799999999992</v>
      </c>
      <c r="N63" s="17">
        <f t="shared" si="8"/>
        <v>494.44799999999992</v>
      </c>
      <c r="O63" s="17">
        <f t="shared" si="11"/>
        <v>1.2</v>
      </c>
      <c r="P63" s="17">
        <f t="shared" si="10"/>
        <v>5.8170352941176464</v>
      </c>
    </row>
    <row r="64" spans="1:16" x14ac:dyDescent="0.25">
      <c r="A64" s="15" t="s">
        <v>736</v>
      </c>
      <c r="B64" s="23">
        <v>1447.79</v>
      </c>
      <c r="C64" s="23">
        <v>9017.2799999999988</v>
      </c>
      <c r="D64" s="23">
        <v>45</v>
      </c>
      <c r="E64" s="23">
        <v>3031.54</v>
      </c>
      <c r="F64" s="14">
        <f t="shared" si="13"/>
        <v>0.26</v>
      </c>
      <c r="G64" s="14">
        <f t="shared" si="1"/>
        <v>2344.4928</v>
      </c>
      <c r="H64" s="17">
        <f t="shared" si="5"/>
        <v>1.6193597137706435</v>
      </c>
      <c r="I64" s="14" t="b">
        <f t="shared" si="2"/>
        <v>0</v>
      </c>
      <c r="J64" s="17" t="b">
        <f t="shared" si="3"/>
        <v>0</v>
      </c>
      <c r="K64" s="17">
        <f t="shared" si="6"/>
        <v>52.09984</v>
      </c>
      <c r="L64" s="24">
        <f t="shared" si="7"/>
        <v>0.19266874268071971</v>
      </c>
      <c r="M64" s="17">
        <f t="shared" si="4"/>
        <v>1737.348</v>
      </c>
      <c r="N64" s="17">
        <f t="shared" si="8"/>
        <v>1737.348</v>
      </c>
      <c r="O64" s="17">
        <f t="shared" si="11"/>
        <v>1.2</v>
      </c>
      <c r="P64" s="17">
        <f t="shared" si="10"/>
        <v>38.607733333333336</v>
      </c>
    </row>
    <row r="65" spans="1:16" x14ac:dyDescent="0.25">
      <c r="A65" s="15" t="s">
        <v>746</v>
      </c>
      <c r="B65" s="23">
        <v>2602.81</v>
      </c>
      <c r="C65" s="23">
        <v>12164</v>
      </c>
      <c r="D65" s="23">
        <v>65</v>
      </c>
      <c r="E65" s="23">
        <v>3461.82</v>
      </c>
      <c r="F65" s="14">
        <f t="shared" si="13"/>
        <v>0.26</v>
      </c>
      <c r="G65" s="14">
        <f t="shared" si="1"/>
        <v>3162.6400000000003</v>
      </c>
      <c r="H65" s="17">
        <f t="shared" si="5"/>
        <v>1.2150867716045353</v>
      </c>
      <c r="I65" s="14" t="b">
        <f t="shared" si="2"/>
        <v>0</v>
      </c>
      <c r="J65" s="17" t="b">
        <f t="shared" si="3"/>
        <v>0</v>
      </c>
      <c r="K65" s="17">
        <f t="shared" si="6"/>
        <v>48.656000000000006</v>
      </c>
      <c r="L65" s="24">
        <f t="shared" si="7"/>
        <v>0.25677178559684311</v>
      </c>
      <c r="M65" s="17">
        <f t="shared" si="4"/>
        <v>3123.3719999999998</v>
      </c>
      <c r="N65" s="17">
        <f t="shared" si="8"/>
        <v>3123.3719999999998</v>
      </c>
      <c r="O65" s="17">
        <f t="shared" si="11"/>
        <v>1.2</v>
      </c>
      <c r="P65" s="17">
        <f t="shared" si="10"/>
        <v>48.051876923076918</v>
      </c>
    </row>
    <row r="66" spans="1:16" x14ac:dyDescent="0.25">
      <c r="A66" s="15" t="s">
        <v>749</v>
      </c>
      <c r="B66" s="23">
        <v>2345.77</v>
      </c>
      <c r="C66" s="23">
        <v>11055.840000000002</v>
      </c>
      <c r="D66" s="23">
        <v>52</v>
      </c>
      <c r="E66" s="23">
        <v>293.90000000000003</v>
      </c>
      <c r="F66" s="14">
        <f t="shared" si="13"/>
        <v>0.26</v>
      </c>
      <c r="G66" s="14">
        <f t="shared" ref="G66:G129" si="14">F66*C66</f>
        <v>2874.5184000000004</v>
      </c>
      <c r="H66" s="17">
        <f t="shared" si="5"/>
        <v>1.2254050482357608</v>
      </c>
      <c r="I66" s="14" t="b">
        <f t="shared" ref="I66:I129" si="15">IF(H66&lt;1,TRUE,FALSE)</f>
        <v>0</v>
      </c>
      <c r="J66" s="17" t="b">
        <f t="shared" ref="J66:J129" si="16">IF((B66-G66)&gt;$S$6,TRUE,FALSE)</f>
        <v>0</v>
      </c>
      <c r="K66" s="17">
        <f t="shared" si="6"/>
        <v>55.27920000000001</v>
      </c>
      <c r="L66" s="24">
        <f t="shared" si="7"/>
        <v>0.25460969044414533</v>
      </c>
      <c r="M66" s="17">
        <f t="shared" ref="M66:M129" si="17">IF(H66&gt;(1+$S$7),B66*(1+$S$7),G66)</f>
        <v>2814.924</v>
      </c>
      <c r="N66" s="17">
        <f t="shared" si="8"/>
        <v>2814.924</v>
      </c>
      <c r="O66" s="17">
        <f t="shared" si="11"/>
        <v>1.2</v>
      </c>
      <c r="P66" s="17">
        <f t="shared" si="10"/>
        <v>54.133153846153846</v>
      </c>
    </row>
    <row r="67" spans="1:16" x14ac:dyDescent="0.25">
      <c r="A67" s="15" t="s">
        <v>757</v>
      </c>
      <c r="B67" s="23">
        <v>4917.32</v>
      </c>
      <c r="C67" s="23">
        <v>19287</v>
      </c>
      <c r="D67" s="23">
        <v>85</v>
      </c>
      <c r="E67" s="23">
        <v>10707.240000000002</v>
      </c>
      <c r="F67" s="14">
        <f t="shared" si="13"/>
        <v>0.26</v>
      </c>
      <c r="G67" s="14">
        <f t="shared" si="14"/>
        <v>5014.62</v>
      </c>
      <c r="H67" s="17">
        <f t="shared" ref="H67:H130" si="18">IF(B67=0,1,G67/B67)</f>
        <v>1.0197872011583546</v>
      </c>
      <c r="I67" s="14" t="b">
        <f t="shared" si="15"/>
        <v>0</v>
      </c>
      <c r="J67" s="17" t="b">
        <f t="shared" si="16"/>
        <v>0</v>
      </c>
      <c r="K67" s="17">
        <f t="shared" ref="K67:K130" si="19">G67/D67</f>
        <v>58.995529411764707</v>
      </c>
      <c r="L67" s="24">
        <f t="shared" ref="L67:L130" si="20">M67/C67</f>
        <v>0.26</v>
      </c>
      <c r="M67" s="17">
        <f t="shared" si="17"/>
        <v>5014.62</v>
      </c>
      <c r="N67" s="17">
        <f t="shared" ref="N67:N130" si="21">IF(ISNA(M67),G67,M67)</f>
        <v>5014.62</v>
      </c>
      <c r="O67" s="17">
        <f t="shared" si="11"/>
        <v>1.0197872011583546</v>
      </c>
      <c r="P67" s="17">
        <f t="shared" ref="P67:P130" si="22">N67/D67</f>
        <v>58.995529411764707</v>
      </c>
    </row>
    <row r="68" spans="1:16" x14ac:dyDescent="0.25">
      <c r="A68" s="15" t="s">
        <v>772</v>
      </c>
      <c r="B68" s="23">
        <v>2488.7500000000005</v>
      </c>
      <c r="C68" s="23">
        <v>8991.2099999999991</v>
      </c>
      <c r="D68" s="23">
        <v>30</v>
      </c>
      <c r="E68" s="23">
        <v>-723.16</v>
      </c>
      <c r="F68" s="14">
        <f t="shared" si="13"/>
        <v>0.26</v>
      </c>
      <c r="G68" s="14">
        <f t="shared" si="14"/>
        <v>2337.7145999999998</v>
      </c>
      <c r="H68" s="17">
        <f t="shared" si="18"/>
        <v>0.93931274736313386</v>
      </c>
      <c r="I68" s="14" t="b">
        <f t="shared" si="15"/>
        <v>1</v>
      </c>
      <c r="J68" s="17" t="b">
        <f t="shared" si="16"/>
        <v>1</v>
      </c>
      <c r="K68" s="17">
        <f t="shared" si="19"/>
        <v>77.923819999999992</v>
      </c>
      <c r="L68" s="24">
        <f t="shared" si="20"/>
        <v>0.26</v>
      </c>
      <c r="M68" s="17">
        <f t="shared" si="17"/>
        <v>2337.7145999999998</v>
      </c>
      <c r="N68" s="17">
        <f t="shared" si="21"/>
        <v>2337.7145999999998</v>
      </c>
      <c r="O68" s="17">
        <f t="shared" si="11"/>
        <v>0.93931274736313386</v>
      </c>
      <c r="P68" s="17">
        <f t="shared" si="22"/>
        <v>77.923819999999992</v>
      </c>
    </row>
    <row r="69" spans="1:16" x14ac:dyDescent="0.25">
      <c r="A69" s="15" t="s">
        <v>783</v>
      </c>
      <c r="B69" s="23">
        <v>891.4</v>
      </c>
      <c r="C69" s="23">
        <v>4350</v>
      </c>
      <c r="D69" s="23" t="e">
        <v>#N/A</v>
      </c>
      <c r="E69" s="23" t="e">
        <v>#N/A</v>
      </c>
      <c r="F69" s="14">
        <f t="shared" si="13"/>
        <v>0.26</v>
      </c>
      <c r="G69" s="14">
        <f t="shared" si="14"/>
        <v>1131</v>
      </c>
      <c r="H69" s="17">
        <f t="shared" si="18"/>
        <v>1.2687906663675119</v>
      </c>
      <c r="I69" s="14" t="b">
        <f t="shared" si="15"/>
        <v>0</v>
      </c>
      <c r="J69" s="17" t="b">
        <f t="shared" si="16"/>
        <v>0</v>
      </c>
      <c r="K69" s="17" t="e">
        <f t="shared" si="19"/>
        <v>#N/A</v>
      </c>
      <c r="L69" s="24">
        <f t="shared" si="20"/>
        <v>0.24590344827586202</v>
      </c>
      <c r="M69" s="17">
        <f t="shared" si="17"/>
        <v>1069.6799999999998</v>
      </c>
      <c r="N69" s="17">
        <f t="shared" si="21"/>
        <v>1069.6799999999998</v>
      </c>
      <c r="O69" s="17">
        <f t="shared" si="11"/>
        <v>1.2</v>
      </c>
      <c r="P69" s="17" t="e">
        <f t="shared" si="22"/>
        <v>#N/A</v>
      </c>
    </row>
    <row r="70" spans="1:16" x14ac:dyDescent="0.25">
      <c r="A70" s="15" t="s">
        <v>790</v>
      </c>
      <c r="B70" s="23">
        <v>892.8</v>
      </c>
      <c r="C70" s="23">
        <v>4636.2</v>
      </c>
      <c r="D70" s="23">
        <v>30</v>
      </c>
      <c r="E70" s="23">
        <v>1792.72</v>
      </c>
      <c r="F70" s="14">
        <f t="shared" si="13"/>
        <v>0.26</v>
      </c>
      <c r="G70" s="14">
        <f t="shared" si="14"/>
        <v>1205.412</v>
      </c>
      <c r="H70" s="17">
        <f t="shared" si="18"/>
        <v>1.3501478494623658</v>
      </c>
      <c r="I70" s="14" t="b">
        <f t="shared" si="15"/>
        <v>0</v>
      </c>
      <c r="J70" s="17" t="b">
        <f t="shared" si="16"/>
        <v>0</v>
      </c>
      <c r="K70" s="17">
        <f t="shared" si="19"/>
        <v>40.180399999999999</v>
      </c>
      <c r="L70" s="24">
        <f t="shared" si="20"/>
        <v>0.23108580302834217</v>
      </c>
      <c r="M70" s="17">
        <f t="shared" si="17"/>
        <v>1071.3599999999999</v>
      </c>
      <c r="N70" s="17">
        <f t="shared" si="21"/>
        <v>1071.3599999999999</v>
      </c>
      <c r="O70" s="17">
        <f t="shared" si="11"/>
        <v>1.2</v>
      </c>
      <c r="P70" s="17">
        <f t="shared" si="22"/>
        <v>35.711999999999996</v>
      </c>
    </row>
    <row r="71" spans="1:16" x14ac:dyDescent="0.25">
      <c r="A71" s="15" t="s">
        <v>798</v>
      </c>
      <c r="B71" s="23">
        <v>1432.96</v>
      </c>
      <c r="C71" s="23">
        <v>6038.55</v>
      </c>
      <c r="D71" s="23">
        <v>30</v>
      </c>
      <c r="E71" s="23">
        <v>2137.16</v>
      </c>
      <c r="F71" s="14">
        <f t="shared" si="13"/>
        <v>0.26</v>
      </c>
      <c r="G71" s="14">
        <f t="shared" si="14"/>
        <v>1570.0230000000001</v>
      </c>
      <c r="H71" s="17">
        <f t="shared" si="18"/>
        <v>1.0956502623939259</v>
      </c>
      <c r="I71" s="14" t="b">
        <f t="shared" si="15"/>
        <v>0</v>
      </c>
      <c r="J71" s="17" t="b">
        <f t="shared" si="16"/>
        <v>0</v>
      </c>
      <c r="K71" s="17">
        <f t="shared" si="19"/>
        <v>52.334100000000007</v>
      </c>
      <c r="L71" s="24">
        <f t="shared" si="20"/>
        <v>0.26</v>
      </c>
      <c r="M71" s="17">
        <f t="shared" si="17"/>
        <v>1570.0230000000001</v>
      </c>
      <c r="N71" s="17">
        <f t="shared" si="21"/>
        <v>1570.0230000000001</v>
      </c>
      <c r="O71" s="17">
        <f t="shared" si="11"/>
        <v>1.0956502623939259</v>
      </c>
      <c r="P71" s="17">
        <f t="shared" si="22"/>
        <v>52.334100000000007</v>
      </c>
    </row>
    <row r="72" spans="1:16" x14ac:dyDescent="0.25">
      <c r="A72" s="15" t="s">
        <v>805</v>
      </c>
      <c r="B72" s="23">
        <v>1028.6999999999998</v>
      </c>
      <c r="C72" s="23">
        <v>6810</v>
      </c>
      <c r="D72" s="23">
        <v>20</v>
      </c>
      <c r="E72" s="23">
        <v>4404.5600000000004</v>
      </c>
      <c r="F72" s="14">
        <f t="shared" si="13"/>
        <v>0.26</v>
      </c>
      <c r="G72" s="14">
        <f t="shared" si="14"/>
        <v>1770.6000000000001</v>
      </c>
      <c r="H72" s="17">
        <f t="shared" si="18"/>
        <v>1.7212015164771075</v>
      </c>
      <c r="I72" s="14" t="b">
        <f t="shared" si="15"/>
        <v>0</v>
      </c>
      <c r="J72" s="17" t="b">
        <f t="shared" si="16"/>
        <v>0</v>
      </c>
      <c r="K72" s="17">
        <f t="shared" si="19"/>
        <v>88.53</v>
      </c>
      <c r="L72" s="24">
        <f t="shared" si="20"/>
        <v>0.18126872246696032</v>
      </c>
      <c r="M72" s="17">
        <f t="shared" si="17"/>
        <v>1234.4399999999998</v>
      </c>
      <c r="N72" s="17">
        <f t="shared" si="21"/>
        <v>1234.4399999999998</v>
      </c>
      <c r="O72" s="17">
        <f t="shared" ref="O72:O135" si="23">M72/B72</f>
        <v>1.2</v>
      </c>
      <c r="P72" s="17">
        <f t="shared" si="22"/>
        <v>61.721999999999994</v>
      </c>
    </row>
    <row r="73" spans="1:16" x14ac:dyDescent="0.25">
      <c r="A73" s="15" t="s">
        <v>816</v>
      </c>
      <c r="B73" s="23">
        <v>346.46999999999997</v>
      </c>
      <c r="C73" s="23">
        <v>630</v>
      </c>
      <c r="D73" s="23">
        <v>40</v>
      </c>
      <c r="E73" s="23">
        <v>19150.490000000002</v>
      </c>
      <c r="F73" s="14">
        <f t="shared" si="13"/>
        <v>0.26</v>
      </c>
      <c r="G73" s="14">
        <f t="shared" si="14"/>
        <v>163.80000000000001</v>
      </c>
      <c r="H73" s="17">
        <f t="shared" si="18"/>
        <v>0.47276820503939743</v>
      </c>
      <c r="I73" s="14" t="b">
        <f t="shared" si="15"/>
        <v>1</v>
      </c>
      <c r="J73" s="17" t="b">
        <f t="shared" si="16"/>
        <v>1</v>
      </c>
      <c r="K73" s="17">
        <f t="shared" si="19"/>
        <v>4.0950000000000006</v>
      </c>
      <c r="L73" s="24">
        <f t="shared" si="20"/>
        <v>0.26</v>
      </c>
      <c r="M73" s="17">
        <f t="shared" si="17"/>
        <v>163.80000000000001</v>
      </c>
      <c r="N73" s="17">
        <f t="shared" si="21"/>
        <v>163.80000000000001</v>
      </c>
      <c r="O73" s="17">
        <f t="shared" si="23"/>
        <v>0.47276820503939743</v>
      </c>
      <c r="P73" s="17">
        <f t="shared" si="22"/>
        <v>4.0950000000000006</v>
      </c>
    </row>
    <row r="74" spans="1:16" x14ac:dyDescent="0.25">
      <c r="A74" s="15" t="s">
        <v>821</v>
      </c>
      <c r="B74" s="23">
        <v>1226.6899999999998</v>
      </c>
      <c r="C74" s="23">
        <v>11007.6</v>
      </c>
      <c r="D74" s="23">
        <v>50</v>
      </c>
      <c r="E74" s="23">
        <v>-1019.92</v>
      </c>
      <c r="F74" s="14">
        <f t="shared" si="13"/>
        <v>0.26</v>
      </c>
      <c r="G74" s="14">
        <f t="shared" si="14"/>
        <v>2861.9760000000001</v>
      </c>
      <c r="H74" s="17">
        <f t="shared" si="18"/>
        <v>2.3330882292999866</v>
      </c>
      <c r="I74" s="14" t="b">
        <f t="shared" si="15"/>
        <v>0</v>
      </c>
      <c r="J74" s="17" t="b">
        <f t="shared" si="16"/>
        <v>0</v>
      </c>
      <c r="K74" s="17">
        <f t="shared" si="19"/>
        <v>57.239519999999999</v>
      </c>
      <c r="L74" s="24">
        <f t="shared" si="20"/>
        <v>0.13372833315164065</v>
      </c>
      <c r="M74" s="17">
        <f t="shared" si="17"/>
        <v>1472.0279999999998</v>
      </c>
      <c r="N74" s="17">
        <f t="shared" si="21"/>
        <v>1472.0279999999998</v>
      </c>
      <c r="O74" s="17">
        <f t="shared" si="23"/>
        <v>1.2</v>
      </c>
      <c r="P74" s="17">
        <f t="shared" si="22"/>
        <v>29.440559999999994</v>
      </c>
    </row>
    <row r="75" spans="1:16" x14ac:dyDescent="0.25">
      <c r="A75" s="15" t="s">
        <v>837</v>
      </c>
      <c r="B75" s="23">
        <v>769.38000000000011</v>
      </c>
      <c r="C75" s="23">
        <v>8446</v>
      </c>
      <c r="D75" s="23">
        <v>70</v>
      </c>
      <c r="E75" s="23">
        <v>3381.9700000000003</v>
      </c>
      <c r="F75" s="14">
        <f t="shared" si="13"/>
        <v>0.26</v>
      </c>
      <c r="G75" s="14">
        <f t="shared" si="14"/>
        <v>2195.96</v>
      </c>
      <c r="H75" s="17">
        <f t="shared" si="18"/>
        <v>2.8541942863084557</v>
      </c>
      <c r="I75" s="14" t="b">
        <f t="shared" si="15"/>
        <v>0</v>
      </c>
      <c r="J75" s="17" t="b">
        <f t="shared" si="16"/>
        <v>0</v>
      </c>
      <c r="K75" s="17">
        <f t="shared" si="19"/>
        <v>31.370857142857144</v>
      </c>
      <c r="L75" s="24">
        <f t="shared" si="20"/>
        <v>0.1093128107980109</v>
      </c>
      <c r="M75" s="17">
        <f t="shared" si="17"/>
        <v>923.25600000000009</v>
      </c>
      <c r="N75" s="17">
        <f t="shared" si="21"/>
        <v>923.25600000000009</v>
      </c>
      <c r="O75" s="17">
        <f t="shared" si="23"/>
        <v>1.2</v>
      </c>
      <c r="P75" s="17">
        <f t="shared" si="22"/>
        <v>13.18937142857143</v>
      </c>
    </row>
    <row r="76" spans="1:16" x14ac:dyDescent="0.25">
      <c r="A76" s="15" t="s">
        <v>860</v>
      </c>
      <c r="B76" s="23">
        <v>25.4</v>
      </c>
      <c r="C76" s="23">
        <v>180</v>
      </c>
      <c r="D76" s="23">
        <v>45</v>
      </c>
      <c r="E76" s="23">
        <v>0</v>
      </c>
      <c r="F76" s="14">
        <f t="shared" si="13"/>
        <v>0.26</v>
      </c>
      <c r="G76" s="14">
        <f t="shared" si="14"/>
        <v>46.800000000000004</v>
      </c>
      <c r="H76" s="17">
        <f t="shared" si="18"/>
        <v>1.8425196850393704</v>
      </c>
      <c r="I76" s="14" t="b">
        <f t="shared" si="15"/>
        <v>0</v>
      </c>
      <c r="J76" s="17" t="b">
        <f t="shared" si="16"/>
        <v>0</v>
      </c>
      <c r="K76" s="17">
        <f t="shared" si="19"/>
        <v>1.04</v>
      </c>
      <c r="L76" s="24">
        <f t="shared" si="20"/>
        <v>0.16933333333333331</v>
      </c>
      <c r="M76" s="17">
        <f t="shared" si="17"/>
        <v>30.479999999999997</v>
      </c>
      <c r="N76" s="17">
        <f t="shared" si="21"/>
        <v>30.479999999999997</v>
      </c>
      <c r="O76" s="17">
        <f t="shared" si="23"/>
        <v>1.2</v>
      </c>
      <c r="P76" s="17">
        <f t="shared" si="22"/>
        <v>0.67733333333333323</v>
      </c>
    </row>
    <row r="77" spans="1:16" x14ac:dyDescent="0.25">
      <c r="A77" s="15" t="s">
        <v>866</v>
      </c>
      <c r="B77" s="23">
        <v>81.069999999999993</v>
      </c>
      <c r="C77" s="23">
        <v>100</v>
      </c>
      <c r="D77" s="23">
        <v>60</v>
      </c>
      <c r="E77" s="23">
        <v>2043.86</v>
      </c>
      <c r="F77" s="14">
        <f t="shared" si="13"/>
        <v>0.26</v>
      </c>
      <c r="G77" s="14">
        <f t="shared" si="14"/>
        <v>26</v>
      </c>
      <c r="H77" s="17">
        <f t="shared" si="18"/>
        <v>0.32071049710127053</v>
      </c>
      <c r="I77" s="14" t="b">
        <f t="shared" si="15"/>
        <v>1</v>
      </c>
      <c r="J77" s="17" t="b">
        <f t="shared" si="16"/>
        <v>0</v>
      </c>
      <c r="K77" s="17">
        <f t="shared" si="19"/>
        <v>0.43333333333333335</v>
      </c>
      <c r="L77" s="24">
        <f t="shared" si="20"/>
        <v>0.26</v>
      </c>
      <c r="M77" s="17">
        <f t="shared" si="17"/>
        <v>26</v>
      </c>
      <c r="N77" s="17">
        <f t="shared" si="21"/>
        <v>26</v>
      </c>
      <c r="O77" s="17">
        <f t="shared" si="23"/>
        <v>0.32071049710127053</v>
      </c>
      <c r="P77" s="17">
        <f t="shared" si="22"/>
        <v>0.43333333333333335</v>
      </c>
    </row>
    <row r="78" spans="1:16" x14ac:dyDescent="0.25">
      <c r="A78" s="15" t="s">
        <v>871</v>
      </c>
      <c r="B78" s="23" t="e">
        <v>#N/A</v>
      </c>
      <c r="C78" s="23">
        <v>0</v>
      </c>
      <c r="D78" s="23" t="e">
        <v>#N/A</v>
      </c>
      <c r="E78" s="23" t="e">
        <v>#N/A</v>
      </c>
      <c r="F78" s="14">
        <f t="shared" si="13"/>
        <v>0.26</v>
      </c>
      <c r="G78" s="14">
        <f t="shared" si="14"/>
        <v>0</v>
      </c>
      <c r="H78" s="17" t="e">
        <f t="shared" si="18"/>
        <v>#N/A</v>
      </c>
      <c r="I78" s="14" t="e">
        <f t="shared" si="15"/>
        <v>#N/A</v>
      </c>
      <c r="J78" s="17" t="e">
        <f t="shared" si="16"/>
        <v>#N/A</v>
      </c>
      <c r="K78" s="17" t="e">
        <f t="shared" si="19"/>
        <v>#N/A</v>
      </c>
      <c r="L78" s="24" t="e">
        <f t="shared" si="20"/>
        <v>#N/A</v>
      </c>
      <c r="M78" s="17" t="e">
        <f t="shared" si="17"/>
        <v>#N/A</v>
      </c>
      <c r="N78" s="17">
        <f t="shared" si="21"/>
        <v>0</v>
      </c>
      <c r="O78" s="17" t="e">
        <f t="shared" si="23"/>
        <v>#N/A</v>
      </c>
      <c r="P78" s="17" t="e">
        <f t="shared" si="22"/>
        <v>#N/A</v>
      </c>
    </row>
    <row r="79" spans="1:16" x14ac:dyDescent="0.25">
      <c r="A79" s="15" t="s">
        <v>874</v>
      </c>
      <c r="B79" s="23">
        <v>1472.3400000000001</v>
      </c>
      <c r="C79" s="23">
        <v>4300</v>
      </c>
      <c r="D79" s="23" t="e">
        <v>#N/A</v>
      </c>
      <c r="E79" s="23" t="e">
        <v>#N/A</v>
      </c>
      <c r="F79" s="14">
        <f t="shared" si="13"/>
        <v>0.26</v>
      </c>
      <c r="G79" s="14">
        <f t="shared" si="14"/>
        <v>1118</v>
      </c>
      <c r="H79" s="17">
        <f t="shared" si="18"/>
        <v>0.75933547957672809</v>
      </c>
      <c r="I79" s="14" t="b">
        <f t="shared" si="15"/>
        <v>1</v>
      </c>
      <c r="J79" s="17" t="b">
        <f t="shared" si="16"/>
        <v>1</v>
      </c>
      <c r="K79" s="17" t="e">
        <f t="shared" si="19"/>
        <v>#N/A</v>
      </c>
      <c r="L79" s="24">
        <f t="shared" si="20"/>
        <v>0.26</v>
      </c>
      <c r="M79" s="17">
        <f t="shared" si="17"/>
        <v>1118</v>
      </c>
      <c r="N79" s="17">
        <f t="shared" si="21"/>
        <v>1118</v>
      </c>
      <c r="O79" s="17">
        <f t="shared" si="23"/>
        <v>0.75933547957672809</v>
      </c>
      <c r="P79" s="17" t="e">
        <f t="shared" si="22"/>
        <v>#N/A</v>
      </c>
    </row>
    <row r="80" spans="1:16" x14ac:dyDescent="0.25">
      <c r="A80" s="15" t="s">
        <v>888</v>
      </c>
      <c r="B80" s="23">
        <v>110.5</v>
      </c>
      <c r="C80" s="23">
        <v>300</v>
      </c>
      <c r="D80" s="23">
        <v>40</v>
      </c>
      <c r="E80" s="23">
        <v>4336.3</v>
      </c>
      <c r="F80" s="14">
        <f t="shared" si="13"/>
        <v>0.26</v>
      </c>
      <c r="G80" s="14">
        <f t="shared" si="14"/>
        <v>78</v>
      </c>
      <c r="H80" s="17">
        <f t="shared" si="18"/>
        <v>0.70588235294117652</v>
      </c>
      <c r="I80" s="14" t="b">
        <f t="shared" si="15"/>
        <v>1</v>
      </c>
      <c r="J80" s="17" t="b">
        <f t="shared" si="16"/>
        <v>0</v>
      </c>
      <c r="K80" s="17">
        <f t="shared" si="19"/>
        <v>1.95</v>
      </c>
      <c r="L80" s="24">
        <f t="shared" si="20"/>
        <v>0.26</v>
      </c>
      <c r="M80" s="17">
        <f t="shared" si="17"/>
        <v>78</v>
      </c>
      <c r="N80" s="17">
        <f t="shared" si="21"/>
        <v>78</v>
      </c>
      <c r="O80" s="17">
        <f t="shared" si="23"/>
        <v>0.70588235294117652</v>
      </c>
      <c r="P80" s="17">
        <f t="shared" si="22"/>
        <v>1.95</v>
      </c>
    </row>
    <row r="81" spans="1:16" x14ac:dyDescent="0.25">
      <c r="A81" s="15" t="s">
        <v>892</v>
      </c>
      <c r="B81" s="23" t="e">
        <v>#N/A</v>
      </c>
      <c r="C81" s="23">
        <v>0</v>
      </c>
      <c r="D81" s="23">
        <v>60</v>
      </c>
      <c r="E81" s="23">
        <v>1891.61</v>
      </c>
      <c r="F81" s="14">
        <f t="shared" si="13"/>
        <v>0.26</v>
      </c>
      <c r="G81" s="14">
        <f t="shared" si="14"/>
        <v>0</v>
      </c>
      <c r="H81" s="17" t="e">
        <f t="shared" si="18"/>
        <v>#N/A</v>
      </c>
      <c r="I81" s="14" t="e">
        <f t="shared" si="15"/>
        <v>#N/A</v>
      </c>
      <c r="J81" s="17" t="e">
        <f t="shared" si="16"/>
        <v>#N/A</v>
      </c>
      <c r="K81" s="17">
        <f t="shared" si="19"/>
        <v>0</v>
      </c>
      <c r="L81" s="24" t="e">
        <f t="shared" si="20"/>
        <v>#N/A</v>
      </c>
      <c r="M81" s="17" t="e">
        <f t="shared" si="17"/>
        <v>#N/A</v>
      </c>
      <c r="N81" s="17">
        <f t="shared" si="21"/>
        <v>0</v>
      </c>
      <c r="O81" s="17" t="e">
        <f t="shared" si="23"/>
        <v>#N/A</v>
      </c>
      <c r="P81" s="17">
        <f t="shared" si="22"/>
        <v>0</v>
      </c>
    </row>
    <row r="82" spans="1:16" x14ac:dyDescent="0.25">
      <c r="A82" s="15" t="s">
        <v>901</v>
      </c>
      <c r="B82" s="23">
        <v>48.889999999999993</v>
      </c>
      <c r="C82" s="23">
        <v>301</v>
      </c>
      <c r="D82" s="23">
        <v>80</v>
      </c>
      <c r="E82" s="23">
        <v>446.58</v>
      </c>
      <c r="F82" s="14">
        <f t="shared" si="13"/>
        <v>0.26</v>
      </c>
      <c r="G82" s="14">
        <f t="shared" si="14"/>
        <v>78.260000000000005</v>
      </c>
      <c r="H82" s="17">
        <f t="shared" si="18"/>
        <v>1.600736346901207</v>
      </c>
      <c r="I82" s="14" t="b">
        <f t="shared" si="15"/>
        <v>0</v>
      </c>
      <c r="J82" s="17" t="b">
        <f t="shared" si="16"/>
        <v>0</v>
      </c>
      <c r="K82" s="17">
        <f t="shared" si="19"/>
        <v>0.97825000000000006</v>
      </c>
      <c r="L82" s="24">
        <f t="shared" si="20"/>
        <v>0.19491029900332224</v>
      </c>
      <c r="M82" s="17">
        <f t="shared" si="17"/>
        <v>58.667999999999992</v>
      </c>
      <c r="N82" s="17">
        <f t="shared" si="21"/>
        <v>58.667999999999992</v>
      </c>
      <c r="O82" s="17">
        <f t="shared" si="23"/>
        <v>1.2</v>
      </c>
      <c r="P82" s="17">
        <f t="shared" si="22"/>
        <v>0.73334999999999995</v>
      </c>
    </row>
    <row r="83" spans="1:16" x14ac:dyDescent="0.25">
      <c r="A83" s="15" t="s">
        <v>917</v>
      </c>
      <c r="B83" s="23">
        <v>2041.26</v>
      </c>
      <c r="C83" s="23">
        <v>2306</v>
      </c>
      <c r="D83" s="23">
        <v>85</v>
      </c>
      <c r="E83" s="23">
        <v>77.260000000000005</v>
      </c>
      <c r="F83" s="14">
        <v>1</v>
      </c>
      <c r="G83" s="14">
        <f t="shared" si="14"/>
        <v>2306</v>
      </c>
      <c r="H83" s="17">
        <f t="shared" si="18"/>
        <v>1.1296944044364756</v>
      </c>
      <c r="I83" s="14" t="b">
        <f t="shared" si="15"/>
        <v>0</v>
      </c>
      <c r="J83" s="17" t="b">
        <f t="shared" si="16"/>
        <v>0</v>
      </c>
      <c r="K83" s="17">
        <f t="shared" si="19"/>
        <v>27.129411764705882</v>
      </c>
      <c r="L83" s="24">
        <f t="shared" si="20"/>
        <v>1</v>
      </c>
      <c r="M83" s="17">
        <f t="shared" si="17"/>
        <v>2306</v>
      </c>
      <c r="N83" s="17">
        <f t="shared" si="21"/>
        <v>2306</v>
      </c>
      <c r="O83" s="17">
        <f t="shared" si="23"/>
        <v>1.1296944044364756</v>
      </c>
      <c r="P83" s="17">
        <f t="shared" si="22"/>
        <v>27.129411764705882</v>
      </c>
    </row>
    <row r="84" spans="1:16" x14ac:dyDescent="0.25">
      <c r="A84" s="15" t="s">
        <v>926</v>
      </c>
      <c r="B84" s="23">
        <v>100</v>
      </c>
      <c r="C84" s="23">
        <v>1300</v>
      </c>
      <c r="D84" s="23" t="e">
        <v>#N/A</v>
      </c>
      <c r="E84" s="23" t="e">
        <v>#N/A</v>
      </c>
      <c r="F84" s="14">
        <f t="shared" ref="F84:F115" si="24">$S$4</f>
        <v>0.26</v>
      </c>
      <c r="G84" s="14">
        <f t="shared" si="14"/>
        <v>338</v>
      </c>
      <c r="H84" s="17">
        <f t="shared" si="18"/>
        <v>3.38</v>
      </c>
      <c r="I84" s="14" t="b">
        <f t="shared" si="15"/>
        <v>0</v>
      </c>
      <c r="J84" s="17" t="b">
        <f t="shared" si="16"/>
        <v>0</v>
      </c>
      <c r="K84" s="17" t="e">
        <f t="shared" si="19"/>
        <v>#N/A</v>
      </c>
      <c r="L84" s="24">
        <f t="shared" si="20"/>
        <v>9.2307692307692313E-2</v>
      </c>
      <c r="M84" s="17">
        <f t="shared" si="17"/>
        <v>120</v>
      </c>
      <c r="N84" s="17">
        <f t="shared" si="21"/>
        <v>120</v>
      </c>
      <c r="O84" s="17">
        <f t="shared" si="23"/>
        <v>1.2</v>
      </c>
      <c r="P84" s="17" t="e">
        <f t="shared" si="22"/>
        <v>#N/A</v>
      </c>
    </row>
    <row r="85" spans="1:16" x14ac:dyDescent="0.25">
      <c r="A85" s="15" t="s">
        <v>932</v>
      </c>
      <c r="B85" s="23">
        <v>324.52</v>
      </c>
      <c r="C85" s="23">
        <v>500</v>
      </c>
      <c r="D85" s="23">
        <v>200</v>
      </c>
      <c r="E85" s="23">
        <v>4179.72</v>
      </c>
      <c r="F85" s="14">
        <f t="shared" si="24"/>
        <v>0.26</v>
      </c>
      <c r="G85" s="14">
        <f t="shared" si="14"/>
        <v>130</v>
      </c>
      <c r="H85" s="17">
        <f t="shared" si="18"/>
        <v>0.40059164304203132</v>
      </c>
      <c r="I85" s="14" t="b">
        <f t="shared" si="15"/>
        <v>1</v>
      </c>
      <c r="J85" s="17" t="b">
        <f t="shared" si="16"/>
        <v>1</v>
      </c>
      <c r="K85" s="17">
        <f t="shared" si="19"/>
        <v>0.65</v>
      </c>
      <c r="L85" s="24">
        <f t="shared" si="20"/>
        <v>0.26</v>
      </c>
      <c r="M85" s="17">
        <f t="shared" si="17"/>
        <v>130</v>
      </c>
      <c r="N85" s="17">
        <f t="shared" si="21"/>
        <v>130</v>
      </c>
      <c r="O85" s="17">
        <f t="shared" si="23"/>
        <v>0.40059164304203132</v>
      </c>
      <c r="P85" s="17">
        <f t="shared" si="22"/>
        <v>0.65</v>
      </c>
    </row>
    <row r="86" spans="1:16" x14ac:dyDescent="0.25">
      <c r="A86" s="15" t="s">
        <v>950</v>
      </c>
      <c r="B86" s="23">
        <v>96.95</v>
      </c>
      <c r="C86" s="23">
        <v>318</v>
      </c>
      <c r="D86" s="23" t="e">
        <v>#N/A</v>
      </c>
      <c r="E86" s="23" t="e">
        <v>#N/A</v>
      </c>
      <c r="F86" s="14">
        <f t="shared" si="24"/>
        <v>0.26</v>
      </c>
      <c r="G86" s="14">
        <f t="shared" si="14"/>
        <v>82.68</v>
      </c>
      <c r="H86" s="17">
        <f t="shared" si="18"/>
        <v>0.85281072717895823</v>
      </c>
      <c r="I86" s="14" t="b">
        <f t="shared" si="15"/>
        <v>1</v>
      </c>
      <c r="J86" s="17" t="b">
        <f t="shared" si="16"/>
        <v>0</v>
      </c>
      <c r="K86" s="17" t="e">
        <f t="shared" si="19"/>
        <v>#N/A</v>
      </c>
      <c r="L86" s="24">
        <f t="shared" si="20"/>
        <v>0.26</v>
      </c>
      <c r="M86" s="17">
        <f t="shared" si="17"/>
        <v>82.68</v>
      </c>
      <c r="N86" s="17">
        <f t="shared" si="21"/>
        <v>82.68</v>
      </c>
      <c r="O86" s="17">
        <f t="shared" si="23"/>
        <v>0.85281072717895823</v>
      </c>
      <c r="P86" s="17" t="e">
        <f t="shared" si="22"/>
        <v>#N/A</v>
      </c>
    </row>
    <row r="87" spans="1:16" x14ac:dyDescent="0.25">
      <c r="A87" s="15" t="s">
        <v>958</v>
      </c>
      <c r="B87" s="23" t="e">
        <v>#N/A</v>
      </c>
      <c r="C87" s="23">
        <v>0</v>
      </c>
      <c r="D87" s="23">
        <v>20</v>
      </c>
      <c r="E87" s="23">
        <v>1181.6099999999999</v>
      </c>
      <c r="F87" s="14">
        <f t="shared" si="24"/>
        <v>0.26</v>
      </c>
      <c r="G87" s="14">
        <f t="shared" si="14"/>
        <v>0</v>
      </c>
      <c r="H87" s="17" t="e">
        <f t="shared" si="18"/>
        <v>#N/A</v>
      </c>
      <c r="I87" s="14" t="e">
        <f t="shared" si="15"/>
        <v>#N/A</v>
      </c>
      <c r="J87" s="17" t="e">
        <f t="shared" si="16"/>
        <v>#N/A</v>
      </c>
      <c r="K87" s="17">
        <f t="shared" si="19"/>
        <v>0</v>
      </c>
      <c r="L87" s="24" t="e">
        <f t="shared" si="20"/>
        <v>#N/A</v>
      </c>
      <c r="M87" s="17" t="e">
        <f t="shared" si="17"/>
        <v>#N/A</v>
      </c>
      <c r="N87" s="17">
        <f t="shared" si="21"/>
        <v>0</v>
      </c>
      <c r="O87" s="17" t="e">
        <f t="shared" si="23"/>
        <v>#N/A</v>
      </c>
      <c r="P87" s="17">
        <f t="shared" si="22"/>
        <v>0</v>
      </c>
    </row>
    <row r="88" spans="1:16" x14ac:dyDescent="0.25">
      <c r="A88" s="15" t="s">
        <v>969</v>
      </c>
      <c r="B88" s="23">
        <v>0</v>
      </c>
      <c r="C88" s="23">
        <v>0</v>
      </c>
      <c r="D88" s="23">
        <v>900</v>
      </c>
      <c r="E88" s="23">
        <v>28856.61</v>
      </c>
      <c r="F88" s="14">
        <f t="shared" si="24"/>
        <v>0.26</v>
      </c>
      <c r="G88" s="14">
        <f t="shared" si="14"/>
        <v>0</v>
      </c>
      <c r="H88" s="17">
        <f t="shared" si="18"/>
        <v>1</v>
      </c>
      <c r="I88" s="14" t="b">
        <f t="shared" si="15"/>
        <v>0</v>
      </c>
      <c r="J88" s="17" t="b">
        <f t="shared" si="16"/>
        <v>0</v>
      </c>
      <c r="K88" s="17">
        <f t="shared" si="19"/>
        <v>0</v>
      </c>
      <c r="L88" s="24" t="e">
        <f t="shared" si="20"/>
        <v>#DIV/0!</v>
      </c>
      <c r="M88" s="17">
        <f t="shared" si="17"/>
        <v>0</v>
      </c>
      <c r="N88" s="17">
        <f t="shared" si="21"/>
        <v>0</v>
      </c>
      <c r="O88" s="17" t="e">
        <f t="shared" si="23"/>
        <v>#DIV/0!</v>
      </c>
      <c r="P88" s="17">
        <f t="shared" si="22"/>
        <v>0</v>
      </c>
    </row>
    <row r="89" spans="1:16" x14ac:dyDescent="0.25">
      <c r="A89" s="15" t="s">
        <v>973</v>
      </c>
      <c r="B89" s="23">
        <v>471.28000000000003</v>
      </c>
      <c r="C89" s="23">
        <v>1000</v>
      </c>
      <c r="D89" s="23">
        <v>120</v>
      </c>
      <c r="E89" s="23">
        <v>1436.29</v>
      </c>
      <c r="F89" s="14">
        <f t="shared" si="24"/>
        <v>0.26</v>
      </c>
      <c r="G89" s="14">
        <f t="shared" si="14"/>
        <v>260</v>
      </c>
      <c r="H89" s="17">
        <f t="shared" si="18"/>
        <v>0.55168901714479712</v>
      </c>
      <c r="I89" s="14" t="b">
        <f t="shared" si="15"/>
        <v>1</v>
      </c>
      <c r="J89" s="17" t="b">
        <f t="shared" si="16"/>
        <v>1</v>
      </c>
      <c r="K89" s="17">
        <f t="shared" si="19"/>
        <v>2.1666666666666665</v>
      </c>
      <c r="L89" s="24">
        <f t="shared" si="20"/>
        <v>0.26</v>
      </c>
      <c r="M89" s="17">
        <f t="shared" si="17"/>
        <v>260</v>
      </c>
      <c r="N89" s="17">
        <f t="shared" si="21"/>
        <v>260</v>
      </c>
      <c r="O89" s="17">
        <f t="shared" si="23"/>
        <v>0.55168901714479712</v>
      </c>
      <c r="P89" s="17">
        <f t="shared" si="22"/>
        <v>2.1666666666666665</v>
      </c>
    </row>
    <row r="90" spans="1:16" x14ac:dyDescent="0.25">
      <c r="A90" s="15" t="s">
        <v>989</v>
      </c>
      <c r="B90" s="23">
        <v>735.6</v>
      </c>
      <c r="C90" s="23">
        <v>1350</v>
      </c>
      <c r="D90" s="23" t="e">
        <v>#N/A</v>
      </c>
      <c r="E90" s="23" t="e">
        <v>#N/A</v>
      </c>
      <c r="F90" s="14">
        <f t="shared" si="24"/>
        <v>0.26</v>
      </c>
      <c r="G90" s="14">
        <f t="shared" si="14"/>
        <v>351</v>
      </c>
      <c r="H90" s="17">
        <f t="shared" si="18"/>
        <v>0.47716150081566067</v>
      </c>
      <c r="I90" s="14" t="b">
        <f t="shared" si="15"/>
        <v>1</v>
      </c>
      <c r="J90" s="17" t="b">
        <f t="shared" si="16"/>
        <v>1</v>
      </c>
      <c r="K90" s="17" t="e">
        <f t="shared" si="19"/>
        <v>#N/A</v>
      </c>
      <c r="L90" s="24">
        <f t="shared" si="20"/>
        <v>0.26</v>
      </c>
      <c r="M90" s="17">
        <f t="shared" si="17"/>
        <v>351</v>
      </c>
      <c r="N90" s="17">
        <f t="shared" si="21"/>
        <v>351</v>
      </c>
      <c r="O90" s="17">
        <f t="shared" si="23"/>
        <v>0.47716150081566067</v>
      </c>
      <c r="P90" s="17" t="e">
        <f t="shared" si="22"/>
        <v>#N/A</v>
      </c>
    </row>
    <row r="91" spans="1:16" x14ac:dyDescent="0.25">
      <c r="A91" s="15" t="s">
        <v>1002</v>
      </c>
      <c r="B91" s="23">
        <v>477.30000000000007</v>
      </c>
      <c r="C91" s="23">
        <v>4710.5200000000004</v>
      </c>
      <c r="D91" s="23" t="e">
        <v>#N/A</v>
      </c>
      <c r="E91" s="23" t="e">
        <v>#N/A</v>
      </c>
      <c r="F91" s="14">
        <f t="shared" si="24"/>
        <v>0.26</v>
      </c>
      <c r="G91" s="14">
        <f t="shared" si="14"/>
        <v>1224.7352000000001</v>
      </c>
      <c r="H91" s="17">
        <f t="shared" si="18"/>
        <v>2.5659652210349884</v>
      </c>
      <c r="I91" s="14" t="b">
        <f t="shared" si="15"/>
        <v>0</v>
      </c>
      <c r="J91" s="17" t="b">
        <f t="shared" si="16"/>
        <v>0</v>
      </c>
      <c r="K91" s="17" t="e">
        <f t="shared" si="19"/>
        <v>#N/A</v>
      </c>
      <c r="L91" s="24">
        <f t="shared" si="20"/>
        <v>0.1215916714078276</v>
      </c>
      <c r="M91" s="17">
        <f t="shared" si="17"/>
        <v>572.7600000000001</v>
      </c>
      <c r="N91" s="17">
        <f t="shared" si="21"/>
        <v>572.7600000000001</v>
      </c>
      <c r="O91" s="17">
        <f t="shared" si="23"/>
        <v>1.2</v>
      </c>
      <c r="P91" s="17" t="e">
        <f t="shared" si="22"/>
        <v>#N/A</v>
      </c>
    </row>
    <row r="92" spans="1:16" x14ac:dyDescent="0.25">
      <c r="A92" s="15" t="s">
        <v>1031</v>
      </c>
      <c r="B92" s="23">
        <v>6108.86</v>
      </c>
      <c r="C92" s="23">
        <v>25413</v>
      </c>
      <c r="D92" s="23" t="e">
        <v>#N/A</v>
      </c>
      <c r="E92" s="23" t="e">
        <v>#N/A</v>
      </c>
      <c r="F92" s="14">
        <f t="shared" si="24"/>
        <v>0.26</v>
      </c>
      <c r="G92" s="14">
        <f t="shared" si="14"/>
        <v>6607.38</v>
      </c>
      <c r="H92" s="17">
        <f t="shared" si="18"/>
        <v>1.0816060607052709</v>
      </c>
      <c r="I92" s="14" t="b">
        <f t="shared" si="15"/>
        <v>0</v>
      </c>
      <c r="J92" s="17" t="b">
        <f t="shared" si="16"/>
        <v>0</v>
      </c>
      <c r="K92" s="17" t="e">
        <f t="shared" si="19"/>
        <v>#N/A</v>
      </c>
      <c r="L92" s="24">
        <f t="shared" si="20"/>
        <v>0.26</v>
      </c>
      <c r="M92" s="17">
        <f t="shared" si="17"/>
        <v>6607.38</v>
      </c>
      <c r="N92" s="17">
        <f t="shared" si="21"/>
        <v>6607.38</v>
      </c>
      <c r="O92" s="17">
        <f t="shared" si="23"/>
        <v>1.0816060607052709</v>
      </c>
      <c r="P92" s="17" t="e">
        <f t="shared" si="22"/>
        <v>#N/A</v>
      </c>
    </row>
    <row r="93" spans="1:16" x14ac:dyDescent="0.25">
      <c r="A93" s="15" t="s">
        <v>1071</v>
      </c>
      <c r="B93" s="23">
        <v>122.37999999999998</v>
      </c>
      <c r="C93" s="23">
        <v>505</v>
      </c>
      <c r="D93" s="23">
        <v>25</v>
      </c>
      <c r="E93" s="23">
        <v>455.21</v>
      </c>
      <c r="F93" s="14">
        <f t="shared" si="24"/>
        <v>0.26</v>
      </c>
      <c r="G93" s="14">
        <f t="shared" si="14"/>
        <v>131.30000000000001</v>
      </c>
      <c r="H93" s="17">
        <f t="shared" si="18"/>
        <v>1.0728877267527377</v>
      </c>
      <c r="I93" s="14" t="b">
        <f t="shared" si="15"/>
        <v>0</v>
      </c>
      <c r="J93" s="17" t="b">
        <f t="shared" si="16"/>
        <v>0</v>
      </c>
      <c r="K93" s="17">
        <f t="shared" si="19"/>
        <v>5.2520000000000007</v>
      </c>
      <c r="L93" s="24">
        <f t="shared" si="20"/>
        <v>0.26</v>
      </c>
      <c r="M93" s="17">
        <f t="shared" si="17"/>
        <v>131.30000000000001</v>
      </c>
      <c r="N93" s="17">
        <f t="shared" si="21"/>
        <v>131.30000000000001</v>
      </c>
      <c r="O93" s="17">
        <f t="shared" si="23"/>
        <v>1.0728877267527377</v>
      </c>
      <c r="P93" s="17">
        <f t="shared" si="22"/>
        <v>5.2520000000000007</v>
      </c>
    </row>
    <row r="94" spans="1:16" x14ac:dyDescent="0.25">
      <c r="A94" s="15" t="s">
        <v>1081</v>
      </c>
      <c r="B94" s="23">
        <v>304.44000000000005</v>
      </c>
      <c r="C94" s="23">
        <v>4760</v>
      </c>
      <c r="D94" s="23">
        <v>240</v>
      </c>
      <c r="E94" s="23">
        <v>3428.19</v>
      </c>
      <c r="F94" s="14">
        <f t="shared" si="24"/>
        <v>0.26</v>
      </c>
      <c r="G94" s="14">
        <f t="shared" si="14"/>
        <v>1237.6000000000001</v>
      </c>
      <c r="H94" s="17">
        <f t="shared" si="18"/>
        <v>4.0651688345815264</v>
      </c>
      <c r="I94" s="14" t="b">
        <f t="shared" si="15"/>
        <v>0</v>
      </c>
      <c r="J94" s="17" t="b">
        <f t="shared" si="16"/>
        <v>0</v>
      </c>
      <c r="K94" s="17">
        <f t="shared" si="19"/>
        <v>5.1566666666666672</v>
      </c>
      <c r="L94" s="24">
        <f t="shared" si="20"/>
        <v>7.6749579831932785E-2</v>
      </c>
      <c r="M94" s="17">
        <f t="shared" si="17"/>
        <v>365.32800000000003</v>
      </c>
      <c r="N94" s="17">
        <f t="shared" si="21"/>
        <v>365.32800000000003</v>
      </c>
      <c r="O94" s="17">
        <f t="shared" si="23"/>
        <v>1.2</v>
      </c>
      <c r="P94" s="17">
        <f t="shared" si="22"/>
        <v>1.5222000000000002</v>
      </c>
    </row>
    <row r="95" spans="1:16" x14ac:dyDescent="0.25">
      <c r="A95" s="15" t="s">
        <v>1089</v>
      </c>
      <c r="B95" s="23">
        <v>0</v>
      </c>
      <c r="C95" s="23">
        <v>0</v>
      </c>
      <c r="D95" s="23" t="e">
        <v>#N/A</v>
      </c>
      <c r="E95" s="23" t="e">
        <v>#N/A</v>
      </c>
      <c r="F95" s="14">
        <f t="shared" si="24"/>
        <v>0.26</v>
      </c>
      <c r="G95" s="14">
        <f t="shared" si="14"/>
        <v>0</v>
      </c>
      <c r="H95" s="17">
        <f t="shared" si="18"/>
        <v>1</v>
      </c>
      <c r="I95" s="14" t="b">
        <f t="shared" si="15"/>
        <v>0</v>
      </c>
      <c r="J95" s="17" t="b">
        <f t="shared" si="16"/>
        <v>0</v>
      </c>
      <c r="K95" s="17" t="e">
        <f t="shared" si="19"/>
        <v>#N/A</v>
      </c>
      <c r="L95" s="24" t="e">
        <f t="shared" si="20"/>
        <v>#DIV/0!</v>
      </c>
      <c r="M95" s="17">
        <f t="shared" si="17"/>
        <v>0</v>
      </c>
      <c r="N95" s="17">
        <f t="shared" si="21"/>
        <v>0</v>
      </c>
      <c r="O95" s="17" t="e">
        <f t="shared" si="23"/>
        <v>#DIV/0!</v>
      </c>
      <c r="P95" s="17" t="e">
        <f t="shared" si="22"/>
        <v>#N/A</v>
      </c>
    </row>
    <row r="96" spans="1:16" x14ac:dyDescent="0.25">
      <c r="A96" s="15" t="s">
        <v>1094</v>
      </c>
      <c r="B96" s="23">
        <v>108.48</v>
      </c>
      <c r="C96" s="23">
        <v>700</v>
      </c>
      <c r="D96" s="23">
        <v>50</v>
      </c>
      <c r="E96" s="23">
        <v>1039</v>
      </c>
      <c r="F96" s="14">
        <f t="shared" si="24"/>
        <v>0.26</v>
      </c>
      <c r="G96" s="14">
        <f t="shared" si="14"/>
        <v>182</v>
      </c>
      <c r="H96" s="17">
        <f t="shared" si="18"/>
        <v>1.6777286135693215</v>
      </c>
      <c r="I96" s="14" t="b">
        <f t="shared" si="15"/>
        <v>0</v>
      </c>
      <c r="J96" s="17" t="b">
        <f t="shared" si="16"/>
        <v>0</v>
      </c>
      <c r="K96" s="17">
        <f t="shared" si="19"/>
        <v>3.64</v>
      </c>
      <c r="L96" s="24">
        <f t="shared" si="20"/>
        <v>0.18596571428571426</v>
      </c>
      <c r="M96" s="17">
        <f t="shared" si="17"/>
        <v>130.17599999999999</v>
      </c>
      <c r="N96" s="17">
        <f t="shared" si="21"/>
        <v>130.17599999999999</v>
      </c>
      <c r="O96" s="17">
        <f t="shared" si="23"/>
        <v>1.1999999999999997</v>
      </c>
      <c r="P96" s="17">
        <f t="shared" si="22"/>
        <v>2.6035199999999996</v>
      </c>
    </row>
    <row r="97" spans="1:16" x14ac:dyDescent="0.25">
      <c r="A97" s="15" t="s">
        <v>1114</v>
      </c>
      <c r="B97" s="23">
        <v>61.95</v>
      </c>
      <c r="C97" s="23">
        <v>252</v>
      </c>
      <c r="D97" s="23">
        <v>30</v>
      </c>
      <c r="E97" s="23">
        <v>866.37999999999988</v>
      </c>
      <c r="F97" s="14">
        <f t="shared" si="24"/>
        <v>0.26</v>
      </c>
      <c r="G97" s="14">
        <f t="shared" si="14"/>
        <v>65.52</v>
      </c>
      <c r="H97" s="17">
        <f t="shared" si="18"/>
        <v>1.0576271186440678</v>
      </c>
      <c r="I97" s="14" t="b">
        <f t="shared" si="15"/>
        <v>0</v>
      </c>
      <c r="J97" s="17" t="b">
        <f t="shared" si="16"/>
        <v>0</v>
      </c>
      <c r="K97" s="17">
        <f t="shared" si="19"/>
        <v>2.1839999999999997</v>
      </c>
      <c r="L97" s="24">
        <f t="shared" si="20"/>
        <v>0.26</v>
      </c>
      <c r="M97" s="17">
        <f t="shared" si="17"/>
        <v>65.52</v>
      </c>
      <c r="N97" s="17">
        <f t="shared" si="21"/>
        <v>65.52</v>
      </c>
      <c r="O97" s="17">
        <f t="shared" si="23"/>
        <v>1.0576271186440678</v>
      </c>
      <c r="P97" s="17">
        <f t="shared" si="22"/>
        <v>2.1839999999999997</v>
      </c>
    </row>
    <row r="98" spans="1:16" x14ac:dyDescent="0.25">
      <c r="A98" s="15" t="s">
        <v>1122</v>
      </c>
      <c r="B98" s="23">
        <v>4038.2599999999998</v>
      </c>
      <c r="C98" s="23">
        <v>12793.46</v>
      </c>
      <c r="D98" s="23">
        <v>80</v>
      </c>
      <c r="E98" s="23">
        <v>1028.01</v>
      </c>
      <c r="F98" s="14">
        <f t="shared" si="24"/>
        <v>0.26</v>
      </c>
      <c r="G98" s="14">
        <f t="shared" si="14"/>
        <v>3326.2995999999998</v>
      </c>
      <c r="H98" s="17">
        <f t="shared" si="18"/>
        <v>0.8236962454126282</v>
      </c>
      <c r="I98" s="14" t="b">
        <f t="shared" si="15"/>
        <v>1</v>
      </c>
      <c r="J98" s="17" t="b">
        <f t="shared" si="16"/>
        <v>1</v>
      </c>
      <c r="K98" s="17">
        <f t="shared" si="19"/>
        <v>41.578744999999998</v>
      </c>
      <c r="L98" s="24">
        <f t="shared" si="20"/>
        <v>0.26</v>
      </c>
      <c r="M98" s="17">
        <f t="shared" si="17"/>
        <v>3326.2995999999998</v>
      </c>
      <c r="N98" s="17">
        <f t="shared" si="21"/>
        <v>3326.2995999999998</v>
      </c>
      <c r="O98" s="17">
        <f t="shared" si="23"/>
        <v>0.8236962454126282</v>
      </c>
      <c r="P98" s="17">
        <f t="shared" si="22"/>
        <v>41.578744999999998</v>
      </c>
    </row>
    <row r="99" spans="1:16" x14ac:dyDescent="0.25">
      <c r="A99" s="15" t="s">
        <v>1141</v>
      </c>
      <c r="B99" s="23" t="e">
        <v>#N/A</v>
      </c>
      <c r="C99" s="23">
        <v>6369.75</v>
      </c>
      <c r="D99" s="23" t="e">
        <v>#N/A</v>
      </c>
      <c r="E99" s="23" t="e">
        <v>#N/A</v>
      </c>
      <c r="F99" s="14">
        <f t="shared" si="24"/>
        <v>0.26</v>
      </c>
      <c r="G99" s="14">
        <f t="shared" si="14"/>
        <v>1656.135</v>
      </c>
      <c r="H99" s="17" t="e">
        <f t="shared" si="18"/>
        <v>#N/A</v>
      </c>
      <c r="I99" s="14" t="e">
        <f t="shared" si="15"/>
        <v>#N/A</v>
      </c>
      <c r="J99" s="17" t="e">
        <f t="shared" si="16"/>
        <v>#N/A</v>
      </c>
      <c r="K99" s="17" t="e">
        <f t="shared" si="19"/>
        <v>#N/A</v>
      </c>
      <c r="L99" s="24" t="e">
        <f t="shared" si="20"/>
        <v>#N/A</v>
      </c>
      <c r="M99" s="17" t="e">
        <f t="shared" si="17"/>
        <v>#N/A</v>
      </c>
      <c r="N99" s="17">
        <f t="shared" si="21"/>
        <v>1656.135</v>
      </c>
      <c r="O99" s="17" t="e">
        <f t="shared" si="23"/>
        <v>#N/A</v>
      </c>
      <c r="P99" s="17" t="e">
        <f t="shared" si="22"/>
        <v>#N/A</v>
      </c>
    </row>
    <row r="100" spans="1:16" x14ac:dyDescent="0.25">
      <c r="A100" s="15" t="s">
        <v>1147</v>
      </c>
      <c r="B100" s="23">
        <v>7443.4100000000017</v>
      </c>
      <c r="C100" s="23">
        <v>21700</v>
      </c>
      <c r="D100" s="23">
        <v>85</v>
      </c>
      <c r="E100" s="23">
        <v>8963.07</v>
      </c>
      <c r="F100" s="14">
        <f t="shared" si="24"/>
        <v>0.26</v>
      </c>
      <c r="G100" s="14">
        <f t="shared" si="14"/>
        <v>5642</v>
      </c>
      <c r="H100" s="17">
        <f t="shared" si="18"/>
        <v>0.75798592311857049</v>
      </c>
      <c r="I100" s="14" t="b">
        <f t="shared" si="15"/>
        <v>1</v>
      </c>
      <c r="J100" s="17" t="b">
        <f t="shared" si="16"/>
        <v>1</v>
      </c>
      <c r="K100" s="17">
        <f t="shared" si="19"/>
        <v>66.376470588235293</v>
      </c>
      <c r="L100" s="24">
        <f t="shared" si="20"/>
        <v>0.26</v>
      </c>
      <c r="M100" s="17">
        <f t="shared" si="17"/>
        <v>5642</v>
      </c>
      <c r="N100" s="17">
        <f t="shared" si="21"/>
        <v>5642</v>
      </c>
      <c r="O100" s="17">
        <f t="shared" si="23"/>
        <v>0.75798592311857049</v>
      </c>
      <c r="P100" s="17">
        <f t="shared" si="22"/>
        <v>66.376470588235293</v>
      </c>
    </row>
    <row r="101" spans="1:16" x14ac:dyDescent="0.25">
      <c r="A101" s="15" t="s">
        <v>1158</v>
      </c>
      <c r="B101" s="23">
        <v>885.30999999999972</v>
      </c>
      <c r="C101" s="23">
        <v>3686.1</v>
      </c>
      <c r="D101" s="23">
        <v>45</v>
      </c>
      <c r="E101" s="23">
        <v>956.52000000000021</v>
      </c>
      <c r="F101" s="14">
        <f t="shared" si="24"/>
        <v>0.26</v>
      </c>
      <c r="G101" s="14">
        <f t="shared" si="14"/>
        <v>958.38599999999997</v>
      </c>
      <c r="H101" s="17">
        <f t="shared" si="18"/>
        <v>1.0825428381019082</v>
      </c>
      <c r="I101" s="14" t="b">
        <f t="shared" si="15"/>
        <v>0</v>
      </c>
      <c r="J101" s="17" t="b">
        <f t="shared" si="16"/>
        <v>0</v>
      </c>
      <c r="K101" s="17">
        <f t="shared" si="19"/>
        <v>21.297466666666665</v>
      </c>
      <c r="L101" s="24">
        <f t="shared" si="20"/>
        <v>0.26</v>
      </c>
      <c r="M101" s="17">
        <f t="shared" si="17"/>
        <v>958.38599999999997</v>
      </c>
      <c r="N101" s="17">
        <f t="shared" si="21"/>
        <v>958.38599999999997</v>
      </c>
      <c r="O101" s="17">
        <f t="shared" si="23"/>
        <v>1.0825428381019082</v>
      </c>
      <c r="P101" s="17">
        <f t="shared" si="22"/>
        <v>21.297466666666665</v>
      </c>
    </row>
    <row r="102" spans="1:16" x14ac:dyDescent="0.25">
      <c r="A102" s="15" t="s">
        <v>1169</v>
      </c>
      <c r="B102" s="23">
        <v>615.93999999999994</v>
      </c>
      <c r="C102" s="23">
        <v>2066.8000000000002</v>
      </c>
      <c r="D102" s="23">
        <v>35</v>
      </c>
      <c r="E102" s="23">
        <v>2110.2999999999997</v>
      </c>
      <c r="F102" s="14">
        <f t="shared" si="24"/>
        <v>0.26</v>
      </c>
      <c r="G102" s="14">
        <f t="shared" si="14"/>
        <v>537.36800000000005</v>
      </c>
      <c r="H102" s="17">
        <f t="shared" si="18"/>
        <v>0.87243562684677101</v>
      </c>
      <c r="I102" s="14" t="b">
        <f t="shared" si="15"/>
        <v>1</v>
      </c>
      <c r="J102" s="17" t="b">
        <f t="shared" si="16"/>
        <v>0</v>
      </c>
      <c r="K102" s="17">
        <f t="shared" si="19"/>
        <v>15.35337142857143</v>
      </c>
      <c r="L102" s="24">
        <f t="shared" si="20"/>
        <v>0.26</v>
      </c>
      <c r="M102" s="17">
        <f t="shared" si="17"/>
        <v>537.36800000000005</v>
      </c>
      <c r="N102" s="17">
        <f t="shared" si="21"/>
        <v>537.36800000000005</v>
      </c>
      <c r="O102" s="17">
        <f t="shared" si="23"/>
        <v>0.87243562684677101</v>
      </c>
      <c r="P102" s="17">
        <f t="shared" si="22"/>
        <v>15.35337142857143</v>
      </c>
    </row>
    <row r="103" spans="1:16" x14ac:dyDescent="0.25">
      <c r="A103" s="15" t="s">
        <v>1178</v>
      </c>
      <c r="B103" s="23">
        <v>1098</v>
      </c>
      <c r="C103" s="23">
        <v>1738</v>
      </c>
      <c r="D103" s="23">
        <v>40</v>
      </c>
      <c r="E103" s="23">
        <v>1516.42</v>
      </c>
      <c r="F103" s="14">
        <f t="shared" si="24"/>
        <v>0.26</v>
      </c>
      <c r="G103" s="14">
        <f t="shared" si="14"/>
        <v>451.88</v>
      </c>
      <c r="H103" s="17">
        <f t="shared" si="18"/>
        <v>0.41154826958105645</v>
      </c>
      <c r="I103" s="14" t="b">
        <f t="shared" si="15"/>
        <v>1</v>
      </c>
      <c r="J103" s="17" t="b">
        <f t="shared" si="16"/>
        <v>1</v>
      </c>
      <c r="K103" s="17">
        <f t="shared" si="19"/>
        <v>11.297000000000001</v>
      </c>
      <c r="L103" s="24">
        <f t="shared" si="20"/>
        <v>0.26</v>
      </c>
      <c r="M103" s="17">
        <f t="shared" si="17"/>
        <v>451.88</v>
      </c>
      <c r="N103" s="17">
        <f t="shared" si="21"/>
        <v>451.88</v>
      </c>
      <c r="O103" s="17">
        <f t="shared" si="23"/>
        <v>0.41154826958105645</v>
      </c>
      <c r="P103" s="17">
        <f t="shared" si="22"/>
        <v>11.297000000000001</v>
      </c>
    </row>
    <row r="104" spans="1:16" x14ac:dyDescent="0.25">
      <c r="A104" s="15" t="s">
        <v>1182</v>
      </c>
      <c r="B104" s="23" t="e">
        <v>#N/A</v>
      </c>
      <c r="C104" s="23">
        <v>150</v>
      </c>
      <c r="D104" s="23" t="e">
        <v>#N/A</v>
      </c>
      <c r="E104" s="23" t="e">
        <v>#N/A</v>
      </c>
      <c r="F104" s="14">
        <f t="shared" si="24"/>
        <v>0.26</v>
      </c>
      <c r="G104" s="14">
        <f t="shared" si="14"/>
        <v>39</v>
      </c>
      <c r="H104" s="17" t="e">
        <f t="shared" si="18"/>
        <v>#N/A</v>
      </c>
      <c r="I104" s="14" t="e">
        <f t="shared" si="15"/>
        <v>#N/A</v>
      </c>
      <c r="J104" s="17" t="e">
        <f t="shared" si="16"/>
        <v>#N/A</v>
      </c>
      <c r="K104" s="17" t="e">
        <f t="shared" si="19"/>
        <v>#N/A</v>
      </c>
      <c r="L104" s="24" t="e">
        <f t="shared" si="20"/>
        <v>#N/A</v>
      </c>
      <c r="M104" s="17" t="e">
        <f t="shared" si="17"/>
        <v>#N/A</v>
      </c>
      <c r="N104" s="17">
        <f t="shared" si="21"/>
        <v>39</v>
      </c>
      <c r="O104" s="17" t="e">
        <f t="shared" si="23"/>
        <v>#N/A</v>
      </c>
      <c r="P104" s="17" t="e">
        <f t="shared" si="22"/>
        <v>#N/A</v>
      </c>
    </row>
    <row r="105" spans="1:16" x14ac:dyDescent="0.25">
      <c r="A105" s="15" t="s">
        <v>1190</v>
      </c>
      <c r="B105" s="23">
        <v>473.09999999999997</v>
      </c>
      <c r="C105" s="23">
        <v>571.9</v>
      </c>
      <c r="D105" s="23">
        <v>70</v>
      </c>
      <c r="E105" s="23">
        <v>8846.65</v>
      </c>
      <c r="F105" s="14">
        <f t="shared" si="24"/>
        <v>0.26</v>
      </c>
      <c r="G105" s="14">
        <f t="shared" si="14"/>
        <v>148.69399999999999</v>
      </c>
      <c r="H105" s="17">
        <f t="shared" si="18"/>
        <v>0.31429718875502005</v>
      </c>
      <c r="I105" s="14" t="b">
        <f t="shared" si="15"/>
        <v>1</v>
      </c>
      <c r="J105" s="17" t="b">
        <f t="shared" si="16"/>
        <v>1</v>
      </c>
      <c r="K105" s="17">
        <f t="shared" si="19"/>
        <v>2.1241999999999996</v>
      </c>
      <c r="L105" s="24">
        <f t="shared" si="20"/>
        <v>0.26</v>
      </c>
      <c r="M105" s="17">
        <f t="shared" si="17"/>
        <v>148.69399999999999</v>
      </c>
      <c r="N105" s="17">
        <f t="shared" si="21"/>
        <v>148.69399999999999</v>
      </c>
      <c r="O105" s="17">
        <f t="shared" si="23"/>
        <v>0.31429718875502005</v>
      </c>
      <c r="P105" s="17">
        <f t="shared" si="22"/>
        <v>2.1241999999999996</v>
      </c>
    </row>
    <row r="106" spans="1:16" x14ac:dyDescent="0.25">
      <c r="A106" s="15" t="s">
        <v>1194</v>
      </c>
      <c r="B106" s="23">
        <v>1252.68</v>
      </c>
      <c r="C106" s="23">
        <v>4405</v>
      </c>
      <c r="D106" s="23" t="e">
        <v>#N/A</v>
      </c>
      <c r="E106" s="23" t="e">
        <v>#N/A</v>
      </c>
      <c r="F106" s="14">
        <f t="shared" si="24"/>
        <v>0.26</v>
      </c>
      <c r="G106" s="14">
        <f t="shared" si="14"/>
        <v>1145.3</v>
      </c>
      <c r="H106" s="17">
        <f t="shared" si="18"/>
        <v>0.91427978414279776</v>
      </c>
      <c r="I106" s="14" t="b">
        <f t="shared" si="15"/>
        <v>1</v>
      </c>
      <c r="J106" s="17" t="b">
        <f t="shared" si="16"/>
        <v>0</v>
      </c>
      <c r="K106" s="17" t="e">
        <f t="shared" si="19"/>
        <v>#N/A</v>
      </c>
      <c r="L106" s="24">
        <f t="shared" si="20"/>
        <v>0.26</v>
      </c>
      <c r="M106" s="17">
        <f t="shared" si="17"/>
        <v>1145.3</v>
      </c>
      <c r="N106" s="17">
        <f t="shared" si="21"/>
        <v>1145.3</v>
      </c>
      <c r="O106" s="17">
        <f t="shared" si="23"/>
        <v>0.91427978414279776</v>
      </c>
      <c r="P106" s="17" t="e">
        <f t="shared" si="22"/>
        <v>#N/A</v>
      </c>
    </row>
    <row r="107" spans="1:16" x14ac:dyDescent="0.25">
      <c r="A107" s="15" t="s">
        <v>1213</v>
      </c>
      <c r="B107" s="23">
        <v>4199.07</v>
      </c>
      <c r="C107" s="23">
        <v>18037.349999999999</v>
      </c>
      <c r="D107" s="23" t="e">
        <v>#N/A</v>
      </c>
      <c r="E107" s="23" t="e">
        <v>#N/A</v>
      </c>
      <c r="F107" s="14">
        <f t="shared" si="24"/>
        <v>0.26</v>
      </c>
      <c r="G107" s="14">
        <f t="shared" si="14"/>
        <v>4689.7109999999993</v>
      </c>
      <c r="H107" s="17">
        <f t="shared" si="18"/>
        <v>1.1168451585708263</v>
      </c>
      <c r="I107" s="14" t="b">
        <f t="shared" si="15"/>
        <v>0</v>
      </c>
      <c r="J107" s="17" t="b">
        <f t="shared" si="16"/>
        <v>0</v>
      </c>
      <c r="K107" s="17" t="e">
        <f t="shared" si="19"/>
        <v>#N/A</v>
      </c>
      <c r="L107" s="24">
        <f t="shared" si="20"/>
        <v>0.26</v>
      </c>
      <c r="M107" s="17">
        <f t="shared" si="17"/>
        <v>4689.7109999999993</v>
      </c>
      <c r="N107" s="17">
        <f t="shared" si="21"/>
        <v>4689.7109999999993</v>
      </c>
      <c r="O107" s="17">
        <f t="shared" si="23"/>
        <v>1.1168451585708263</v>
      </c>
      <c r="P107" s="17" t="e">
        <f t="shared" si="22"/>
        <v>#N/A</v>
      </c>
    </row>
    <row r="108" spans="1:16" x14ac:dyDescent="0.25">
      <c r="A108" s="15" t="s">
        <v>1224</v>
      </c>
      <c r="B108" s="23">
        <v>1422.6399999999999</v>
      </c>
      <c r="C108" s="23">
        <v>4643.22</v>
      </c>
      <c r="D108" s="23">
        <v>20</v>
      </c>
      <c r="E108" s="23">
        <v>32.99</v>
      </c>
      <c r="F108" s="14">
        <f t="shared" si="24"/>
        <v>0.26</v>
      </c>
      <c r="G108" s="14">
        <f t="shared" si="14"/>
        <v>1207.2372</v>
      </c>
      <c r="H108" s="17">
        <f t="shared" si="18"/>
        <v>0.84858938311870902</v>
      </c>
      <c r="I108" s="14" t="b">
        <f t="shared" si="15"/>
        <v>1</v>
      </c>
      <c r="J108" s="17" t="b">
        <f t="shared" si="16"/>
        <v>1</v>
      </c>
      <c r="K108" s="17">
        <f t="shared" si="19"/>
        <v>60.36186</v>
      </c>
      <c r="L108" s="24">
        <f t="shared" si="20"/>
        <v>0.26</v>
      </c>
      <c r="M108" s="17">
        <f t="shared" si="17"/>
        <v>1207.2372</v>
      </c>
      <c r="N108" s="17">
        <f t="shared" si="21"/>
        <v>1207.2372</v>
      </c>
      <c r="O108" s="17">
        <f t="shared" si="23"/>
        <v>0.84858938311870902</v>
      </c>
      <c r="P108" s="17">
        <f t="shared" si="22"/>
        <v>60.36186</v>
      </c>
    </row>
    <row r="109" spans="1:16" x14ac:dyDescent="0.25">
      <c r="A109" s="15" t="s">
        <v>1229</v>
      </c>
      <c r="B109" s="23" t="e">
        <v>#N/A</v>
      </c>
      <c r="C109" s="23">
        <v>50</v>
      </c>
      <c r="D109" s="23">
        <v>60</v>
      </c>
      <c r="E109" s="23">
        <v>265.58999999999997</v>
      </c>
      <c r="F109" s="14">
        <f t="shared" si="24"/>
        <v>0.26</v>
      </c>
      <c r="G109" s="14">
        <f t="shared" si="14"/>
        <v>13</v>
      </c>
      <c r="H109" s="17" t="e">
        <f t="shared" si="18"/>
        <v>#N/A</v>
      </c>
      <c r="I109" s="14" t="e">
        <f t="shared" si="15"/>
        <v>#N/A</v>
      </c>
      <c r="J109" s="17" t="e">
        <f t="shared" si="16"/>
        <v>#N/A</v>
      </c>
      <c r="K109" s="17">
        <f t="shared" si="19"/>
        <v>0.21666666666666667</v>
      </c>
      <c r="L109" s="24" t="e">
        <f t="shared" si="20"/>
        <v>#N/A</v>
      </c>
      <c r="M109" s="17" t="e">
        <f t="shared" si="17"/>
        <v>#N/A</v>
      </c>
      <c r="N109" s="17">
        <f t="shared" si="21"/>
        <v>13</v>
      </c>
      <c r="O109" s="17" t="e">
        <f t="shared" si="23"/>
        <v>#N/A</v>
      </c>
      <c r="P109" s="17">
        <f t="shared" si="22"/>
        <v>0.21666666666666667</v>
      </c>
    </row>
    <row r="110" spans="1:16" x14ac:dyDescent="0.25">
      <c r="A110" s="15" t="s">
        <v>1231</v>
      </c>
      <c r="B110" s="23" t="e">
        <v>#N/A</v>
      </c>
      <c r="C110" s="23">
        <v>50</v>
      </c>
      <c r="D110" s="23">
        <v>20</v>
      </c>
      <c r="E110" s="23" t="e">
        <v>#DIV/0!</v>
      </c>
      <c r="F110" s="14">
        <f t="shared" si="24"/>
        <v>0.26</v>
      </c>
      <c r="G110" s="14">
        <f t="shared" si="14"/>
        <v>13</v>
      </c>
      <c r="H110" s="17" t="e">
        <f t="shared" si="18"/>
        <v>#N/A</v>
      </c>
      <c r="I110" s="14" t="e">
        <f t="shared" si="15"/>
        <v>#N/A</v>
      </c>
      <c r="J110" s="17" t="e">
        <f t="shared" si="16"/>
        <v>#N/A</v>
      </c>
      <c r="K110" s="17">
        <f t="shared" si="19"/>
        <v>0.65</v>
      </c>
      <c r="L110" s="24" t="e">
        <f t="shared" si="20"/>
        <v>#N/A</v>
      </c>
      <c r="M110" s="17" t="e">
        <f t="shared" si="17"/>
        <v>#N/A</v>
      </c>
      <c r="N110" s="17">
        <f t="shared" si="21"/>
        <v>13</v>
      </c>
      <c r="O110" s="17" t="e">
        <f t="shared" si="23"/>
        <v>#N/A</v>
      </c>
      <c r="P110" s="17">
        <f t="shared" si="22"/>
        <v>0.65</v>
      </c>
    </row>
    <row r="111" spans="1:16" x14ac:dyDescent="0.25">
      <c r="A111" s="15" t="s">
        <v>1234</v>
      </c>
      <c r="B111" s="23">
        <v>0</v>
      </c>
      <c r="C111" s="23">
        <v>800</v>
      </c>
      <c r="D111" s="23">
        <v>50</v>
      </c>
      <c r="E111" s="23">
        <v>1790.85</v>
      </c>
      <c r="F111" s="14">
        <f t="shared" si="24"/>
        <v>0.26</v>
      </c>
      <c r="G111" s="14">
        <f t="shared" si="14"/>
        <v>208</v>
      </c>
      <c r="H111" s="17">
        <f t="shared" si="18"/>
        <v>1</v>
      </c>
      <c r="I111" s="14" t="b">
        <f t="shared" si="15"/>
        <v>0</v>
      </c>
      <c r="J111" s="17" t="b">
        <f t="shared" si="16"/>
        <v>0</v>
      </c>
      <c r="K111" s="17">
        <f t="shared" si="19"/>
        <v>4.16</v>
      </c>
      <c r="L111" s="24">
        <f t="shared" si="20"/>
        <v>0.26</v>
      </c>
      <c r="M111" s="17">
        <f t="shared" si="17"/>
        <v>208</v>
      </c>
      <c r="N111" s="17">
        <f t="shared" si="21"/>
        <v>208</v>
      </c>
      <c r="O111" s="17" t="e">
        <f t="shared" si="23"/>
        <v>#DIV/0!</v>
      </c>
      <c r="P111" s="17">
        <f t="shared" si="22"/>
        <v>4.16</v>
      </c>
    </row>
    <row r="112" spans="1:16" x14ac:dyDescent="0.25">
      <c r="A112" s="15" t="s">
        <v>1237</v>
      </c>
      <c r="B112" s="23">
        <v>11.299999999999999</v>
      </c>
      <c r="C112" s="23">
        <v>1002</v>
      </c>
      <c r="D112" s="23">
        <v>30</v>
      </c>
      <c r="E112" s="23">
        <v>1280.0899999999999</v>
      </c>
      <c r="F112" s="14">
        <f t="shared" si="24"/>
        <v>0.26</v>
      </c>
      <c r="G112" s="14">
        <f t="shared" si="14"/>
        <v>260.52</v>
      </c>
      <c r="H112" s="17">
        <f t="shared" si="18"/>
        <v>23.05486725663717</v>
      </c>
      <c r="I112" s="14" t="b">
        <f t="shared" si="15"/>
        <v>0</v>
      </c>
      <c r="J112" s="17" t="b">
        <f t="shared" si="16"/>
        <v>0</v>
      </c>
      <c r="K112" s="17">
        <f t="shared" si="19"/>
        <v>8.6839999999999993</v>
      </c>
      <c r="L112" s="24">
        <f t="shared" si="20"/>
        <v>1.3532934131736526E-2</v>
      </c>
      <c r="M112" s="17">
        <f t="shared" si="17"/>
        <v>13.559999999999999</v>
      </c>
      <c r="N112" s="17">
        <f t="shared" si="21"/>
        <v>13.559999999999999</v>
      </c>
      <c r="O112" s="17">
        <f t="shared" si="23"/>
        <v>1.2</v>
      </c>
      <c r="P112" s="17">
        <f t="shared" si="22"/>
        <v>0.45199999999999996</v>
      </c>
    </row>
    <row r="113" spans="1:16" x14ac:dyDescent="0.25">
      <c r="A113" s="15" t="s">
        <v>1245</v>
      </c>
      <c r="B113" s="23">
        <v>4704.9400000000005</v>
      </c>
      <c r="C113" s="23">
        <v>15017.23</v>
      </c>
      <c r="D113" s="23">
        <v>60</v>
      </c>
      <c r="E113" s="23">
        <v>3098.4199999999996</v>
      </c>
      <c r="F113" s="14">
        <f t="shared" si="24"/>
        <v>0.26</v>
      </c>
      <c r="G113" s="14">
        <f t="shared" si="14"/>
        <v>3904.4798000000001</v>
      </c>
      <c r="H113" s="17">
        <f t="shared" si="18"/>
        <v>0.8298681385947535</v>
      </c>
      <c r="I113" s="14" t="b">
        <f t="shared" si="15"/>
        <v>1</v>
      </c>
      <c r="J113" s="17" t="b">
        <f t="shared" si="16"/>
        <v>1</v>
      </c>
      <c r="K113" s="17">
        <f t="shared" si="19"/>
        <v>65.074663333333334</v>
      </c>
      <c r="L113" s="24">
        <f t="shared" si="20"/>
        <v>0.26</v>
      </c>
      <c r="M113" s="17">
        <f t="shared" si="17"/>
        <v>3904.4798000000001</v>
      </c>
      <c r="N113" s="17">
        <f t="shared" si="21"/>
        <v>3904.4798000000001</v>
      </c>
      <c r="O113" s="17">
        <f t="shared" si="23"/>
        <v>0.8298681385947535</v>
      </c>
      <c r="P113" s="17">
        <f t="shared" si="22"/>
        <v>65.074663333333334</v>
      </c>
    </row>
    <row r="114" spans="1:16" x14ac:dyDescent="0.25">
      <c r="A114" s="15" t="s">
        <v>1264</v>
      </c>
      <c r="B114" s="23">
        <v>726.02</v>
      </c>
      <c r="C114" s="23">
        <v>425</v>
      </c>
      <c r="D114" s="23" t="e">
        <v>#N/A</v>
      </c>
      <c r="E114" s="23" t="e">
        <v>#N/A</v>
      </c>
      <c r="F114" s="14">
        <f t="shared" si="24"/>
        <v>0.26</v>
      </c>
      <c r="G114" s="14">
        <f t="shared" si="14"/>
        <v>110.5</v>
      </c>
      <c r="H114" s="17">
        <f t="shared" si="18"/>
        <v>0.15219966392110409</v>
      </c>
      <c r="I114" s="14" t="b">
        <f t="shared" si="15"/>
        <v>1</v>
      </c>
      <c r="J114" s="17" t="b">
        <f t="shared" si="16"/>
        <v>1</v>
      </c>
      <c r="K114" s="17" t="e">
        <f t="shared" si="19"/>
        <v>#N/A</v>
      </c>
      <c r="L114" s="24">
        <f t="shared" si="20"/>
        <v>0.26</v>
      </c>
      <c r="M114" s="17">
        <f t="shared" si="17"/>
        <v>110.5</v>
      </c>
      <c r="N114" s="17">
        <f t="shared" si="21"/>
        <v>110.5</v>
      </c>
      <c r="O114" s="17">
        <f t="shared" si="23"/>
        <v>0.15219966392110409</v>
      </c>
      <c r="P114" s="17" t="e">
        <f t="shared" si="22"/>
        <v>#N/A</v>
      </c>
    </row>
    <row r="115" spans="1:16" x14ac:dyDescent="0.25">
      <c r="A115" s="15" t="s">
        <v>1269</v>
      </c>
      <c r="B115" s="23">
        <v>4516.22</v>
      </c>
      <c r="C115" s="23">
        <v>31540</v>
      </c>
      <c r="D115" s="23">
        <v>80</v>
      </c>
      <c r="E115" s="23">
        <v>-3264.4899999999989</v>
      </c>
      <c r="F115" s="14">
        <f t="shared" si="24"/>
        <v>0.26</v>
      </c>
      <c r="G115" s="14">
        <f t="shared" si="14"/>
        <v>8200.4</v>
      </c>
      <c r="H115" s="17">
        <f t="shared" si="18"/>
        <v>1.8157662824220253</v>
      </c>
      <c r="I115" s="14" t="b">
        <f t="shared" si="15"/>
        <v>0</v>
      </c>
      <c r="J115" s="17" t="b">
        <f t="shared" si="16"/>
        <v>0</v>
      </c>
      <c r="K115" s="17">
        <f t="shared" si="19"/>
        <v>102.505</v>
      </c>
      <c r="L115" s="24">
        <f t="shared" si="20"/>
        <v>0.17182828154724158</v>
      </c>
      <c r="M115" s="17">
        <f t="shared" si="17"/>
        <v>5419.4639999999999</v>
      </c>
      <c r="N115" s="17">
        <f t="shared" si="21"/>
        <v>5419.4639999999999</v>
      </c>
      <c r="O115" s="17">
        <f t="shared" si="23"/>
        <v>1.2</v>
      </c>
      <c r="P115" s="17">
        <f t="shared" si="22"/>
        <v>67.743300000000005</v>
      </c>
    </row>
    <row r="116" spans="1:16" x14ac:dyDescent="0.25">
      <c r="A116" s="15" t="s">
        <v>1284</v>
      </c>
      <c r="B116" s="23">
        <v>0</v>
      </c>
      <c r="C116" s="23">
        <v>7300</v>
      </c>
      <c r="D116" s="23">
        <v>75</v>
      </c>
      <c r="E116" s="23">
        <v>12150.5</v>
      </c>
      <c r="F116" s="14">
        <f t="shared" ref="F116:F147" si="25">$S$4</f>
        <v>0.26</v>
      </c>
      <c r="G116" s="14">
        <f t="shared" si="14"/>
        <v>1898</v>
      </c>
      <c r="H116" s="17">
        <f t="shared" si="18"/>
        <v>1</v>
      </c>
      <c r="I116" s="14" t="b">
        <f t="shared" si="15"/>
        <v>0</v>
      </c>
      <c r="J116" s="17" t="b">
        <f t="shared" si="16"/>
        <v>0</v>
      </c>
      <c r="K116" s="17">
        <f t="shared" si="19"/>
        <v>25.306666666666668</v>
      </c>
      <c r="L116" s="24">
        <f t="shared" si="20"/>
        <v>0.26</v>
      </c>
      <c r="M116" s="17">
        <f t="shared" si="17"/>
        <v>1898</v>
      </c>
      <c r="N116" s="17">
        <f t="shared" si="21"/>
        <v>1898</v>
      </c>
      <c r="O116" s="17" t="e">
        <f t="shared" si="23"/>
        <v>#DIV/0!</v>
      </c>
      <c r="P116" s="17">
        <f t="shared" si="22"/>
        <v>25.306666666666668</v>
      </c>
    </row>
    <row r="117" spans="1:16" x14ac:dyDescent="0.25">
      <c r="A117" s="15" t="s">
        <v>1300</v>
      </c>
      <c r="B117" s="23">
        <v>700</v>
      </c>
      <c r="C117" s="23">
        <v>3823</v>
      </c>
      <c r="D117" s="23">
        <v>1950</v>
      </c>
      <c r="E117" s="23">
        <v>4821.29</v>
      </c>
      <c r="F117" s="14">
        <f t="shared" si="25"/>
        <v>0.26</v>
      </c>
      <c r="G117" s="14">
        <f t="shared" si="14"/>
        <v>993.98</v>
      </c>
      <c r="H117" s="17">
        <f t="shared" si="18"/>
        <v>1.4199714285714287</v>
      </c>
      <c r="I117" s="14" t="b">
        <f t="shared" si="15"/>
        <v>0</v>
      </c>
      <c r="J117" s="17" t="b">
        <f t="shared" si="16"/>
        <v>0</v>
      </c>
      <c r="K117" s="17">
        <f t="shared" si="19"/>
        <v>0.50973333333333337</v>
      </c>
      <c r="L117" s="24">
        <f t="shared" si="20"/>
        <v>0.21972273083965471</v>
      </c>
      <c r="M117" s="17">
        <f t="shared" si="17"/>
        <v>840</v>
      </c>
      <c r="N117" s="17">
        <f t="shared" si="21"/>
        <v>840</v>
      </c>
      <c r="O117" s="17">
        <f t="shared" si="23"/>
        <v>1.2</v>
      </c>
      <c r="P117" s="17">
        <f t="shared" si="22"/>
        <v>0.43076923076923079</v>
      </c>
    </row>
    <row r="118" spans="1:16" x14ac:dyDescent="0.25">
      <c r="A118" s="15" t="s">
        <v>1313</v>
      </c>
      <c r="B118" s="23">
        <v>144</v>
      </c>
      <c r="C118" s="23">
        <v>0</v>
      </c>
      <c r="D118" s="23">
        <v>40</v>
      </c>
      <c r="E118" s="23">
        <v>4882.05</v>
      </c>
      <c r="F118" s="14">
        <f t="shared" si="25"/>
        <v>0.26</v>
      </c>
      <c r="G118" s="14">
        <f t="shared" si="14"/>
        <v>0</v>
      </c>
      <c r="H118" s="17">
        <f t="shared" si="18"/>
        <v>0</v>
      </c>
      <c r="I118" s="14" t="b">
        <f t="shared" si="15"/>
        <v>1</v>
      </c>
      <c r="J118" s="17" t="b">
        <f t="shared" si="16"/>
        <v>0</v>
      </c>
      <c r="K118" s="17">
        <f t="shared" si="19"/>
        <v>0</v>
      </c>
      <c r="L118" s="24" t="e">
        <f t="shared" si="20"/>
        <v>#DIV/0!</v>
      </c>
      <c r="M118" s="17">
        <f t="shared" si="17"/>
        <v>0</v>
      </c>
      <c r="N118" s="17">
        <f t="shared" si="21"/>
        <v>0</v>
      </c>
      <c r="O118" s="17">
        <f t="shared" si="23"/>
        <v>0</v>
      </c>
      <c r="P118" s="17">
        <f t="shared" si="22"/>
        <v>0</v>
      </c>
    </row>
    <row r="119" spans="1:16" x14ac:dyDescent="0.25">
      <c r="A119" s="15" t="s">
        <v>1322</v>
      </c>
      <c r="B119" s="23" t="e">
        <v>#N/A</v>
      </c>
      <c r="C119" s="23">
        <v>0</v>
      </c>
      <c r="D119" s="23">
        <v>80</v>
      </c>
      <c r="E119" s="23">
        <v>-30.58</v>
      </c>
      <c r="F119" s="14">
        <f t="shared" si="25"/>
        <v>0.26</v>
      </c>
      <c r="G119" s="14">
        <f t="shared" si="14"/>
        <v>0</v>
      </c>
      <c r="H119" s="17" t="e">
        <f t="shared" si="18"/>
        <v>#N/A</v>
      </c>
      <c r="I119" s="14" t="e">
        <f t="shared" si="15"/>
        <v>#N/A</v>
      </c>
      <c r="J119" s="17" t="e">
        <f t="shared" si="16"/>
        <v>#N/A</v>
      </c>
      <c r="K119" s="17">
        <f t="shared" si="19"/>
        <v>0</v>
      </c>
      <c r="L119" s="24" t="e">
        <f t="shared" si="20"/>
        <v>#N/A</v>
      </c>
      <c r="M119" s="17" t="e">
        <f t="shared" si="17"/>
        <v>#N/A</v>
      </c>
      <c r="N119" s="17">
        <f t="shared" si="21"/>
        <v>0</v>
      </c>
      <c r="O119" s="17" t="e">
        <f t="shared" si="23"/>
        <v>#N/A</v>
      </c>
      <c r="P119" s="17">
        <f t="shared" si="22"/>
        <v>0</v>
      </c>
    </row>
    <row r="120" spans="1:16" x14ac:dyDescent="0.25">
      <c r="A120" s="15" t="s">
        <v>1329</v>
      </c>
      <c r="B120" s="23">
        <v>1854.65</v>
      </c>
      <c r="C120" s="23">
        <v>5189.5</v>
      </c>
      <c r="D120" s="23">
        <v>110</v>
      </c>
      <c r="E120" s="23">
        <v>11798.28</v>
      </c>
      <c r="F120" s="14">
        <f t="shared" si="25"/>
        <v>0.26</v>
      </c>
      <c r="G120" s="14">
        <f t="shared" si="14"/>
        <v>1349.27</v>
      </c>
      <c r="H120" s="17">
        <f t="shared" si="18"/>
        <v>0.72750653762165363</v>
      </c>
      <c r="I120" s="14" t="b">
        <f t="shared" si="15"/>
        <v>1</v>
      </c>
      <c r="J120" s="17" t="b">
        <f t="shared" si="16"/>
        <v>1</v>
      </c>
      <c r="K120" s="17">
        <f t="shared" si="19"/>
        <v>12.266090909090909</v>
      </c>
      <c r="L120" s="24">
        <f t="shared" si="20"/>
        <v>0.26</v>
      </c>
      <c r="M120" s="17">
        <f t="shared" si="17"/>
        <v>1349.27</v>
      </c>
      <c r="N120" s="17">
        <f t="shared" si="21"/>
        <v>1349.27</v>
      </c>
      <c r="O120" s="17">
        <f t="shared" si="23"/>
        <v>0.72750653762165363</v>
      </c>
      <c r="P120" s="17">
        <f t="shared" si="22"/>
        <v>12.266090909090909</v>
      </c>
    </row>
    <row r="121" spans="1:16" x14ac:dyDescent="0.25">
      <c r="A121" s="15" t="s">
        <v>1341</v>
      </c>
      <c r="B121" s="23">
        <v>444.9</v>
      </c>
      <c r="C121" s="23">
        <v>1855</v>
      </c>
      <c r="D121" s="23">
        <v>50</v>
      </c>
      <c r="E121" s="23">
        <v>3831.61</v>
      </c>
      <c r="F121" s="14">
        <f t="shared" si="25"/>
        <v>0.26</v>
      </c>
      <c r="G121" s="14">
        <f t="shared" si="14"/>
        <v>482.3</v>
      </c>
      <c r="H121" s="17">
        <f t="shared" si="18"/>
        <v>1.0840638345695663</v>
      </c>
      <c r="I121" s="14" t="b">
        <f t="shared" si="15"/>
        <v>0</v>
      </c>
      <c r="J121" s="17" t="b">
        <f t="shared" si="16"/>
        <v>0</v>
      </c>
      <c r="K121" s="17">
        <f t="shared" si="19"/>
        <v>9.6460000000000008</v>
      </c>
      <c r="L121" s="24">
        <f t="shared" si="20"/>
        <v>0.26</v>
      </c>
      <c r="M121" s="17">
        <f t="shared" si="17"/>
        <v>482.3</v>
      </c>
      <c r="N121" s="17">
        <f t="shared" si="21"/>
        <v>482.3</v>
      </c>
      <c r="O121" s="17">
        <f t="shared" si="23"/>
        <v>1.0840638345695663</v>
      </c>
      <c r="P121" s="17">
        <f t="shared" si="22"/>
        <v>9.6460000000000008</v>
      </c>
    </row>
    <row r="122" spans="1:16" x14ac:dyDescent="0.25">
      <c r="A122" s="15" t="s">
        <v>1357</v>
      </c>
      <c r="B122" s="23">
        <v>3089.77</v>
      </c>
      <c r="C122" s="23">
        <v>10631.2</v>
      </c>
      <c r="D122" s="23">
        <v>80</v>
      </c>
      <c r="E122" s="23">
        <v>5619.83</v>
      </c>
      <c r="F122" s="14">
        <f t="shared" si="25"/>
        <v>0.26</v>
      </c>
      <c r="G122" s="14">
        <f t="shared" si="14"/>
        <v>2764.1120000000001</v>
      </c>
      <c r="H122" s="17">
        <f t="shared" si="18"/>
        <v>0.89460121627176137</v>
      </c>
      <c r="I122" s="14" t="b">
        <f t="shared" si="15"/>
        <v>1</v>
      </c>
      <c r="J122" s="17" t="b">
        <f t="shared" si="16"/>
        <v>1</v>
      </c>
      <c r="K122" s="17">
        <f t="shared" si="19"/>
        <v>34.551400000000001</v>
      </c>
      <c r="L122" s="24">
        <f t="shared" si="20"/>
        <v>0.26</v>
      </c>
      <c r="M122" s="17">
        <f t="shared" si="17"/>
        <v>2764.1120000000001</v>
      </c>
      <c r="N122" s="17">
        <f t="shared" si="21"/>
        <v>2764.1120000000001</v>
      </c>
      <c r="O122" s="17">
        <f t="shared" si="23"/>
        <v>0.89460121627176137</v>
      </c>
      <c r="P122" s="17">
        <f t="shared" si="22"/>
        <v>34.551400000000001</v>
      </c>
    </row>
    <row r="123" spans="1:16" x14ac:dyDescent="0.25">
      <c r="A123" s="15" t="s">
        <v>1366</v>
      </c>
      <c r="B123" s="23">
        <v>0</v>
      </c>
      <c r="C123" s="23">
        <v>50</v>
      </c>
      <c r="D123" s="23">
        <v>20</v>
      </c>
      <c r="E123" s="23">
        <v>772.83</v>
      </c>
      <c r="F123" s="14">
        <f t="shared" si="25"/>
        <v>0.26</v>
      </c>
      <c r="G123" s="14">
        <f t="shared" si="14"/>
        <v>13</v>
      </c>
      <c r="H123" s="17">
        <f t="shared" si="18"/>
        <v>1</v>
      </c>
      <c r="I123" s="14" t="b">
        <f t="shared" si="15"/>
        <v>0</v>
      </c>
      <c r="J123" s="17" t="b">
        <f t="shared" si="16"/>
        <v>0</v>
      </c>
      <c r="K123" s="17">
        <f t="shared" si="19"/>
        <v>0.65</v>
      </c>
      <c r="L123" s="24">
        <f t="shared" si="20"/>
        <v>0.26</v>
      </c>
      <c r="M123" s="17">
        <f t="shared" si="17"/>
        <v>13</v>
      </c>
      <c r="N123" s="17">
        <f t="shared" si="21"/>
        <v>13</v>
      </c>
      <c r="O123" s="17" t="e">
        <f t="shared" si="23"/>
        <v>#DIV/0!</v>
      </c>
      <c r="P123" s="17">
        <f t="shared" si="22"/>
        <v>0.65</v>
      </c>
    </row>
    <row r="124" spans="1:16" x14ac:dyDescent="0.25">
      <c r="A124" s="15" t="s">
        <v>1378</v>
      </c>
      <c r="B124" s="23">
        <v>0</v>
      </c>
      <c r="C124" s="23">
        <v>135</v>
      </c>
      <c r="D124" s="23">
        <v>70</v>
      </c>
      <c r="E124" s="23">
        <v>129.97999999999999</v>
      </c>
      <c r="F124" s="14">
        <f t="shared" si="25"/>
        <v>0.26</v>
      </c>
      <c r="G124" s="14">
        <f t="shared" si="14"/>
        <v>35.1</v>
      </c>
      <c r="H124" s="17">
        <f t="shared" si="18"/>
        <v>1</v>
      </c>
      <c r="I124" s="14" t="b">
        <f t="shared" si="15"/>
        <v>0</v>
      </c>
      <c r="J124" s="17" t="b">
        <f t="shared" si="16"/>
        <v>0</v>
      </c>
      <c r="K124" s="17">
        <f t="shared" si="19"/>
        <v>0.50142857142857145</v>
      </c>
      <c r="L124" s="24">
        <f t="shared" si="20"/>
        <v>0.26</v>
      </c>
      <c r="M124" s="17">
        <f t="shared" si="17"/>
        <v>35.1</v>
      </c>
      <c r="N124" s="17">
        <f t="shared" si="21"/>
        <v>35.1</v>
      </c>
      <c r="O124" s="17" t="e">
        <f t="shared" si="23"/>
        <v>#DIV/0!</v>
      </c>
      <c r="P124" s="17">
        <f t="shared" si="22"/>
        <v>0.50142857142857145</v>
      </c>
    </row>
    <row r="125" spans="1:16" x14ac:dyDescent="0.25">
      <c r="A125" s="15" t="s">
        <v>1384</v>
      </c>
      <c r="B125" s="23" t="e">
        <v>#N/A</v>
      </c>
      <c r="C125" s="23">
        <v>1952</v>
      </c>
      <c r="D125" s="23">
        <v>100</v>
      </c>
      <c r="E125" s="23">
        <v>1137.17</v>
      </c>
      <c r="F125" s="14">
        <f t="shared" si="25"/>
        <v>0.26</v>
      </c>
      <c r="G125" s="14">
        <f t="shared" si="14"/>
        <v>507.52000000000004</v>
      </c>
      <c r="H125" s="17" t="e">
        <f t="shared" si="18"/>
        <v>#N/A</v>
      </c>
      <c r="I125" s="14" t="e">
        <f t="shared" si="15"/>
        <v>#N/A</v>
      </c>
      <c r="J125" s="17" t="e">
        <f t="shared" si="16"/>
        <v>#N/A</v>
      </c>
      <c r="K125" s="17">
        <f t="shared" si="19"/>
        <v>5.0752000000000006</v>
      </c>
      <c r="L125" s="24" t="e">
        <f t="shared" si="20"/>
        <v>#N/A</v>
      </c>
      <c r="M125" s="17" t="e">
        <f t="shared" si="17"/>
        <v>#N/A</v>
      </c>
      <c r="N125" s="17">
        <f t="shared" si="21"/>
        <v>507.52000000000004</v>
      </c>
      <c r="O125" s="17" t="e">
        <f t="shared" si="23"/>
        <v>#N/A</v>
      </c>
      <c r="P125" s="17">
        <f t="shared" si="22"/>
        <v>5.0752000000000006</v>
      </c>
    </row>
    <row r="126" spans="1:16" x14ac:dyDescent="0.25">
      <c r="A126" s="15" t="s">
        <v>1400</v>
      </c>
      <c r="B126" s="23" t="e">
        <v>#N/A</v>
      </c>
      <c r="C126" s="23">
        <v>0</v>
      </c>
      <c r="D126" s="23" t="e">
        <v>#N/A</v>
      </c>
      <c r="E126" s="23" t="e">
        <v>#N/A</v>
      </c>
      <c r="F126" s="14">
        <f t="shared" si="25"/>
        <v>0.26</v>
      </c>
      <c r="G126" s="14">
        <f t="shared" si="14"/>
        <v>0</v>
      </c>
      <c r="H126" s="17" t="e">
        <f t="shared" si="18"/>
        <v>#N/A</v>
      </c>
      <c r="I126" s="14" t="e">
        <f t="shared" si="15"/>
        <v>#N/A</v>
      </c>
      <c r="J126" s="17" t="e">
        <f t="shared" si="16"/>
        <v>#N/A</v>
      </c>
      <c r="K126" s="17" t="e">
        <f t="shared" si="19"/>
        <v>#N/A</v>
      </c>
      <c r="L126" s="24" t="e">
        <f t="shared" si="20"/>
        <v>#N/A</v>
      </c>
      <c r="M126" s="17" t="e">
        <f t="shared" si="17"/>
        <v>#N/A</v>
      </c>
      <c r="N126" s="17">
        <f t="shared" si="21"/>
        <v>0</v>
      </c>
      <c r="O126" s="17" t="e">
        <f t="shared" si="23"/>
        <v>#N/A</v>
      </c>
      <c r="P126" s="17" t="e">
        <f t="shared" si="22"/>
        <v>#N/A</v>
      </c>
    </row>
    <row r="127" spans="1:16" x14ac:dyDescent="0.25">
      <c r="A127" s="15" t="s">
        <v>1403</v>
      </c>
      <c r="B127" s="23">
        <v>0</v>
      </c>
      <c r="C127" s="23">
        <v>1185.9000000000001</v>
      </c>
      <c r="D127" s="23">
        <v>60</v>
      </c>
      <c r="E127" s="23">
        <v>219.49</v>
      </c>
      <c r="F127" s="14">
        <f t="shared" si="25"/>
        <v>0.26</v>
      </c>
      <c r="G127" s="14">
        <f t="shared" si="14"/>
        <v>308.33400000000006</v>
      </c>
      <c r="H127" s="17">
        <f t="shared" si="18"/>
        <v>1</v>
      </c>
      <c r="I127" s="14" t="b">
        <f t="shared" si="15"/>
        <v>0</v>
      </c>
      <c r="J127" s="17" t="b">
        <f t="shared" si="16"/>
        <v>0</v>
      </c>
      <c r="K127" s="17">
        <f t="shared" si="19"/>
        <v>5.1389000000000014</v>
      </c>
      <c r="L127" s="24">
        <f t="shared" si="20"/>
        <v>0.26</v>
      </c>
      <c r="M127" s="17">
        <f t="shared" si="17"/>
        <v>308.33400000000006</v>
      </c>
      <c r="N127" s="17">
        <f t="shared" si="21"/>
        <v>308.33400000000006</v>
      </c>
      <c r="O127" s="17" t="e">
        <f t="shared" si="23"/>
        <v>#DIV/0!</v>
      </c>
      <c r="P127" s="17">
        <f t="shared" si="22"/>
        <v>5.1389000000000014</v>
      </c>
    </row>
    <row r="128" spans="1:16" x14ac:dyDescent="0.25">
      <c r="A128" s="15" t="s">
        <v>1411</v>
      </c>
      <c r="B128" s="23">
        <v>150.32000000000002</v>
      </c>
      <c r="C128" s="23">
        <v>240</v>
      </c>
      <c r="D128" s="23">
        <v>35</v>
      </c>
      <c r="E128" s="23">
        <v>477.04</v>
      </c>
      <c r="F128" s="14">
        <f t="shared" si="25"/>
        <v>0.26</v>
      </c>
      <c r="G128" s="14">
        <f t="shared" si="14"/>
        <v>62.400000000000006</v>
      </c>
      <c r="H128" s="17">
        <f t="shared" si="18"/>
        <v>0.41511442256519421</v>
      </c>
      <c r="I128" s="14" t="b">
        <f t="shared" si="15"/>
        <v>1</v>
      </c>
      <c r="J128" s="17" t="b">
        <f t="shared" si="16"/>
        <v>0</v>
      </c>
      <c r="K128" s="17">
        <f t="shared" si="19"/>
        <v>1.7828571428571429</v>
      </c>
      <c r="L128" s="24">
        <f t="shared" si="20"/>
        <v>0.26</v>
      </c>
      <c r="M128" s="17">
        <f t="shared" si="17"/>
        <v>62.400000000000006</v>
      </c>
      <c r="N128" s="17">
        <f t="shared" si="21"/>
        <v>62.400000000000006</v>
      </c>
      <c r="O128" s="17">
        <f t="shared" si="23"/>
        <v>0.41511442256519421</v>
      </c>
      <c r="P128" s="17">
        <f t="shared" si="22"/>
        <v>1.7828571428571429</v>
      </c>
    </row>
    <row r="129" spans="1:16" x14ac:dyDescent="0.25">
      <c r="A129" s="15" t="s">
        <v>1418</v>
      </c>
      <c r="B129" s="23">
        <v>0</v>
      </c>
      <c r="C129" s="23">
        <v>2775</v>
      </c>
      <c r="D129" s="23">
        <v>20</v>
      </c>
      <c r="E129" s="23">
        <v>5505.079999999999</v>
      </c>
      <c r="F129" s="14">
        <f t="shared" si="25"/>
        <v>0.26</v>
      </c>
      <c r="G129" s="14">
        <f t="shared" si="14"/>
        <v>721.5</v>
      </c>
      <c r="H129" s="17">
        <f t="shared" si="18"/>
        <v>1</v>
      </c>
      <c r="I129" s="14" t="b">
        <f t="shared" si="15"/>
        <v>0</v>
      </c>
      <c r="J129" s="17" t="b">
        <f t="shared" si="16"/>
        <v>0</v>
      </c>
      <c r="K129" s="17">
        <f t="shared" si="19"/>
        <v>36.075000000000003</v>
      </c>
      <c r="L129" s="24">
        <f t="shared" si="20"/>
        <v>0.26</v>
      </c>
      <c r="M129" s="17">
        <f t="shared" si="17"/>
        <v>721.5</v>
      </c>
      <c r="N129" s="17">
        <f t="shared" si="21"/>
        <v>721.5</v>
      </c>
      <c r="O129" s="17" t="e">
        <f t="shared" si="23"/>
        <v>#DIV/0!</v>
      </c>
      <c r="P129" s="17">
        <f t="shared" si="22"/>
        <v>36.075000000000003</v>
      </c>
    </row>
    <row r="130" spans="1:16" x14ac:dyDescent="0.25">
      <c r="A130" s="15" t="s">
        <v>1424</v>
      </c>
      <c r="B130" s="23">
        <v>8433.2200000000012</v>
      </c>
      <c r="C130" s="23">
        <v>19719.36</v>
      </c>
      <c r="D130" s="23">
        <v>65</v>
      </c>
      <c r="E130" s="23">
        <v>10571.65</v>
      </c>
      <c r="F130" s="14">
        <f t="shared" si="25"/>
        <v>0.26</v>
      </c>
      <c r="G130" s="14">
        <f t="shared" ref="G130:G193" si="26">F130*C130</f>
        <v>5127.0336000000007</v>
      </c>
      <c r="H130" s="17">
        <f t="shared" si="18"/>
        <v>0.60795681839202587</v>
      </c>
      <c r="I130" s="14" t="b">
        <f t="shared" ref="I130:I193" si="27">IF(H130&lt;1,TRUE,FALSE)</f>
        <v>1</v>
      </c>
      <c r="J130" s="17" t="b">
        <f t="shared" ref="J130:J193" si="28">IF((B130-G130)&gt;$S$6,TRUE,FALSE)</f>
        <v>1</v>
      </c>
      <c r="K130" s="17">
        <f t="shared" si="19"/>
        <v>78.877440000000007</v>
      </c>
      <c r="L130" s="24">
        <f t="shared" si="20"/>
        <v>0.26</v>
      </c>
      <c r="M130" s="17">
        <f t="shared" ref="M130:M193" si="29">IF(H130&gt;(1+$S$7),B130*(1+$S$7),G130)</f>
        <v>5127.0336000000007</v>
      </c>
      <c r="N130" s="17">
        <f t="shared" si="21"/>
        <v>5127.0336000000007</v>
      </c>
      <c r="O130" s="17">
        <f t="shared" si="23"/>
        <v>0.60795681839202587</v>
      </c>
      <c r="P130" s="17">
        <f t="shared" si="22"/>
        <v>78.877440000000007</v>
      </c>
    </row>
    <row r="131" spans="1:16" x14ac:dyDescent="0.25">
      <c r="A131" s="15" t="s">
        <v>1432</v>
      </c>
      <c r="B131" s="23" t="e">
        <v>#N/A</v>
      </c>
      <c r="C131" s="23">
        <v>96</v>
      </c>
      <c r="D131" s="23">
        <v>20</v>
      </c>
      <c r="E131" s="23">
        <v>170.6</v>
      </c>
      <c r="F131" s="14">
        <f t="shared" si="25"/>
        <v>0.26</v>
      </c>
      <c r="G131" s="14">
        <f t="shared" si="26"/>
        <v>24.96</v>
      </c>
      <c r="H131" s="17" t="e">
        <f t="shared" ref="H131:H194" si="30">IF(B131=0,1,G131/B131)</f>
        <v>#N/A</v>
      </c>
      <c r="I131" s="14" t="e">
        <f t="shared" si="27"/>
        <v>#N/A</v>
      </c>
      <c r="J131" s="17" t="e">
        <f t="shared" si="28"/>
        <v>#N/A</v>
      </c>
      <c r="K131" s="17">
        <f t="shared" ref="K131:K194" si="31">G131/D131</f>
        <v>1.248</v>
      </c>
      <c r="L131" s="24" t="e">
        <f t="shared" ref="L131:L194" si="32">M131/C131</f>
        <v>#N/A</v>
      </c>
      <c r="M131" s="17" t="e">
        <f t="shared" si="29"/>
        <v>#N/A</v>
      </c>
      <c r="N131" s="17">
        <f t="shared" ref="N131:N194" si="33">IF(ISNA(M131),G131,M131)</f>
        <v>24.96</v>
      </c>
      <c r="O131" s="17" t="e">
        <f t="shared" si="23"/>
        <v>#N/A</v>
      </c>
      <c r="P131" s="17">
        <f t="shared" ref="P131:P194" si="34">N131/D131</f>
        <v>1.248</v>
      </c>
    </row>
    <row r="132" spans="1:16" x14ac:dyDescent="0.25">
      <c r="A132" s="15" t="s">
        <v>1435</v>
      </c>
      <c r="B132" s="23">
        <v>62.6</v>
      </c>
      <c r="C132" s="23">
        <v>135</v>
      </c>
      <c r="D132" s="23">
        <v>85</v>
      </c>
      <c r="E132" s="23">
        <v>4156.93</v>
      </c>
      <c r="F132" s="14">
        <f t="shared" si="25"/>
        <v>0.26</v>
      </c>
      <c r="G132" s="14">
        <f t="shared" si="26"/>
        <v>35.1</v>
      </c>
      <c r="H132" s="17">
        <f t="shared" si="30"/>
        <v>0.56070287539936103</v>
      </c>
      <c r="I132" s="14" t="b">
        <f t="shared" si="27"/>
        <v>1</v>
      </c>
      <c r="J132" s="17" t="b">
        <f t="shared" si="28"/>
        <v>0</v>
      </c>
      <c r="K132" s="17">
        <f t="shared" si="31"/>
        <v>0.41294117647058826</v>
      </c>
      <c r="L132" s="24">
        <f t="shared" si="32"/>
        <v>0.26</v>
      </c>
      <c r="M132" s="17">
        <f t="shared" si="29"/>
        <v>35.1</v>
      </c>
      <c r="N132" s="17">
        <f t="shared" si="33"/>
        <v>35.1</v>
      </c>
      <c r="O132" s="17">
        <f t="shared" si="23"/>
        <v>0.56070287539936103</v>
      </c>
      <c r="P132" s="17">
        <f t="shared" si="34"/>
        <v>0.41294117647058826</v>
      </c>
    </row>
    <row r="133" spans="1:16" x14ac:dyDescent="0.25">
      <c r="A133" s="15" t="s">
        <v>1443</v>
      </c>
      <c r="B133" s="23">
        <v>220.73999999999998</v>
      </c>
      <c r="C133" s="23">
        <v>663.39</v>
      </c>
      <c r="D133" s="23">
        <v>32</v>
      </c>
      <c r="E133" s="23">
        <v>375.42</v>
      </c>
      <c r="F133" s="14">
        <f t="shared" si="25"/>
        <v>0.26</v>
      </c>
      <c r="G133" s="14">
        <f t="shared" si="26"/>
        <v>172.48140000000001</v>
      </c>
      <c r="H133" s="17">
        <f t="shared" si="30"/>
        <v>0.78137809187279161</v>
      </c>
      <c r="I133" s="14" t="b">
        <f t="shared" si="27"/>
        <v>1</v>
      </c>
      <c r="J133" s="17" t="b">
        <f t="shared" si="28"/>
        <v>0</v>
      </c>
      <c r="K133" s="17">
        <f t="shared" si="31"/>
        <v>5.3900437500000002</v>
      </c>
      <c r="L133" s="24">
        <f t="shared" si="32"/>
        <v>0.26</v>
      </c>
      <c r="M133" s="17">
        <f t="shared" si="29"/>
        <v>172.48140000000001</v>
      </c>
      <c r="N133" s="17">
        <f t="shared" si="33"/>
        <v>172.48140000000001</v>
      </c>
      <c r="O133" s="17">
        <f t="shared" si="23"/>
        <v>0.78137809187279161</v>
      </c>
      <c r="P133" s="17">
        <f t="shared" si="34"/>
        <v>5.3900437500000002</v>
      </c>
    </row>
    <row r="134" spans="1:16" x14ac:dyDescent="0.25">
      <c r="A134" s="15" t="s">
        <v>1447</v>
      </c>
      <c r="B134" s="23" t="e">
        <v>#N/A</v>
      </c>
      <c r="C134" s="23">
        <v>0</v>
      </c>
      <c r="D134" s="23" t="e">
        <v>#N/A</v>
      </c>
      <c r="E134" s="23" t="e">
        <v>#N/A</v>
      </c>
      <c r="F134" s="14">
        <f t="shared" si="25"/>
        <v>0.26</v>
      </c>
      <c r="G134" s="14">
        <f t="shared" si="26"/>
        <v>0</v>
      </c>
      <c r="H134" s="17" t="e">
        <f t="shared" si="30"/>
        <v>#N/A</v>
      </c>
      <c r="I134" s="14" t="e">
        <f t="shared" si="27"/>
        <v>#N/A</v>
      </c>
      <c r="J134" s="17" t="e">
        <f t="shared" si="28"/>
        <v>#N/A</v>
      </c>
      <c r="K134" s="17" t="e">
        <f t="shared" si="31"/>
        <v>#N/A</v>
      </c>
      <c r="L134" s="24" t="e">
        <f t="shared" si="32"/>
        <v>#N/A</v>
      </c>
      <c r="M134" s="17" t="e">
        <f t="shared" si="29"/>
        <v>#N/A</v>
      </c>
      <c r="N134" s="17">
        <f t="shared" si="33"/>
        <v>0</v>
      </c>
      <c r="O134" s="17" t="e">
        <f t="shared" si="23"/>
        <v>#N/A</v>
      </c>
      <c r="P134" s="17" t="e">
        <f t="shared" si="34"/>
        <v>#N/A</v>
      </c>
    </row>
    <row r="135" spans="1:16" x14ac:dyDescent="0.25">
      <c r="A135" s="15" t="s">
        <v>1455</v>
      </c>
      <c r="B135" s="23">
        <v>166.02</v>
      </c>
      <c r="C135" s="23">
        <v>404.4</v>
      </c>
      <c r="D135" s="23">
        <v>45</v>
      </c>
      <c r="E135" s="23">
        <v>544.84</v>
      </c>
      <c r="F135" s="14">
        <f t="shared" si="25"/>
        <v>0.26</v>
      </c>
      <c r="G135" s="14">
        <f t="shared" si="26"/>
        <v>105.14399999999999</v>
      </c>
      <c r="H135" s="17">
        <f t="shared" si="30"/>
        <v>0.63332128659197673</v>
      </c>
      <c r="I135" s="14" t="b">
        <f t="shared" si="27"/>
        <v>1</v>
      </c>
      <c r="J135" s="17" t="b">
        <f t="shared" si="28"/>
        <v>0</v>
      </c>
      <c r="K135" s="17">
        <f t="shared" si="31"/>
        <v>2.3365333333333331</v>
      </c>
      <c r="L135" s="24">
        <f t="shared" si="32"/>
        <v>0.26</v>
      </c>
      <c r="M135" s="17">
        <f t="shared" si="29"/>
        <v>105.14399999999999</v>
      </c>
      <c r="N135" s="17">
        <f t="shared" si="33"/>
        <v>105.14399999999999</v>
      </c>
      <c r="O135" s="17">
        <f t="shared" si="23"/>
        <v>0.63332128659197673</v>
      </c>
      <c r="P135" s="17">
        <f t="shared" si="34"/>
        <v>2.3365333333333331</v>
      </c>
    </row>
    <row r="136" spans="1:16" x14ac:dyDescent="0.25">
      <c r="A136" s="15" t="s">
        <v>1466</v>
      </c>
      <c r="B136" s="23">
        <v>477.58000000000004</v>
      </c>
      <c r="C136" s="23">
        <v>1602</v>
      </c>
      <c r="D136" s="23">
        <v>40</v>
      </c>
      <c r="E136" s="23">
        <v>2071.34</v>
      </c>
      <c r="F136" s="14">
        <f t="shared" si="25"/>
        <v>0.26</v>
      </c>
      <c r="G136" s="14">
        <f t="shared" si="26"/>
        <v>416.52000000000004</v>
      </c>
      <c r="H136" s="17">
        <f t="shared" si="30"/>
        <v>0.87214707483562959</v>
      </c>
      <c r="I136" s="14" t="b">
        <f t="shared" si="27"/>
        <v>1</v>
      </c>
      <c r="J136" s="17" t="b">
        <f t="shared" si="28"/>
        <v>0</v>
      </c>
      <c r="K136" s="17">
        <f t="shared" si="31"/>
        <v>10.413</v>
      </c>
      <c r="L136" s="24">
        <f t="shared" si="32"/>
        <v>0.26</v>
      </c>
      <c r="M136" s="17">
        <f t="shared" si="29"/>
        <v>416.52000000000004</v>
      </c>
      <c r="N136" s="17">
        <f t="shared" si="33"/>
        <v>416.52000000000004</v>
      </c>
      <c r="O136" s="17">
        <f t="shared" ref="O136:O199" si="35">M136/B136</f>
        <v>0.87214707483562959</v>
      </c>
      <c r="P136" s="17">
        <f t="shared" si="34"/>
        <v>10.413</v>
      </c>
    </row>
    <row r="137" spans="1:16" x14ac:dyDescent="0.25">
      <c r="A137" s="15" t="s">
        <v>1471</v>
      </c>
      <c r="B137" s="23">
        <v>0</v>
      </c>
      <c r="C137" s="23">
        <v>0</v>
      </c>
      <c r="D137" s="23">
        <v>100</v>
      </c>
      <c r="E137" s="23">
        <v>14365</v>
      </c>
      <c r="F137" s="14">
        <f t="shared" si="25"/>
        <v>0.26</v>
      </c>
      <c r="G137" s="14">
        <f t="shared" si="26"/>
        <v>0</v>
      </c>
      <c r="H137" s="17">
        <f t="shared" si="30"/>
        <v>1</v>
      </c>
      <c r="I137" s="14" t="b">
        <f t="shared" si="27"/>
        <v>0</v>
      </c>
      <c r="J137" s="17" t="b">
        <f t="shared" si="28"/>
        <v>0</v>
      </c>
      <c r="K137" s="17">
        <f t="shared" si="31"/>
        <v>0</v>
      </c>
      <c r="L137" s="24" t="e">
        <f t="shared" si="32"/>
        <v>#DIV/0!</v>
      </c>
      <c r="M137" s="17">
        <f t="shared" si="29"/>
        <v>0</v>
      </c>
      <c r="N137" s="17">
        <f t="shared" si="33"/>
        <v>0</v>
      </c>
      <c r="O137" s="17" t="e">
        <f t="shared" si="35"/>
        <v>#DIV/0!</v>
      </c>
      <c r="P137" s="17">
        <f t="shared" si="34"/>
        <v>0</v>
      </c>
    </row>
    <row r="138" spans="1:16" x14ac:dyDescent="0.25">
      <c r="A138" s="15" t="s">
        <v>1476</v>
      </c>
      <c r="B138" s="23">
        <v>1546.1000000000001</v>
      </c>
      <c r="C138" s="23">
        <v>6313</v>
      </c>
      <c r="D138" s="23" t="e">
        <v>#N/A</v>
      </c>
      <c r="E138" s="23" t="e">
        <v>#N/A</v>
      </c>
      <c r="F138" s="14">
        <f t="shared" si="25"/>
        <v>0.26</v>
      </c>
      <c r="G138" s="14">
        <f t="shared" si="26"/>
        <v>1641.38</v>
      </c>
      <c r="H138" s="17">
        <f t="shared" si="30"/>
        <v>1.0616260267770519</v>
      </c>
      <c r="I138" s="14" t="b">
        <f t="shared" si="27"/>
        <v>0</v>
      </c>
      <c r="J138" s="17" t="b">
        <f t="shared" si="28"/>
        <v>0</v>
      </c>
      <c r="K138" s="17" t="e">
        <f t="shared" si="31"/>
        <v>#N/A</v>
      </c>
      <c r="L138" s="24">
        <f t="shared" si="32"/>
        <v>0.26</v>
      </c>
      <c r="M138" s="17">
        <f t="shared" si="29"/>
        <v>1641.38</v>
      </c>
      <c r="N138" s="17">
        <f t="shared" si="33"/>
        <v>1641.38</v>
      </c>
      <c r="O138" s="17">
        <f t="shared" si="35"/>
        <v>1.0616260267770519</v>
      </c>
      <c r="P138" s="17" t="e">
        <f t="shared" si="34"/>
        <v>#N/A</v>
      </c>
    </row>
    <row r="139" spans="1:16" x14ac:dyDescent="0.25">
      <c r="A139" s="15" t="s">
        <v>1486</v>
      </c>
      <c r="B139" s="23">
        <v>868.59000000000015</v>
      </c>
      <c r="C139" s="23">
        <v>175</v>
      </c>
      <c r="D139" s="23">
        <v>90</v>
      </c>
      <c r="E139" s="23">
        <v>13501.74</v>
      </c>
      <c r="F139" s="14">
        <f t="shared" si="25"/>
        <v>0.26</v>
      </c>
      <c r="G139" s="14">
        <f t="shared" si="26"/>
        <v>45.5</v>
      </c>
      <c r="H139" s="17">
        <f t="shared" si="30"/>
        <v>5.2383748373801206E-2</v>
      </c>
      <c r="I139" s="14" t="b">
        <f t="shared" si="27"/>
        <v>1</v>
      </c>
      <c r="J139" s="17" t="b">
        <f t="shared" si="28"/>
        <v>1</v>
      </c>
      <c r="K139" s="17">
        <f t="shared" si="31"/>
        <v>0.50555555555555554</v>
      </c>
      <c r="L139" s="24">
        <f t="shared" si="32"/>
        <v>0.26</v>
      </c>
      <c r="M139" s="17">
        <f t="shared" si="29"/>
        <v>45.5</v>
      </c>
      <c r="N139" s="17">
        <f t="shared" si="33"/>
        <v>45.5</v>
      </c>
      <c r="O139" s="17">
        <f t="shared" si="35"/>
        <v>5.2383748373801206E-2</v>
      </c>
      <c r="P139" s="17">
        <f t="shared" si="34"/>
        <v>0.50555555555555554</v>
      </c>
    </row>
    <row r="140" spans="1:16" x14ac:dyDescent="0.25">
      <c r="A140" s="15" t="s">
        <v>1492</v>
      </c>
      <c r="B140" s="23">
        <v>6423.6500000000005</v>
      </c>
      <c r="C140" s="23">
        <v>8221</v>
      </c>
      <c r="D140" s="23">
        <v>45</v>
      </c>
      <c r="E140" s="23">
        <v>2780.34</v>
      </c>
      <c r="F140" s="14">
        <f t="shared" si="25"/>
        <v>0.26</v>
      </c>
      <c r="G140" s="14">
        <f t="shared" si="26"/>
        <v>2137.46</v>
      </c>
      <c r="H140" s="17">
        <f t="shared" si="30"/>
        <v>0.33274851525223198</v>
      </c>
      <c r="I140" s="14" t="b">
        <f t="shared" si="27"/>
        <v>1</v>
      </c>
      <c r="J140" s="17" t="b">
        <f t="shared" si="28"/>
        <v>1</v>
      </c>
      <c r="K140" s="17">
        <f t="shared" si="31"/>
        <v>47.499111111111112</v>
      </c>
      <c r="L140" s="24">
        <f t="shared" si="32"/>
        <v>0.26</v>
      </c>
      <c r="M140" s="17">
        <f t="shared" si="29"/>
        <v>2137.46</v>
      </c>
      <c r="N140" s="17">
        <f t="shared" si="33"/>
        <v>2137.46</v>
      </c>
      <c r="O140" s="17">
        <f t="shared" si="35"/>
        <v>0.33274851525223198</v>
      </c>
      <c r="P140" s="17">
        <f t="shared" si="34"/>
        <v>47.499111111111112</v>
      </c>
    </row>
    <row r="141" spans="1:16" x14ac:dyDescent="0.25">
      <c r="A141" s="15" t="s">
        <v>1506</v>
      </c>
      <c r="B141" s="23">
        <v>751.27</v>
      </c>
      <c r="C141" s="23">
        <v>2250</v>
      </c>
      <c r="D141" s="23">
        <v>35</v>
      </c>
      <c r="E141" s="23">
        <v>1224.6199999999999</v>
      </c>
      <c r="F141" s="14">
        <f t="shared" si="25"/>
        <v>0.26</v>
      </c>
      <c r="G141" s="14">
        <f t="shared" si="26"/>
        <v>585</v>
      </c>
      <c r="H141" s="17">
        <f t="shared" si="30"/>
        <v>0.77868143277383628</v>
      </c>
      <c r="I141" s="14" t="b">
        <f t="shared" si="27"/>
        <v>1</v>
      </c>
      <c r="J141" s="17" t="b">
        <f t="shared" si="28"/>
        <v>1</v>
      </c>
      <c r="K141" s="17">
        <f t="shared" si="31"/>
        <v>16.714285714285715</v>
      </c>
      <c r="L141" s="24">
        <f t="shared" si="32"/>
        <v>0.26</v>
      </c>
      <c r="M141" s="17">
        <f t="shared" si="29"/>
        <v>585</v>
      </c>
      <c r="N141" s="17">
        <f t="shared" si="33"/>
        <v>585</v>
      </c>
      <c r="O141" s="17">
        <f t="shared" si="35"/>
        <v>0.77868143277383628</v>
      </c>
      <c r="P141" s="17">
        <f t="shared" si="34"/>
        <v>16.714285714285715</v>
      </c>
    </row>
    <row r="142" spans="1:16" x14ac:dyDescent="0.25">
      <c r="A142" s="15" t="s">
        <v>2267</v>
      </c>
      <c r="B142" s="23">
        <v>240.6</v>
      </c>
      <c r="C142" s="23">
        <v>1150</v>
      </c>
      <c r="D142" s="23" t="e">
        <v>#N/A</v>
      </c>
      <c r="E142" s="23" t="e">
        <v>#N/A</v>
      </c>
      <c r="F142" s="14">
        <f t="shared" si="25"/>
        <v>0.26</v>
      </c>
      <c r="G142" s="14">
        <f t="shared" si="26"/>
        <v>299</v>
      </c>
      <c r="H142" s="17">
        <f t="shared" si="30"/>
        <v>1.2427265170407316</v>
      </c>
      <c r="I142" s="14" t="b">
        <f t="shared" si="27"/>
        <v>0</v>
      </c>
      <c r="J142" s="17" t="b">
        <f t="shared" si="28"/>
        <v>0</v>
      </c>
      <c r="K142" s="17" t="e">
        <f t="shared" si="31"/>
        <v>#N/A</v>
      </c>
      <c r="L142" s="24">
        <f t="shared" si="32"/>
        <v>0.25106086956521739</v>
      </c>
      <c r="M142" s="17">
        <f t="shared" si="29"/>
        <v>288.71999999999997</v>
      </c>
      <c r="N142" s="17">
        <f t="shared" si="33"/>
        <v>288.71999999999997</v>
      </c>
      <c r="O142" s="17">
        <f t="shared" si="35"/>
        <v>1.2</v>
      </c>
      <c r="P142" s="17" t="e">
        <f t="shared" si="34"/>
        <v>#N/A</v>
      </c>
    </row>
    <row r="143" spans="1:16" x14ac:dyDescent="0.25">
      <c r="A143" s="15" t="s">
        <v>262</v>
      </c>
      <c r="B143" s="23">
        <v>917.56000000000006</v>
      </c>
      <c r="C143" s="23">
        <v>2620</v>
      </c>
      <c r="D143" s="23" t="e">
        <v>#N/A</v>
      </c>
      <c r="E143" s="23" t="e">
        <v>#N/A</v>
      </c>
      <c r="F143" s="14">
        <f t="shared" si="25"/>
        <v>0.26</v>
      </c>
      <c r="G143" s="14">
        <f t="shared" si="26"/>
        <v>681.2</v>
      </c>
      <c r="H143" s="17">
        <f t="shared" si="30"/>
        <v>0.74240376651118178</v>
      </c>
      <c r="I143" s="14" t="b">
        <f t="shared" si="27"/>
        <v>1</v>
      </c>
      <c r="J143" s="17" t="b">
        <f t="shared" si="28"/>
        <v>1</v>
      </c>
      <c r="K143" s="17" t="e">
        <f t="shared" si="31"/>
        <v>#N/A</v>
      </c>
      <c r="L143" s="24">
        <f t="shared" si="32"/>
        <v>0.26</v>
      </c>
      <c r="M143" s="17">
        <f t="shared" si="29"/>
        <v>681.2</v>
      </c>
      <c r="N143" s="17">
        <f t="shared" si="33"/>
        <v>681.2</v>
      </c>
      <c r="O143" s="17">
        <f t="shared" si="35"/>
        <v>0.74240376651118178</v>
      </c>
      <c r="P143" s="17" t="e">
        <f t="shared" si="34"/>
        <v>#N/A</v>
      </c>
    </row>
    <row r="144" spans="1:16" x14ac:dyDescent="0.25">
      <c r="A144" s="15" t="s">
        <v>270</v>
      </c>
      <c r="B144" s="23">
        <v>933.24000000000012</v>
      </c>
      <c r="C144" s="23">
        <v>2256</v>
      </c>
      <c r="D144" s="23">
        <v>20</v>
      </c>
      <c r="E144" s="23">
        <v>1676.72</v>
      </c>
      <c r="F144" s="14">
        <f t="shared" si="25"/>
        <v>0.26</v>
      </c>
      <c r="G144" s="14">
        <f t="shared" si="26"/>
        <v>586.56000000000006</v>
      </c>
      <c r="H144" s="17">
        <f t="shared" si="30"/>
        <v>0.62851999485662846</v>
      </c>
      <c r="I144" s="14" t="b">
        <f t="shared" si="27"/>
        <v>1</v>
      </c>
      <c r="J144" s="17" t="b">
        <f t="shared" si="28"/>
        <v>1</v>
      </c>
      <c r="K144" s="17">
        <f t="shared" si="31"/>
        <v>29.328000000000003</v>
      </c>
      <c r="L144" s="24">
        <f t="shared" si="32"/>
        <v>0.26</v>
      </c>
      <c r="M144" s="17">
        <f t="shared" si="29"/>
        <v>586.56000000000006</v>
      </c>
      <c r="N144" s="17">
        <f t="shared" si="33"/>
        <v>586.56000000000006</v>
      </c>
      <c r="O144" s="17">
        <f t="shared" si="35"/>
        <v>0.62851999485662846</v>
      </c>
      <c r="P144" s="17">
        <f t="shared" si="34"/>
        <v>29.328000000000003</v>
      </c>
    </row>
    <row r="145" spans="1:16" x14ac:dyDescent="0.25">
      <c r="A145" s="15" t="s">
        <v>283</v>
      </c>
      <c r="B145" s="23">
        <v>275.89</v>
      </c>
      <c r="C145" s="23">
        <v>1246</v>
      </c>
      <c r="D145" s="23">
        <v>75</v>
      </c>
      <c r="E145" s="23">
        <v>3491.86</v>
      </c>
      <c r="F145" s="14">
        <f t="shared" si="25"/>
        <v>0.26</v>
      </c>
      <c r="G145" s="14">
        <f t="shared" si="26"/>
        <v>323.96000000000004</v>
      </c>
      <c r="H145" s="17">
        <f t="shared" si="30"/>
        <v>1.174236108594005</v>
      </c>
      <c r="I145" s="14" t="b">
        <f t="shared" si="27"/>
        <v>0</v>
      </c>
      <c r="J145" s="17" t="b">
        <f t="shared" si="28"/>
        <v>0</v>
      </c>
      <c r="K145" s="17">
        <f t="shared" si="31"/>
        <v>4.319466666666667</v>
      </c>
      <c r="L145" s="24">
        <f t="shared" si="32"/>
        <v>0.26</v>
      </c>
      <c r="M145" s="17">
        <f t="shared" si="29"/>
        <v>323.96000000000004</v>
      </c>
      <c r="N145" s="17">
        <f t="shared" si="33"/>
        <v>323.96000000000004</v>
      </c>
      <c r="O145" s="17">
        <f t="shared" si="35"/>
        <v>1.174236108594005</v>
      </c>
      <c r="P145" s="17">
        <f t="shared" si="34"/>
        <v>4.319466666666667</v>
      </c>
    </row>
    <row r="146" spans="1:16" x14ac:dyDescent="0.25">
      <c r="A146" s="15" t="s">
        <v>296</v>
      </c>
      <c r="B146" s="23">
        <v>730.04000000000008</v>
      </c>
      <c r="C146" s="23">
        <v>616</v>
      </c>
      <c r="D146" s="23">
        <v>40</v>
      </c>
      <c r="E146" s="23">
        <v>2458.66</v>
      </c>
      <c r="F146" s="14">
        <f t="shared" si="25"/>
        <v>0.26</v>
      </c>
      <c r="G146" s="14">
        <f t="shared" si="26"/>
        <v>160.16</v>
      </c>
      <c r="H146" s="17">
        <f t="shared" si="30"/>
        <v>0.21938523916497724</v>
      </c>
      <c r="I146" s="14" t="b">
        <f t="shared" si="27"/>
        <v>1</v>
      </c>
      <c r="J146" s="17" t="b">
        <f t="shared" si="28"/>
        <v>1</v>
      </c>
      <c r="K146" s="17">
        <f t="shared" si="31"/>
        <v>4.0039999999999996</v>
      </c>
      <c r="L146" s="24">
        <f t="shared" si="32"/>
        <v>0.26</v>
      </c>
      <c r="M146" s="17">
        <f t="shared" si="29"/>
        <v>160.16</v>
      </c>
      <c r="N146" s="17">
        <f t="shared" si="33"/>
        <v>160.16</v>
      </c>
      <c r="O146" s="17">
        <f t="shared" si="35"/>
        <v>0.21938523916497724</v>
      </c>
      <c r="P146" s="17">
        <f t="shared" si="34"/>
        <v>4.0039999999999996</v>
      </c>
    </row>
    <row r="147" spans="1:16" x14ac:dyDescent="0.25">
      <c r="A147" s="15" t="s">
        <v>312</v>
      </c>
      <c r="B147" s="23">
        <v>557.9</v>
      </c>
      <c r="C147" s="23">
        <v>2070</v>
      </c>
      <c r="D147" s="23">
        <v>110</v>
      </c>
      <c r="E147" s="23">
        <v>4712.97</v>
      </c>
      <c r="F147" s="14">
        <f t="shared" si="25"/>
        <v>0.26</v>
      </c>
      <c r="G147" s="14">
        <f t="shared" si="26"/>
        <v>538.20000000000005</v>
      </c>
      <c r="H147" s="17">
        <f t="shared" si="30"/>
        <v>0.96468901236780802</v>
      </c>
      <c r="I147" s="14" t="b">
        <f t="shared" si="27"/>
        <v>1</v>
      </c>
      <c r="J147" s="17" t="b">
        <f t="shared" si="28"/>
        <v>0</v>
      </c>
      <c r="K147" s="17">
        <f t="shared" si="31"/>
        <v>4.8927272727272735</v>
      </c>
      <c r="L147" s="24">
        <f t="shared" si="32"/>
        <v>0.26</v>
      </c>
      <c r="M147" s="17">
        <f t="shared" si="29"/>
        <v>538.20000000000005</v>
      </c>
      <c r="N147" s="17">
        <f t="shared" si="33"/>
        <v>538.20000000000005</v>
      </c>
      <c r="O147" s="17">
        <f t="shared" si="35"/>
        <v>0.96468901236780802</v>
      </c>
      <c r="P147" s="17">
        <f t="shared" si="34"/>
        <v>4.8927272727272735</v>
      </c>
    </row>
    <row r="148" spans="1:16" x14ac:dyDescent="0.25">
      <c r="A148" s="15" t="s">
        <v>1509</v>
      </c>
      <c r="B148" s="23" t="e">
        <v>#N/A</v>
      </c>
      <c r="C148" s="23">
        <v>996</v>
      </c>
      <c r="D148" s="23">
        <v>80</v>
      </c>
      <c r="E148" s="23">
        <v>9660.68</v>
      </c>
      <c r="F148" s="14">
        <f t="shared" ref="F148:F179" si="36">$S$4</f>
        <v>0.26</v>
      </c>
      <c r="G148" s="14">
        <f t="shared" si="26"/>
        <v>258.96000000000004</v>
      </c>
      <c r="H148" s="17" t="e">
        <f t="shared" si="30"/>
        <v>#N/A</v>
      </c>
      <c r="I148" s="14" t="e">
        <f t="shared" si="27"/>
        <v>#N/A</v>
      </c>
      <c r="J148" s="17" t="e">
        <f t="shared" si="28"/>
        <v>#N/A</v>
      </c>
      <c r="K148" s="17">
        <f t="shared" si="31"/>
        <v>3.2370000000000005</v>
      </c>
      <c r="L148" s="24" t="e">
        <f t="shared" si="32"/>
        <v>#N/A</v>
      </c>
      <c r="M148" s="17" t="e">
        <f t="shared" si="29"/>
        <v>#N/A</v>
      </c>
      <c r="N148" s="17">
        <f t="shared" si="33"/>
        <v>258.96000000000004</v>
      </c>
      <c r="O148" s="17" t="e">
        <f t="shared" si="35"/>
        <v>#N/A</v>
      </c>
      <c r="P148" s="17">
        <f t="shared" si="34"/>
        <v>3.2370000000000005</v>
      </c>
    </row>
    <row r="149" spans="1:16" x14ac:dyDescent="0.25">
      <c r="A149" s="15" t="s">
        <v>1518</v>
      </c>
      <c r="B149" s="23">
        <v>31.300000000000004</v>
      </c>
      <c r="C149" s="23">
        <v>50</v>
      </c>
      <c r="D149" s="23" t="e">
        <v>#N/A</v>
      </c>
      <c r="E149" s="23" t="e">
        <v>#N/A</v>
      </c>
      <c r="F149" s="14">
        <f t="shared" si="36"/>
        <v>0.26</v>
      </c>
      <c r="G149" s="14">
        <f t="shared" si="26"/>
        <v>13</v>
      </c>
      <c r="H149" s="17">
        <f t="shared" si="30"/>
        <v>0.4153354632587859</v>
      </c>
      <c r="I149" s="14" t="b">
        <f t="shared" si="27"/>
        <v>1</v>
      </c>
      <c r="J149" s="17" t="b">
        <f t="shared" si="28"/>
        <v>0</v>
      </c>
      <c r="K149" s="17" t="e">
        <f t="shared" si="31"/>
        <v>#N/A</v>
      </c>
      <c r="L149" s="24">
        <f t="shared" si="32"/>
        <v>0.26</v>
      </c>
      <c r="M149" s="17">
        <f t="shared" si="29"/>
        <v>13</v>
      </c>
      <c r="N149" s="17">
        <f t="shared" si="33"/>
        <v>13</v>
      </c>
      <c r="O149" s="17">
        <f t="shared" si="35"/>
        <v>0.4153354632587859</v>
      </c>
      <c r="P149" s="17" t="e">
        <f t="shared" si="34"/>
        <v>#N/A</v>
      </c>
    </row>
    <row r="150" spans="1:16" x14ac:dyDescent="0.25">
      <c r="A150" s="15" t="s">
        <v>1541</v>
      </c>
      <c r="B150" s="23" t="e">
        <v>#N/A</v>
      </c>
      <c r="C150" s="23">
        <v>0</v>
      </c>
      <c r="D150" s="23">
        <v>40</v>
      </c>
      <c r="E150" s="23">
        <v>-873.98</v>
      </c>
      <c r="F150" s="14">
        <f t="shared" si="36"/>
        <v>0.26</v>
      </c>
      <c r="G150" s="14">
        <f t="shared" si="26"/>
        <v>0</v>
      </c>
      <c r="H150" s="17" t="e">
        <f t="shared" si="30"/>
        <v>#N/A</v>
      </c>
      <c r="I150" s="14" t="e">
        <f t="shared" si="27"/>
        <v>#N/A</v>
      </c>
      <c r="J150" s="17" t="e">
        <f t="shared" si="28"/>
        <v>#N/A</v>
      </c>
      <c r="K150" s="17">
        <f t="shared" si="31"/>
        <v>0</v>
      </c>
      <c r="L150" s="24" t="e">
        <f t="shared" si="32"/>
        <v>#N/A</v>
      </c>
      <c r="M150" s="17" t="e">
        <f t="shared" si="29"/>
        <v>#N/A</v>
      </c>
      <c r="N150" s="17">
        <f t="shared" si="33"/>
        <v>0</v>
      </c>
      <c r="O150" s="17" t="e">
        <f t="shared" si="35"/>
        <v>#N/A</v>
      </c>
      <c r="P150" s="17">
        <f t="shared" si="34"/>
        <v>0</v>
      </c>
    </row>
    <row r="151" spans="1:16" x14ac:dyDescent="0.25">
      <c r="A151" s="15" t="s">
        <v>1551</v>
      </c>
      <c r="B151" s="23">
        <v>0</v>
      </c>
      <c r="C151" s="23">
        <v>0</v>
      </c>
      <c r="D151" s="23">
        <v>30</v>
      </c>
      <c r="E151" s="23">
        <v>49.79</v>
      </c>
      <c r="F151" s="14">
        <f t="shared" si="36"/>
        <v>0.26</v>
      </c>
      <c r="G151" s="14">
        <f t="shared" si="26"/>
        <v>0</v>
      </c>
      <c r="H151" s="17">
        <f t="shared" si="30"/>
        <v>1</v>
      </c>
      <c r="I151" s="14" t="b">
        <f t="shared" si="27"/>
        <v>0</v>
      </c>
      <c r="J151" s="17" t="b">
        <f t="shared" si="28"/>
        <v>0</v>
      </c>
      <c r="K151" s="17">
        <f t="shared" si="31"/>
        <v>0</v>
      </c>
      <c r="L151" s="24" t="e">
        <f t="shared" si="32"/>
        <v>#DIV/0!</v>
      </c>
      <c r="M151" s="17">
        <f t="shared" si="29"/>
        <v>0</v>
      </c>
      <c r="N151" s="17">
        <f t="shared" si="33"/>
        <v>0</v>
      </c>
      <c r="O151" s="17" t="e">
        <f t="shared" si="35"/>
        <v>#DIV/0!</v>
      </c>
      <c r="P151" s="17">
        <f t="shared" si="34"/>
        <v>0</v>
      </c>
    </row>
    <row r="152" spans="1:16" x14ac:dyDescent="0.25">
      <c r="A152" s="15" t="s">
        <v>1562</v>
      </c>
      <c r="B152" s="23">
        <v>0</v>
      </c>
      <c r="C152" s="23">
        <v>120</v>
      </c>
      <c r="D152" s="23">
        <v>30</v>
      </c>
      <c r="E152" s="23">
        <v>76.69</v>
      </c>
      <c r="F152" s="14">
        <f t="shared" si="36"/>
        <v>0.26</v>
      </c>
      <c r="G152" s="14">
        <f t="shared" si="26"/>
        <v>31.200000000000003</v>
      </c>
      <c r="H152" s="17">
        <f t="shared" si="30"/>
        <v>1</v>
      </c>
      <c r="I152" s="14" t="b">
        <f t="shared" si="27"/>
        <v>0</v>
      </c>
      <c r="J152" s="17" t="b">
        <f t="shared" si="28"/>
        <v>0</v>
      </c>
      <c r="K152" s="17">
        <f t="shared" si="31"/>
        <v>1.04</v>
      </c>
      <c r="L152" s="24">
        <f t="shared" si="32"/>
        <v>0.26</v>
      </c>
      <c r="M152" s="17">
        <f t="shared" si="29"/>
        <v>31.200000000000003</v>
      </c>
      <c r="N152" s="17">
        <f t="shared" si="33"/>
        <v>31.200000000000003</v>
      </c>
      <c r="O152" s="17" t="e">
        <f t="shared" si="35"/>
        <v>#DIV/0!</v>
      </c>
      <c r="P152" s="17">
        <f t="shared" si="34"/>
        <v>1.04</v>
      </c>
    </row>
    <row r="153" spans="1:16" x14ac:dyDescent="0.25">
      <c r="A153" s="15" t="s">
        <v>1567</v>
      </c>
      <c r="B153" s="23">
        <v>0</v>
      </c>
      <c r="C153" s="23">
        <v>0</v>
      </c>
      <c r="D153" s="23">
        <v>35</v>
      </c>
      <c r="E153" s="23">
        <v>303.42</v>
      </c>
      <c r="F153" s="14">
        <f t="shared" si="36"/>
        <v>0.26</v>
      </c>
      <c r="G153" s="14">
        <f t="shared" si="26"/>
        <v>0</v>
      </c>
      <c r="H153" s="17">
        <f t="shared" si="30"/>
        <v>1</v>
      </c>
      <c r="I153" s="14" t="b">
        <f t="shared" si="27"/>
        <v>0</v>
      </c>
      <c r="J153" s="17" t="b">
        <f t="shared" si="28"/>
        <v>0</v>
      </c>
      <c r="K153" s="17">
        <f t="shared" si="31"/>
        <v>0</v>
      </c>
      <c r="L153" s="24" t="e">
        <f t="shared" si="32"/>
        <v>#DIV/0!</v>
      </c>
      <c r="M153" s="17">
        <f t="shared" si="29"/>
        <v>0</v>
      </c>
      <c r="N153" s="17">
        <f t="shared" si="33"/>
        <v>0</v>
      </c>
      <c r="O153" s="17" t="e">
        <f t="shared" si="35"/>
        <v>#DIV/0!</v>
      </c>
      <c r="P153" s="17">
        <f t="shared" si="34"/>
        <v>0</v>
      </c>
    </row>
    <row r="154" spans="1:16" x14ac:dyDescent="0.25">
      <c r="A154" s="15" t="s">
        <v>1571</v>
      </c>
      <c r="B154" s="23">
        <v>80</v>
      </c>
      <c r="C154" s="23">
        <v>160</v>
      </c>
      <c r="D154" s="23">
        <v>25</v>
      </c>
      <c r="E154" s="23">
        <v>28898.560000000005</v>
      </c>
      <c r="F154" s="14">
        <f t="shared" si="36"/>
        <v>0.26</v>
      </c>
      <c r="G154" s="14">
        <f t="shared" si="26"/>
        <v>41.6</v>
      </c>
      <c r="H154" s="17">
        <f t="shared" si="30"/>
        <v>0.52</v>
      </c>
      <c r="I154" s="14" t="b">
        <f t="shared" si="27"/>
        <v>1</v>
      </c>
      <c r="J154" s="17" t="b">
        <f t="shared" si="28"/>
        <v>0</v>
      </c>
      <c r="K154" s="17">
        <f t="shared" si="31"/>
        <v>1.6640000000000001</v>
      </c>
      <c r="L154" s="24">
        <f t="shared" si="32"/>
        <v>0.26</v>
      </c>
      <c r="M154" s="17">
        <f t="shared" si="29"/>
        <v>41.6</v>
      </c>
      <c r="N154" s="17">
        <f t="shared" si="33"/>
        <v>41.6</v>
      </c>
      <c r="O154" s="17">
        <f t="shared" si="35"/>
        <v>0.52</v>
      </c>
      <c r="P154" s="17">
        <f t="shared" si="34"/>
        <v>1.6640000000000001</v>
      </c>
    </row>
    <row r="155" spans="1:16" x14ac:dyDescent="0.25">
      <c r="A155" s="15" t="s">
        <v>1576</v>
      </c>
      <c r="B155" s="23">
        <v>0</v>
      </c>
      <c r="C155" s="23">
        <v>930</v>
      </c>
      <c r="D155" s="23">
        <v>130</v>
      </c>
      <c r="E155" s="23">
        <v>4034.65</v>
      </c>
      <c r="F155" s="14">
        <f t="shared" si="36"/>
        <v>0.26</v>
      </c>
      <c r="G155" s="14">
        <f t="shared" si="26"/>
        <v>241.8</v>
      </c>
      <c r="H155" s="17">
        <f t="shared" si="30"/>
        <v>1</v>
      </c>
      <c r="I155" s="14" t="b">
        <f t="shared" si="27"/>
        <v>0</v>
      </c>
      <c r="J155" s="17" t="b">
        <f t="shared" si="28"/>
        <v>0</v>
      </c>
      <c r="K155" s="17">
        <f t="shared" si="31"/>
        <v>1.86</v>
      </c>
      <c r="L155" s="24">
        <f t="shared" si="32"/>
        <v>0.26</v>
      </c>
      <c r="M155" s="17">
        <f t="shared" si="29"/>
        <v>241.8</v>
      </c>
      <c r="N155" s="17">
        <f t="shared" si="33"/>
        <v>241.8</v>
      </c>
      <c r="O155" s="17" t="e">
        <f t="shared" si="35"/>
        <v>#DIV/0!</v>
      </c>
      <c r="P155" s="17">
        <f t="shared" si="34"/>
        <v>1.86</v>
      </c>
    </row>
    <row r="156" spans="1:16" x14ac:dyDescent="0.25">
      <c r="A156" s="15" t="s">
        <v>1584</v>
      </c>
      <c r="B156" s="23">
        <v>10</v>
      </c>
      <c r="C156" s="23">
        <v>95</v>
      </c>
      <c r="D156" s="23">
        <v>20</v>
      </c>
      <c r="E156" s="23">
        <v>263.64</v>
      </c>
      <c r="F156" s="14">
        <f t="shared" si="36"/>
        <v>0.26</v>
      </c>
      <c r="G156" s="14">
        <f t="shared" si="26"/>
        <v>24.7</v>
      </c>
      <c r="H156" s="17">
        <f t="shared" si="30"/>
        <v>2.4699999999999998</v>
      </c>
      <c r="I156" s="14" t="b">
        <f t="shared" si="27"/>
        <v>0</v>
      </c>
      <c r="J156" s="17" t="b">
        <f t="shared" si="28"/>
        <v>0</v>
      </c>
      <c r="K156" s="17">
        <f t="shared" si="31"/>
        <v>1.2349999999999999</v>
      </c>
      <c r="L156" s="24">
        <f t="shared" si="32"/>
        <v>0.12631578947368421</v>
      </c>
      <c r="M156" s="17">
        <f t="shared" si="29"/>
        <v>12</v>
      </c>
      <c r="N156" s="17">
        <f t="shared" si="33"/>
        <v>12</v>
      </c>
      <c r="O156" s="17">
        <f t="shared" si="35"/>
        <v>1.2</v>
      </c>
      <c r="P156" s="17">
        <f t="shared" si="34"/>
        <v>0.6</v>
      </c>
    </row>
    <row r="157" spans="1:16" x14ac:dyDescent="0.25">
      <c r="A157" s="15" t="s">
        <v>1591</v>
      </c>
      <c r="B157" s="23">
        <v>0</v>
      </c>
      <c r="C157" s="23">
        <v>90</v>
      </c>
      <c r="D157" s="23">
        <v>50</v>
      </c>
      <c r="E157" s="23">
        <v>474.97</v>
      </c>
      <c r="F157" s="14">
        <f t="shared" si="36"/>
        <v>0.26</v>
      </c>
      <c r="G157" s="14">
        <f t="shared" si="26"/>
        <v>23.400000000000002</v>
      </c>
      <c r="H157" s="17">
        <f t="shared" si="30"/>
        <v>1</v>
      </c>
      <c r="I157" s="14" t="b">
        <f t="shared" si="27"/>
        <v>0</v>
      </c>
      <c r="J157" s="17" t="b">
        <f t="shared" si="28"/>
        <v>0</v>
      </c>
      <c r="K157" s="17">
        <f t="shared" si="31"/>
        <v>0.46800000000000003</v>
      </c>
      <c r="L157" s="24">
        <f t="shared" si="32"/>
        <v>0.26</v>
      </c>
      <c r="M157" s="17">
        <f t="shared" si="29"/>
        <v>23.400000000000002</v>
      </c>
      <c r="N157" s="17">
        <f t="shared" si="33"/>
        <v>23.400000000000002</v>
      </c>
      <c r="O157" s="17" t="e">
        <f t="shared" si="35"/>
        <v>#DIV/0!</v>
      </c>
      <c r="P157" s="17">
        <f t="shared" si="34"/>
        <v>0.46800000000000003</v>
      </c>
    </row>
    <row r="158" spans="1:16" x14ac:dyDescent="0.25">
      <c r="A158" s="15" t="s">
        <v>1598</v>
      </c>
      <c r="B158" s="23">
        <v>20</v>
      </c>
      <c r="C158" s="23">
        <v>0</v>
      </c>
      <c r="D158" s="23">
        <v>40</v>
      </c>
      <c r="E158" s="23">
        <v>55.17</v>
      </c>
      <c r="F158" s="14">
        <f t="shared" si="36"/>
        <v>0.26</v>
      </c>
      <c r="G158" s="14">
        <f t="shared" si="26"/>
        <v>0</v>
      </c>
      <c r="H158" s="17">
        <f t="shared" si="30"/>
        <v>0</v>
      </c>
      <c r="I158" s="14" t="b">
        <f t="shared" si="27"/>
        <v>1</v>
      </c>
      <c r="J158" s="17" t="b">
        <f t="shared" si="28"/>
        <v>0</v>
      </c>
      <c r="K158" s="17">
        <f t="shared" si="31"/>
        <v>0</v>
      </c>
      <c r="L158" s="24" t="e">
        <f t="shared" si="32"/>
        <v>#DIV/0!</v>
      </c>
      <c r="M158" s="17">
        <f t="shared" si="29"/>
        <v>0</v>
      </c>
      <c r="N158" s="17">
        <f t="shared" si="33"/>
        <v>0</v>
      </c>
      <c r="O158" s="17">
        <f t="shared" si="35"/>
        <v>0</v>
      </c>
      <c r="P158" s="17">
        <f t="shared" si="34"/>
        <v>0</v>
      </c>
    </row>
    <row r="159" spans="1:16" x14ac:dyDescent="0.25">
      <c r="A159" s="15" t="s">
        <v>1605</v>
      </c>
      <c r="B159" s="23">
        <v>50</v>
      </c>
      <c r="C159" s="23">
        <v>300</v>
      </c>
      <c r="D159" s="23" t="e">
        <v>#N/A</v>
      </c>
      <c r="E159" s="23" t="e">
        <v>#N/A</v>
      </c>
      <c r="F159" s="14">
        <f t="shared" si="36"/>
        <v>0.26</v>
      </c>
      <c r="G159" s="14">
        <f t="shared" si="26"/>
        <v>78</v>
      </c>
      <c r="H159" s="17">
        <f t="shared" si="30"/>
        <v>1.56</v>
      </c>
      <c r="I159" s="14" t="b">
        <f t="shared" si="27"/>
        <v>0</v>
      </c>
      <c r="J159" s="17" t="b">
        <f t="shared" si="28"/>
        <v>0</v>
      </c>
      <c r="K159" s="17" t="e">
        <f t="shared" si="31"/>
        <v>#N/A</v>
      </c>
      <c r="L159" s="24">
        <f t="shared" si="32"/>
        <v>0.2</v>
      </c>
      <c r="M159" s="17">
        <f t="shared" si="29"/>
        <v>60</v>
      </c>
      <c r="N159" s="17">
        <f t="shared" si="33"/>
        <v>60</v>
      </c>
      <c r="O159" s="17">
        <f t="shared" si="35"/>
        <v>1.2</v>
      </c>
      <c r="P159" s="17" t="e">
        <f t="shared" si="34"/>
        <v>#N/A</v>
      </c>
    </row>
    <row r="160" spans="1:16" x14ac:dyDescent="0.25">
      <c r="A160" s="15" t="s">
        <v>1611</v>
      </c>
      <c r="B160" s="23">
        <v>1317.1199999999994</v>
      </c>
      <c r="C160" s="23">
        <v>4060</v>
      </c>
      <c r="D160" s="23" t="e">
        <v>#N/A</v>
      </c>
      <c r="E160" s="23" t="e">
        <v>#N/A</v>
      </c>
      <c r="F160" s="14">
        <f t="shared" si="36"/>
        <v>0.26</v>
      </c>
      <c r="G160" s="14">
        <f t="shared" si="26"/>
        <v>1055.6000000000001</v>
      </c>
      <c r="H160" s="17">
        <f t="shared" si="30"/>
        <v>0.80144557823129292</v>
      </c>
      <c r="I160" s="14" t="b">
        <f t="shared" si="27"/>
        <v>1</v>
      </c>
      <c r="J160" s="17" t="b">
        <f t="shared" si="28"/>
        <v>1</v>
      </c>
      <c r="K160" s="17" t="e">
        <f t="shared" si="31"/>
        <v>#N/A</v>
      </c>
      <c r="L160" s="24">
        <f t="shared" si="32"/>
        <v>0.26</v>
      </c>
      <c r="M160" s="17">
        <f t="shared" si="29"/>
        <v>1055.6000000000001</v>
      </c>
      <c r="N160" s="17">
        <f t="shared" si="33"/>
        <v>1055.6000000000001</v>
      </c>
      <c r="O160" s="17">
        <f t="shared" si="35"/>
        <v>0.80144557823129292</v>
      </c>
      <c r="P160" s="17" t="e">
        <f t="shared" si="34"/>
        <v>#N/A</v>
      </c>
    </row>
    <row r="161" spans="1:16" x14ac:dyDescent="0.25">
      <c r="A161" s="15" t="s">
        <v>1652</v>
      </c>
      <c r="B161" s="23">
        <v>75.260000000000005</v>
      </c>
      <c r="C161" s="23">
        <v>300</v>
      </c>
      <c r="D161" s="23">
        <v>20</v>
      </c>
      <c r="E161" s="23">
        <v>55.5</v>
      </c>
      <c r="F161" s="14">
        <f t="shared" si="36"/>
        <v>0.26</v>
      </c>
      <c r="G161" s="14">
        <f t="shared" si="26"/>
        <v>78</v>
      </c>
      <c r="H161" s="17">
        <f t="shared" si="30"/>
        <v>1.0364071219771458</v>
      </c>
      <c r="I161" s="14" t="b">
        <f t="shared" si="27"/>
        <v>0</v>
      </c>
      <c r="J161" s="17" t="b">
        <f t="shared" si="28"/>
        <v>0</v>
      </c>
      <c r="K161" s="17">
        <f t="shared" si="31"/>
        <v>3.9</v>
      </c>
      <c r="L161" s="24">
        <f t="shared" si="32"/>
        <v>0.26</v>
      </c>
      <c r="M161" s="17">
        <f t="shared" si="29"/>
        <v>78</v>
      </c>
      <c r="N161" s="17">
        <f t="shared" si="33"/>
        <v>78</v>
      </c>
      <c r="O161" s="17">
        <f t="shared" si="35"/>
        <v>1.0364071219771458</v>
      </c>
      <c r="P161" s="17">
        <f t="shared" si="34"/>
        <v>3.9</v>
      </c>
    </row>
    <row r="162" spans="1:16" x14ac:dyDescent="0.25">
      <c r="A162" s="15" t="s">
        <v>1661</v>
      </c>
      <c r="B162" s="23">
        <v>0</v>
      </c>
      <c r="C162" s="23">
        <v>0</v>
      </c>
      <c r="D162" s="23">
        <v>35</v>
      </c>
      <c r="E162" s="23">
        <v>590.5</v>
      </c>
      <c r="F162" s="14">
        <f t="shared" si="36"/>
        <v>0.26</v>
      </c>
      <c r="G162" s="14">
        <f t="shared" si="26"/>
        <v>0</v>
      </c>
      <c r="H162" s="17">
        <f t="shared" si="30"/>
        <v>1</v>
      </c>
      <c r="I162" s="14" t="b">
        <f t="shared" si="27"/>
        <v>0</v>
      </c>
      <c r="J162" s="17" t="b">
        <f t="shared" si="28"/>
        <v>0</v>
      </c>
      <c r="K162" s="17">
        <f t="shared" si="31"/>
        <v>0</v>
      </c>
      <c r="L162" s="24" t="e">
        <f t="shared" si="32"/>
        <v>#DIV/0!</v>
      </c>
      <c r="M162" s="17">
        <f t="shared" si="29"/>
        <v>0</v>
      </c>
      <c r="N162" s="17">
        <f t="shared" si="33"/>
        <v>0</v>
      </c>
      <c r="O162" s="17" t="e">
        <f t="shared" si="35"/>
        <v>#DIV/0!</v>
      </c>
      <c r="P162" s="17">
        <f t="shared" si="34"/>
        <v>0</v>
      </c>
    </row>
    <row r="163" spans="1:16" x14ac:dyDescent="0.25">
      <c r="A163" s="15" t="s">
        <v>1669</v>
      </c>
      <c r="B163" s="23">
        <v>0</v>
      </c>
      <c r="C163" s="23">
        <v>0</v>
      </c>
      <c r="D163" s="23" t="e">
        <v>#N/A</v>
      </c>
      <c r="E163" s="23" t="e">
        <v>#N/A</v>
      </c>
      <c r="F163" s="14">
        <f t="shared" si="36"/>
        <v>0.26</v>
      </c>
      <c r="G163" s="14">
        <f t="shared" si="26"/>
        <v>0</v>
      </c>
      <c r="H163" s="17">
        <f t="shared" si="30"/>
        <v>1</v>
      </c>
      <c r="I163" s="14" t="b">
        <f t="shared" si="27"/>
        <v>0</v>
      </c>
      <c r="J163" s="17" t="b">
        <f t="shared" si="28"/>
        <v>0</v>
      </c>
      <c r="K163" s="17" t="e">
        <f t="shared" si="31"/>
        <v>#N/A</v>
      </c>
      <c r="L163" s="24" t="e">
        <f t="shared" si="32"/>
        <v>#DIV/0!</v>
      </c>
      <c r="M163" s="17">
        <f t="shared" si="29"/>
        <v>0</v>
      </c>
      <c r="N163" s="17">
        <f t="shared" si="33"/>
        <v>0</v>
      </c>
      <c r="O163" s="17" t="e">
        <f t="shared" si="35"/>
        <v>#DIV/0!</v>
      </c>
      <c r="P163" s="17" t="e">
        <f t="shared" si="34"/>
        <v>#N/A</v>
      </c>
    </row>
    <row r="164" spans="1:16" x14ac:dyDescent="0.25">
      <c r="A164" s="15" t="s">
        <v>1679</v>
      </c>
      <c r="B164" s="23">
        <v>0</v>
      </c>
      <c r="C164" s="23">
        <v>200</v>
      </c>
      <c r="D164" s="23">
        <v>185</v>
      </c>
      <c r="E164" s="23">
        <v>8406.64</v>
      </c>
      <c r="F164" s="14">
        <f t="shared" si="36"/>
        <v>0.26</v>
      </c>
      <c r="G164" s="14">
        <f t="shared" si="26"/>
        <v>52</v>
      </c>
      <c r="H164" s="17">
        <f t="shared" si="30"/>
        <v>1</v>
      </c>
      <c r="I164" s="14" t="b">
        <f t="shared" si="27"/>
        <v>0</v>
      </c>
      <c r="J164" s="17" t="b">
        <f t="shared" si="28"/>
        <v>0</v>
      </c>
      <c r="K164" s="17">
        <f t="shared" si="31"/>
        <v>0.2810810810810811</v>
      </c>
      <c r="L164" s="24">
        <f t="shared" si="32"/>
        <v>0.26</v>
      </c>
      <c r="M164" s="17">
        <f t="shared" si="29"/>
        <v>52</v>
      </c>
      <c r="N164" s="17">
        <f t="shared" si="33"/>
        <v>52</v>
      </c>
      <c r="O164" s="17" t="e">
        <f t="shared" si="35"/>
        <v>#DIV/0!</v>
      </c>
      <c r="P164" s="17">
        <f t="shared" si="34"/>
        <v>0.2810810810810811</v>
      </c>
    </row>
    <row r="165" spans="1:16" x14ac:dyDescent="0.25">
      <c r="A165" s="15" t="s">
        <v>1685</v>
      </c>
      <c r="B165" s="23">
        <v>57.15</v>
      </c>
      <c r="C165" s="23">
        <v>270</v>
      </c>
      <c r="D165" s="23" t="e">
        <v>#N/A</v>
      </c>
      <c r="E165" s="23" t="e">
        <v>#N/A</v>
      </c>
      <c r="F165" s="14">
        <f t="shared" si="36"/>
        <v>0.26</v>
      </c>
      <c r="G165" s="14">
        <f t="shared" si="26"/>
        <v>70.2</v>
      </c>
      <c r="H165" s="17">
        <f t="shared" si="30"/>
        <v>1.2283464566929134</v>
      </c>
      <c r="I165" s="14" t="b">
        <f t="shared" si="27"/>
        <v>0</v>
      </c>
      <c r="J165" s="17" t="b">
        <f t="shared" si="28"/>
        <v>0</v>
      </c>
      <c r="K165" s="17" t="e">
        <f t="shared" si="31"/>
        <v>#N/A</v>
      </c>
      <c r="L165" s="24">
        <f t="shared" si="32"/>
        <v>0.254</v>
      </c>
      <c r="M165" s="17">
        <f t="shared" si="29"/>
        <v>68.58</v>
      </c>
      <c r="N165" s="17">
        <f t="shared" si="33"/>
        <v>68.58</v>
      </c>
      <c r="O165" s="17">
        <f t="shared" si="35"/>
        <v>1.2</v>
      </c>
      <c r="P165" s="17" t="e">
        <f t="shared" si="34"/>
        <v>#N/A</v>
      </c>
    </row>
    <row r="166" spans="1:16" x14ac:dyDescent="0.25">
      <c r="A166" s="15" t="s">
        <v>2273</v>
      </c>
      <c r="B166" s="23">
        <v>173.99</v>
      </c>
      <c r="C166" s="23">
        <v>45</v>
      </c>
      <c r="D166" s="23">
        <v>30</v>
      </c>
      <c r="E166" s="23">
        <v>3501.7899999999995</v>
      </c>
      <c r="F166" s="14">
        <f t="shared" si="36"/>
        <v>0.26</v>
      </c>
      <c r="G166" s="14">
        <f t="shared" si="26"/>
        <v>11.700000000000001</v>
      </c>
      <c r="H166" s="17">
        <f t="shared" si="30"/>
        <v>6.7245243979539057E-2</v>
      </c>
      <c r="I166" s="14" t="b">
        <f t="shared" si="27"/>
        <v>1</v>
      </c>
      <c r="J166" s="17" t="b">
        <f t="shared" si="28"/>
        <v>1</v>
      </c>
      <c r="K166" s="17">
        <f t="shared" si="31"/>
        <v>0.39</v>
      </c>
      <c r="L166" s="24">
        <f t="shared" si="32"/>
        <v>0.26</v>
      </c>
      <c r="M166" s="17">
        <f t="shared" si="29"/>
        <v>11.700000000000001</v>
      </c>
      <c r="N166" s="17">
        <f t="shared" si="33"/>
        <v>11.700000000000001</v>
      </c>
      <c r="O166" s="17">
        <f t="shared" si="35"/>
        <v>6.7245243979539057E-2</v>
      </c>
      <c r="P166" s="17">
        <f t="shared" si="34"/>
        <v>0.39</v>
      </c>
    </row>
    <row r="167" spans="1:16" x14ac:dyDescent="0.25">
      <c r="A167" s="15" t="s">
        <v>2279</v>
      </c>
      <c r="B167" s="23">
        <v>75.539999999999992</v>
      </c>
      <c r="C167" s="23">
        <v>486</v>
      </c>
      <c r="D167" s="23">
        <v>40</v>
      </c>
      <c r="E167" s="23">
        <v>298.62</v>
      </c>
      <c r="F167" s="14">
        <f t="shared" si="36"/>
        <v>0.26</v>
      </c>
      <c r="G167" s="14">
        <f t="shared" si="26"/>
        <v>126.36</v>
      </c>
      <c r="H167" s="17">
        <f t="shared" si="30"/>
        <v>1.6727561556791106</v>
      </c>
      <c r="I167" s="14" t="b">
        <f t="shared" si="27"/>
        <v>0</v>
      </c>
      <c r="J167" s="17" t="b">
        <f t="shared" si="28"/>
        <v>0</v>
      </c>
      <c r="K167" s="17">
        <f t="shared" si="31"/>
        <v>3.1589999999999998</v>
      </c>
      <c r="L167" s="24">
        <f t="shared" si="32"/>
        <v>0.18651851851851847</v>
      </c>
      <c r="M167" s="17">
        <f t="shared" si="29"/>
        <v>90.647999999999982</v>
      </c>
      <c r="N167" s="17">
        <f t="shared" si="33"/>
        <v>90.647999999999982</v>
      </c>
      <c r="O167" s="17">
        <f t="shared" si="35"/>
        <v>1.2</v>
      </c>
      <c r="P167" s="17">
        <f t="shared" si="34"/>
        <v>2.2661999999999995</v>
      </c>
    </row>
    <row r="168" spans="1:16" x14ac:dyDescent="0.25">
      <c r="A168" s="15" t="s">
        <v>1695</v>
      </c>
      <c r="B168" s="23">
        <v>282.39999999999998</v>
      </c>
      <c r="C168" s="23">
        <v>1205.53</v>
      </c>
      <c r="D168" s="23">
        <v>50</v>
      </c>
      <c r="E168" s="23">
        <v>-245.07000000000002</v>
      </c>
      <c r="F168" s="14">
        <f t="shared" si="36"/>
        <v>0.26</v>
      </c>
      <c r="G168" s="14">
        <f t="shared" si="26"/>
        <v>313.43779999999998</v>
      </c>
      <c r="H168" s="17">
        <f t="shared" si="30"/>
        <v>1.1099072237960341</v>
      </c>
      <c r="I168" s="14" t="b">
        <f t="shared" si="27"/>
        <v>0</v>
      </c>
      <c r="J168" s="17" t="b">
        <f t="shared" si="28"/>
        <v>0</v>
      </c>
      <c r="K168" s="17">
        <f t="shared" si="31"/>
        <v>6.2687559999999998</v>
      </c>
      <c r="L168" s="24">
        <f t="shared" si="32"/>
        <v>0.26</v>
      </c>
      <c r="M168" s="17">
        <f t="shared" si="29"/>
        <v>313.43779999999998</v>
      </c>
      <c r="N168" s="17">
        <f t="shared" si="33"/>
        <v>313.43779999999998</v>
      </c>
      <c r="O168" s="17">
        <f t="shared" si="35"/>
        <v>1.1099072237960341</v>
      </c>
      <c r="P168" s="17">
        <f t="shared" si="34"/>
        <v>6.2687559999999998</v>
      </c>
    </row>
    <row r="169" spans="1:16" x14ac:dyDescent="0.25">
      <c r="A169" s="15" t="s">
        <v>1699</v>
      </c>
      <c r="B169" s="23">
        <v>0</v>
      </c>
      <c r="C169" s="23">
        <v>194.17</v>
      </c>
      <c r="D169" s="23">
        <v>50</v>
      </c>
      <c r="E169" s="23">
        <v>554.17999999999995</v>
      </c>
      <c r="F169" s="14">
        <f t="shared" si="36"/>
        <v>0.26</v>
      </c>
      <c r="G169" s="14">
        <f t="shared" si="26"/>
        <v>50.484200000000001</v>
      </c>
      <c r="H169" s="17">
        <f t="shared" si="30"/>
        <v>1</v>
      </c>
      <c r="I169" s="14" t="b">
        <f t="shared" si="27"/>
        <v>0</v>
      </c>
      <c r="J169" s="17" t="b">
        <f t="shared" si="28"/>
        <v>0</v>
      </c>
      <c r="K169" s="17">
        <f t="shared" si="31"/>
        <v>1.009684</v>
      </c>
      <c r="L169" s="24">
        <f t="shared" si="32"/>
        <v>0.26</v>
      </c>
      <c r="M169" s="17">
        <f t="shared" si="29"/>
        <v>50.484200000000001</v>
      </c>
      <c r="N169" s="17">
        <f t="shared" si="33"/>
        <v>50.484200000000001</v>
      </c>
      <c r="O169" s="17" t="e">
        <f t="shared" si="35"/>
        <v>#DIV/0!</v>
      </c>
      <c r="P169" s="17">
        <f t="shared" si="34"/>
        <v>1.009684</v>
      </c>
    </row>
    <row r="170" spans="1:16" x14ac:dyDescent="0.25">
      <c r="A170" s="15" t="s">
        <v>1708</v>
      </c>
      <c r="B170" s="23">
        <v>1031.3</v>
      </c>
      <c r="C170" s="23">
        <v>3270</v>
      </c>
      <c r="D170" s="23">
        <v>32</v>
      </c>
      <c r="E170" s="23">
        <v>976.04999999999984</v>
      </c>
      <c r="F170" s="14">
        <f t="shared" si="36"/>
        <v>0.26</v>
      </c>
      <c r="G170" s="14">
        <f t="shared" si="26"/>
        <v>850.2</v>
      </c>
      <c r="H170" s="17">
        <f t="shared" si="30"/>
        <v>0.82439639290216238</v>
      </c>
      <c r="I170" s="14" t="b">
        <f t="shared" si="27"/>
        <v>1</v>
      </c>
      <c r="J170" s="17" t="b">
        <f t="shared" si="28"/>
        <v>1</v>
      </c>
      <c r="K170" s="17">
        <f t="shared" si="31"/>
        <v>26.568750000000001</v>
      </c>
      <c r="L170" s="24">
        <f t="shared" si="32"/>
        <v>0.26</v>
      </c>
      <c r="M170" s="17">
        <f t="shared" si="29"/>
        <v>850.2</v>
      </c>
      <c r="N170" s="17">
        <f t="shared" si="33"/>
        <v>850.2</v>
      </c>
      <c r="O170" s="17">
        <f t="shared" si="35"/>
        <v>0.82439639290216238</v>
      </c>
      <c r="P170" s="17">
        <f t="shared" si="34"/>
        <v>26.568750000000001</v>
      </c>
    </row>
    <row r="171" spans="1:16" x14ac:dyDescent="0.25">
      <c r="A171" s="15" t="s">
        <v>1717</v>
      </c>
      <c r="B171" s="23">
        <v>162.26</v>
      </c>
      <c r="C171" s="23">
        <v>909</v>
      </c>
      <c r="D171" s="23">
        <v>20</v>
      </c>
      <c r="E171" s="23">
        <v>229.9</v>
      </c>
      <c r="F171" s="14">
        <f t="shared" si="36"/>
        <v>0.26</v>
      </c>
      <c r="G171" s="14">
        <f t="shared" si="26"/>
        <v>236.34</v>
      </c>
      <c r="H171" s="17">
        <f t="shared" si="30"/>
        <v>1.4565512141008259</v>
      </c>
      <c r="I171" s="14" t="b">
        <f t="shared" si="27"/>
        <v>0</v>
      </c>
      <c r="J171" s="17" t="b">
        <f t="shared" si="28"/>
        <v>0</v>
      </c>
      <c r="K171" s="17">
        <f t="shared" si="31"/>
        <v>11.817</v>
      </c>
      <c r="L171" s="24">
        <f t="shared" si="32"/>
        <v>0.21420462046204619</v>
      </c>
      <c r="M171" s="17">
        <f t="shared" si="29"/>
        <v>194.71199999999999</v>
      </c>
      <c r="N171" s="17">
        <f t="shared" si="33"/>
        <v>194.71199999999999</v>
      </c>
      <c r="O171" s="17">
        <f t="shared" si="35"/>
        <v>1.2</v>
      </c>
      <c r="P171" s="17">
        <f t="shared" si="34"/>
        <v>9.7355999999999998</v>
      </c>
    </row>
    <row r="172" spans="1:16" x14ac:dyDescent="0.25">
      <c r="A172" s="15" t="s">
        <v>1726</v>
      </c>
      <c r="B172" s="23">
        <v>3054.89</v>
      </c>
      <c r="C172" s="23">
        <v>11555</v>
      </c>
      <c r="D172" s="23">
        <v>35</v>
      </c>
      <c r="E172" s="23">
        <v>-636.48</v>
      </c>
      <c r="F172" s="14">
        <f t="shared" si="36"/>
        <v>0.26</v>
      </c>
      <c r="G172" s="14">
        <f t="shared" si="26"/>
        <v>3004.3</v>
      </c>
      <c r="H172" s="17">
        <f t="shared" si="30"/>
        <v>0.98343966558534035</v>
      </c>
      <c r="I172" s="14" t="b">
        <f t="shared" si="27"/>
        <v>1</v>
      </c>
      <c r="J172" s="17" t="b">
        <f t="shared" si="28"/>
        <v>0</v>
      </c>
      <c r="K172" s="17">
        <f t="shared" si="31"/>
        <v>85.837142857142865</v>
      </c>
      <c r="L172" s="24">
        <f t="shared" si="32"/>
        <v>0.26</v>
      </c>
      <c r="M172" s="17">
        <f t="shared" si="29"/>
        <v>3004.3</v>
      </c>
      <c r="N172" s="17">
        <f t="shared" si="33"/>
        <v>3004.3</v>
      </c>
      <c r="O172" s="17">
        <f t="shared" si="35"/>
        <v>0.98343966558534035</v>
      </c>
      <c r="P172" s="17">
        <f t="shared" si="34"/>
        <v>85.837142857142865</v>
      </c>
    </row>
    <row r="173" spans="1:16" x14ac:dyDescent="0.25">
      <c r="A173" s="15" t="s">
        <v>1743</v>
      </c>
      <c r="B173" s="23">
        <v>3260.2600000000011</v>
      </c>
      <c r="C173" s="23">
        <v>20244.8</v>
      </c>
      <c r="D173" s="23">
        <v>35</v>
      </c>
      <c r="E173" s="23">
        <v>-592.91</v>
      </c>
      <c r="F173" s="14">
        <f t="shared" si="36"/>
        <v>0.26</v>
      </c>
      <c r="G173" s="14">
        <f t="shared" si="26"/>
        <v>5263.6480000000001</v>
      </c>
      <c r="H173" s="17">
        <f t="shared" si="30"/>
        <v>1.6144871881383689</v>
      </c>
      <c r="I173" s="14" t="b">
        <f t="shared" si="27"/>
        <v>0</v>
      </c>
      <c r="J173" s="17" t="b">
        <f t="shared" si="28"/>
        <v>0</v>
      </c>
      <c r="K173" s="17">
        <f t="shared" si="31"/>
        <v>150.38994285714287</v>
      </c>
      <c r="L173" s="24">
        <f t="shared" si="32"/>
        <v>0.19325021733976139</v>
      </c>
      <c r="M173" s="17">
        <f t="shared" si="29"/>
        <v>3912.3120000000013</v>
      </c>
      <c r="N173" s="17">
        <f t="shared" si="33"/>
        <v>3912.3120000000013</v>
      </c>
      <c r="O173" s="17">
        <f t="shared" si="35"/>
        <v>1.2</v>
      </c>
      <c r="P173" s="17">
        <f t="shared" si="34"/>
        <v>111.7803428571429</v>
      </c>
    </row>
    <row r="174" spans="1:16" x14ac:dyDescent="0.25">
      <c r="A174" s="15" t="s">
        <v>1763</v>
      </c>
      <c r="B174" s="23">
        <v>186.15000000000003</v>
      </c>
      <c r="C174" s="23">
        <v>682</v>
      </c>
      <c r="D174" s="23">
        <v>40</v>
      </c>
      <c r="E174" s="23">
        <v>1922.03</v>
      </c>
      <c r="F174" s="14">
        <f t="shared" si="36"/>
        <v>0.26</v>
      </c>
      <c r="G174" s="14">
        <f t="shared" si="26"/>
        <v>177.32</v>
      </c>
      <c r="H174" s="17">
        <f t="shared" si="30"/>
        <v>0.95256513564329826</v>
      </c>
      <c r="I174" s="14" t="b">
        <f t="shared" si="27"/>
        <v>1</v>
      </c>
      <c r="J174" s="17" t="b">
        <f t="shared" si="28"/>
        <v>0</v>
      </c>
      <c r="K174" s="17">
        <f t="shared" si="31"/>
        <v>4.4329999999999998</v>
      </c>
      <c r="L174" s="24">
        <f t="shared" si="32"/>
        <v>0.26</v>
      </c>
      <c r="M174" s="17">
        <f t="shared" si="29"/>
        <v>177.32</v>
      </c>
      <c r="N174" s="17">
        <f t="shared" si="33"/>
        <v>177.32</v>
      </c>
      <c r="O174" s="17">
        <f t="shared" si="35"/>
        <v>0.95256513564329826</v>
      </c>
      <c r="P174" s="17">
        <f t="shared" si="34"/>
        <v>4.4329999999999998</v>
      </c>
    </row>
    <row r="175" spans="1:16" x14ac:dyDescent="0.25">
      <c r="A175" s="15" t="s">
        <v>1766</v>
      </c>
      <c r="B175" s="23">
        <v>86.300000000000011</v>
      </c>
      <c r="C175" s="23">
        <v>365</v>
      </c>
      <c r="D175" s="23">
        <v>20</v>
      </c>
      <c r="E175" s="23">
        <v>143.74</v>
      </c>
      <c r="F175" s="14">
        <f t="shared" si="36"/>
        <v>0.26</v>
      </c>
      <c r="G175" s="14">
        <f t="shared" si="26"/>
        <v>94.9</v>
      </c>
      <c r="H175" s="17">
        <f t="shared" si="30"/>
        <v>1.0996523754345306</v>
      </c>
      <c r="I175" s="14" t="b">
        <f t="shared" si="27"/>
        <v>0</v>
      </c>
      <c r="J175" s="17" t="b">
        <f t="shared" si="28"/>
        <v>0</v>
      </c>
      <c r="K175" s="17">
        <f t="shared" si="31"/>
        <v>4.7450000000000001</v>
      </c>
      <c r="L175" s="24">
        <f t="shared" si="32"/>
        <v>0.26</v>
      </c>
      <c r="M175" s="17">
        <f t="shared" si="29"/>
        <v>94.9</v>
      </c>
      <c r="N175" s="17">
        <f t="shared" si="33"/>
        <v>94.9</v>
      </c>
      <c r="O175" s="17">
        <f t="shared" si="35"/>
        <v>1.0996523754345306</v>
      </c>
      <c r="P175" s="17">
        <f t="shared" si="34"/>
        <v>4.7450000000000001</v>
      </c>
    </row>
    <row r="176" spans="1:16" x14ac:dyDescent="0.25">
      <c r="A176" s="15" t="s">
        <v>1770</v>
      </c>
      <c r="B176" s="23">
        <v>500.29000000000008</v>
      </c>
      <c r="C176" s="23">
        <v>0</v>
      </c>
      <c r="D176" s="23">
        <v>90</v>
      </c>
      <c r="E176" s="23">
        <v>401.96</v>
      </c>
      <c r="F176" s="14">
        <f t="shared" si="36"/>
        <v>0.26</v>
      </c>
      <c r="G176" s="14">
        <f t="shared" si="26"/>
        <v>0</v>
      </c>
      <c r="H176" s="17">
        <f t="shared" si="30"/>
        <v>0</v>
      </c>
      <c r="I176" s="14" t="b">
        <f t="shared" si="27"/>
        <v>1</v>
      </c>
      <c r="J176" s="17" t="b">
        <f t="shared" si="28"/>
        <v>1</v>
      </c>
      <c r="K176" s="17">
        <f t="shared" si="31"/>
        <v>0</v>
      </c>
      <c r="L176" s="24" t="e">
        <f t="shared" si="32"/>
        <v>#DIV/0!</v>
      </c>
      <c r="M176" s="17">
        <f t="shared" si="29"/>
        <v>0</v>
      </c>
      <c r="N176" s="17">
        <f t="shared" si="33"/>
        <v>0</v>
      </c>
      <c r="O176" s="17">
        <f t="shared" si="35"/>
        <v>0</v>
      </c>
      <c r="P176" s="17">
        <f t="shared" si="34"/>
        <v>0</v>
      </c>
    </row>
    <row r="177" spans="1:16" x14ac:dyDescent="0.25">
      <c r="A177" s="15" t="s">
        <v>1800</v>
      </c>
      <c r="B177" s="23">
        <v>3616.75</v>
      </c>
      <c r="C177" s="23">
        <v>14511.539999999999</v>
      </c>
      <c r="D177" s="23">
        <v>85</v>
      </c>
      <c r="E177" s="23">
        <v>1637.25</v>
      </c>
      <c r="F177" s="14">
        <f t="shared" si="36"/>
        <v>0.26</v>
      </c>
      <c r="G177" s="14">
        <f t="shared" si="26"/>
        <v>3773.0003999999999</v>
      </c>
      <c r="H177" s="17">
        <f t="shared" si="30"/>
        <v>1.0432018801410106</v>
      </c>
      <c r="I177" s="14" t="b">
        <f t="shared" si="27"/>
        <v>0</v>
      </c>
      <c r="J177" s="17" t="b">
        <f t="shared" si="28"/>
        <v>0</v>
      </c>
      <c r="K177" s="17">
        <f t="shared" si="31"/>
        <v>44.388239999999996</v>
      </c>
      <c r="L177" s="24">
        <f t="shared" si="32"/>
        <v>0.26</v>
      </c>
      <c r="M177" s="17">
        <f t="shared" si="29"/>
        <v>3773.0003999999999</v>
      </c>
      <c r="N177" s="17">
        <f t="shared" si="33"/>
        <v>3773.0003999999999</v>
      </c>
      <c r="O177" s="17">
        <f t="shared" si="35"/>
        <v>1.0432018801410106</v>
      </c>
      <c r="P177" s="17">
        <f t="shared" si="34"/>
        <v>44.388239999999996</v>
      </c>
    </row>
    <row r="178" spans="1:16" x14ac:dyDescent="0.25">
      <c r="A178" s="15" t="s">
        <v>1821</v>
      </c>
      <c r="B178" s="23">
        <v>148.03</v>
      </c>
      <c r="C178" s="23">
        <v>655</v>
      </c>
      <c r="D178" s="23">
        <v>30</v>
      </c>
      <c r="E178" s="23">
        <v>918.41</v>
      </c>
      <c r="F178" s="14">
        <f t="shared" si="36"/>
        <v>0.26</v>
      </c>
      <c r="G178" s="14">
        <f t="shared" si="26"/>
        <v>170.3</v>
      </c>
      <c r="H178" s="17">
        <f t="shared" si="30"/>
        <v>1.1504424778761062</v>
      </c>
      <c r="I178" s="14" t="b">
        <f t="shared" si="27"/>
        <v>0</v>
      </c>
      <c r="J178" s="17" t="b">
        <f t="shared" si="28"/>
        <v>0</v>
      </c>
      <c r="K178" s="17">
        <f t="shared" si="31"/>
        <v>5.6766666666666667</v>
      </c>
      <c r="L178" s="24">
        <f t="shared" si="32"/>
        <v>0.26</v>
      </c>
      <c r="M178" s="17">
        <f t="shared" si="29"/>
        <v>170.3</v>
      </c>
      <c r="N178" s="17">
        <f t="shared" si="33"/>
        <v>170.3</v>
      </c>
      <c r="O178" s="17">
        <f t="shared" si="35"/>
        <v>1.1504424778761062</v>
      </c>
      <c r="P178" s="17">
        <f t="shared" si="34"/>
        <v>5.6766666666666667</v>
      </c>
    </row>
    <row r="179" spans="1:16" x14ac:dyDescent="0.25">
      <c r="A179" s="15" t="s">
        <v>1825</v>
      </c>
      <c r="B179" s="23">
        <v>2264.3999999999996</v>
      </c>
      <c r="C179" s="23">
        <v>9542</v>
      </c>
      <c r="D179" s="23">
        <v>75</v>
      </c>
      <c r="E179" s="23">
        <v>2363.1999999999998</v>
      </c>
      <c r="F179" s="14">
        <f t="shared" si="36"/>
        <v>0.26</v>
      </c>
      <c r="G179" s="14">
        <f t="shared" si="26"/>
        <v>2480.92</v>
      </c>
      <c r="H179" s="17">
        <f t="shared" si="30"/>
        <v>1.0956191485603253</v>
      </c>
      <c r="I179" s="14" t="b">
        <f t="shared" si="27"/>
        <v>0</v>
      </c>
      <c r="J179" s="17" t="b">
        <f t="shared" si="28"/>
        <v>0</v>
      </c>
      <c r="K179" s="17">
        <f t="shared" si="31"/>
        <v>33.078933333333332</v>
      </c>
      <c r="L179" s="24">
        <f t="shared" si="32"/>
        <v>0.26</v>
      </c>
      <c r="M179" s="17">
        <f t="shared" si="29"/>
        <v>2480.92</v>
      </c>
      <c r="N179" s="17">
        <f t="shared" si="33"/>
        <v>2480.92</v>
      </c>
      <c r="O179" s="17">
        <f t="shared" si="35"/>
        <v>1.0956191485603253</v>
      </c>
      <c r="P179" s="17">
        <f t="shared" si="34"/>
        <v>33.078933333333332</v>
      </c>
    </row>
    <row r="180" spans="1:16" x14ac:dyDescent="0.25">
      <c r="A180" s="15" t="s">
        <v>1833</v>
      </c>
      <c r="B180" s="23">
        <v>273.46000000000004</v>
      </c>
      <c r="C180" s="23">
        <v>570</v>
      </c>
      <c r="D180" s="23">
        <v>73</v>
      </c>
      <c r="E180" s="23">
        <v>4451.75</v>
      </c>
      <c r="F180" s="14">
        <f t="shared" ref="F180:F211" si="37">$S$4</f>
        <v>0.26</v>
      </c>
      <c r="G180" s="14">
        <f t="shared" si="26"/>
        <v>148.20000000000002</v>
      </c>
      <c r="H180" s="17">
        <f t="shared" si="30"/>
        <v>0.54194397718130627</v>
      </c>
      <c r="I180" s="14" t="b">
        <f t="shared" si="27"/>
        <v>1</v>
      </c>
      <c r="J180" s="17" t="b">
        <f t="shared" si="28"/>
        <v>0</v>
      </c>
      <c r="K180" s="17">
        <f t="shared" si="31"/>
        <v>2.0301369863013701</v>
      </c>
      <c r="L180" s="24">
        <f t="shared" si="32"/>
        <v>0.26</v>
      </c>
      <c r="M180" s="17">
        <f t="shared" si="29"/>
        <v>148.20000000000002</v>
      </c>
      <c r="N180" s="17">
        <f t="shared" si="33"/>
        <v>148.20000000000002</v>
      </c>
      <c r="O180" s="17">
        <f t="shared" si="35"/>
        <v>0.54194397718130627</v>
      </c>
      <c r="P180" s="17">
        <f t="shared" si="34"/>
        <v>2.0301369863013701</v>
      </c>
    </row>
    <row r="181" spans="1:16" x14ac:dyDescent="0.25">
      <c r="A181" s="15" t="s">
        <v>1836</v>
      </c>
      <c r="B181" s="23">
        <v>1794.94</v>
      </c>
      <c r="C181" s="23">
        <v>3367</v>
      </c>
      <c r="D181" s="23">
        <v>90</v>
      </c>
      <c r="E181" s="23">
        <v>1254.45</v>
      </c>
      <c r="F181" s="14">
        <f t="shared" si="37"/>
        <v>0.26</v>
      </c>
      <c r="G181" s="14">
        <f t="shared" si="26"/>
        <v>875.42000000000007</v>
      </c>
      <c r="H181" s="17">
        <f t="shared" si="30"/>
        <v>0.48771546681226113</v>
      </c>
      <c r="I181" s="14" t="b">
        <f t="shared" si="27"/>
        <v>1</v>
      </c>
      <c r="J181" s="17" t="b">
        <f t="shared" si="28"/>
        <v>1</v>
      </c>
      <c r="K181" s="17">
        <f t="shared" si="31"/>
        <v>9.7268888888888902</v>
      </c>
      <c r="L181" s="24">
        <f t="shared" si="32"/>
        <v>0.26</v>
      </c>
      <c r="M181" s="17">
        <f t="shared" si="29"/>
        <v>875.42000000000007</v>
      </c>
      <c r="N181" s="17">
        <f t="shared" si="33"/>
        <v>875.42000000000007</v>
      </c>
      <c r="O181" s="17">
        <f t="shared" si="35"/>
        <v>0.48771546681226113</v>
      </c>
      <c r="P181" s="17">
        <f t="shared" si="34"/>
        <v>9.7268888888888902</v>
      </c>
    </row>
    <row r="182" spans="1:16" x14ac:dyDescent="0.25">
      <c r="A182" s="15" t="s">
        <v>1846</v>
      </c>
      <c r="B182" s="23">
        <v>32.770000000000003</v>
      </c>
      <c r="C182" s="23">
        <v>0</v>
      </c>
      <c r="D182" s="23">
        <v>50</v>
      </c>
      <c r="E182" s="23">
        <v>457.66</v>
      </c>
      <c r="F182" s="14">
        <f t="shared" si="37"/>
        <v>0.26</v>
      </c>
      <c r="G182" s="14">
        <f t="shared" si="26"/>
        <v>0</v>
      </c>
      <c r="H182" s="17">
        <f t="shared" si="30"/>
        <v>0</v>
      </c>
      <c r="I182" s="14" t="b">
        <f t="shared" si="27"/>
        <v>1</v>
      </c>
      <c r="J182" s="17" t="b">
        <f t="shared" si="28"/>
        <v>0</v>
      </c>
      <c r="K182" s="17">
        <f t="shared" si="31"/>
        <v>0</v>
      </c>
      <c r="L182" s="24" t="e">
        <f t="shared" si="32"/>
        <v>#DIV/0!</v>
      </c>
      <c r="M182" s="17">
        <f t="shared" si="29"/>
        <v>0</v>
      </c>
      <c r="N182" s="17">
        <f t="shared" si="33"/>
        <v>0</v>
      </c>
      <c r="O182" s="17">
        <f t="shared" si="35"/>
        <v>0</v>
      </c>
      <c r="P182" s="17">
        <f t="shared" si="34"/>
        <v>0</v>
      </c>
    </row>
    <row r="183" spans="1:16" x14ac:dyDescent="0.25">
      <c r="A183" s="15" t="s">
        <v>1856</v>
      </c>
      <c r="B183" s="23">
        <v>11366.51</v>
      </c>
      <c r="C183" s="23">
        <v>47000.79</v>
      </c>
      <c r="D183" s="23" t="e">
        <v>#N/A</v>
      </c>
      <c r="E183" s="23" t="e">
        <v>#N/A</v>
      </c>
      <c r="F183" s="14">
        <f t="shared" si="37"/>
        <v>0.26</v>
      </c>
      <c r="G183" s="14">
        <f t="shared" si="26"/>
        <v>12220.205400000001</v>
      </c>
      <c r="H183" s="17">
        <f t="shared" si="30"/>
        <v>1.0751062023435514</v>
      </c>
      <c r="I183" s="14" t="b">
        <f t="shared" si="27"/>
        <v>0</v>
      </c>
      <c r="J183" s="17" t="b">
        <f t="shared" si="28"/>
        <v>0</v>
      </c>
      <c r="K183" s="17" t="e">
        <f t="shared" si="31"/>
        <v>#N/A</v>
      </c>
      <c r="L183" s="24">
        <f t="shared" si="32"/>
        <v>0.26</v>
      </c>
      <c r="M183" s="17">
        <f t="shared" si="29"/>
        <v>12220.205400000001</v>
      </c>
      <c r="N183" s="17">
        <f t="shared" si="33"/>
        <v>12220.205400000001</v>
      </c>
      <c r="O183" s="17">
        <f t="shared" si="35"/>
        <v>1.0751062023435514</v>
      </c>
      <c r="P183" s="17" t="e">
        <f t="shared" si="34"/>
        <v>#N/A</v>
      </c>
    </row>
    <row r="184" spans="1:16" x14ac:dyDescent="0.25">
      <c r="A184" s="15" t="s">
        <v>1886</v>
      </c>
      <c r="B184" s="23">
        <v>4861.5</v>
      </c>
      <c r="C184" s="23">
        <v>16592</v>
      </c>
      <c r="D184" s="23">
        <v>40</v>
      </c>
      <c r="E184" s="23">
        <v>259.44999999999993</v>
      </c>
      <c r="F184" s="14">
        <f t="shared" si="37"/>
        <v>0.26</v>
      </c>
      <c r="G184" s="14">
        <f t="shared" si="26"/>
        <v>4313.92</v>
      </c>
      <c r="H184" s="17">
        <f t="shared" si="30"/>
        <v>0.8873639823099867</v>
      </c>
      <c r="I184" s="14" t="b">
        <f t="shared" si="27"/>
        <v>1</v>
      </c>
      <c r="J184" s="17" t="b">
        <f t="shared" si="28"/>
        <v>1</v>
      </c>
      <c r="K184" s="17">
        <f t="shared" si="31"/>
        <v>107.848</v>
      </c>
      <c r="L184" s="24">
        <f t="shared" si="32"/>
        <v>0.26</v>
      </c>
      <c r="M184" s="17">
        <f t="shared" si="29"/>
        <v>4313.92</v>
      </c>
      <c r="N184" s="17">
        <f t="shared" si="33"/>
        <v>4313.92</v>
      </c>
      <c r="O184" s="17">
        <f t="shared" si="35"/>
        <v>0.8873639823099867</v>
      </c>
      <c r="P184" s="17">
        <f t="shared" si="34"/>
        <v>107.848</v>
      </c>
    </row>
    <row r="185" spans="1:16" x14ac:dyDescent="0.25">
      <c r="A185" s="15" t="s">
        <v>1904</v>
      </c>
      <c r="B185" s="23">
        <v>96.73</v>
      </c>
      <c r="C185" s="23">
        <v>554</v>
      </c>
      <c r="D185" s="23">
        <v>30</v>
      </c>
      <c r="E185" s="23">
        <v>244.66000000000003</v>
      </c>
      <c r="F185" s="14">
        <f t="shared" si="37"/>
        <v>0.26</v>
      </c>
      <c r="G185" s="14">
        <f t="shared" si="26"/>
        <v>144.04</v>
      </c>
      <c r="H185" s="17">
        <f t="shared" si="30"/>
        <v>1.4890933526310346</v>
      </c>
      <c r="I185" s="14" t="b">
        <f t="shared" si="27"/>
        <v>0</v>
      </c>
      <c r="J185" s="17" t="b">
        <f t="shared" si="28"/>
        <v>0</v>
      </c>
      <c r="K185" s="17">
        <f t="shared" si="31"/>
        <v>4.801333333333333</v>
      </c>
      <c r="L185" s="24">
        <f t="shared" si="32"/>
        <v>0.2095234657039711</v>
      </c>
      <c r="M185" s="17">
        <f t="shared" si="29"/>
        <v>116.07599999999999</v>
      </c>
      <c r="N185" s="17">
        <f t="shared" si="33"/>
        <v>116.07599999999999</v>
      </c>
      <c r="O185" s="17">
        <f t="shared" si="35"/>
        <v>1.2</v>
      </c>
      <c r="P185" s="17">
        <f t="shared" si="34"/>
        <v>3.8691999999999998</v>
      </c>
    </row>
    <row r="186" spans="1:16" x14ac:dyDescent="0.25">
      <c r="A186" s="15" t="s">
        <v>1915</v>
      </c>
      <c r="B186" s="23">
        <v>37.32</v>
      </c>
      <c r="C186" s="23">
        <v>60</v>
      </c>
      <c r="D186" s="23" t="e">
        <v>#N/A</v>
      </c>
      <c r="E186" s="23" t="e">
        <v>#N/A</v>
      </c>
      <c r="F186" s="14">
        <f t="shared" si="37"/>
        <v>0.26</v>
      </c>
      <c r="G186" s="14">
        <f t="shared" si="26"/>
        <v>15.600000000000001</v>
      </c>
      <c r="H186" s="17">
        <f t="shared" si="30"/>
        <v>0.41800643086816724</v>
      </c>
      <c r="I186" s="14" t="b">
        <f t="shared" si="27"/>
        <v>1</v>
      </c>
      <c r="J186" s="17" t="b">
        <f t="shared" si="28"/>
        <v>0</v>
      </c>
      <c r="K186" s="17" t="e">
        <f t="shared" si="31"/>
        <v>#N/A</v>
      </c>
      <c r="L186" s="24">
        <f t="shared" si="32"/>
        <v>0.26</v>
      </c>
      <c r="M186" s="17">
        <f t="shared" si="29"/>
        <v>15.600000000000001</v>
      </c>
      <c r="N186" s="17">
        <f t="shared" si="33"/>
        <v>15.600000000000001</v>
      </c>
      <c r="O186" s="17">
        <f t="shared" si="35"/>
        <v>0.41800643086816724</v>
      </c>
      <c r="P186" s="17" t="e">
        <f t="shared" si="34"/>
        <v>#N/A</v>
      </c>
    </row>
    <row r="187" spans="1:16" x14ac:dyDescent="0.25">
      <c r="A187" s="15" t="s">
        <v>1918</v>
      </c>
      <c r="B187" s="23" t="e">
        <v>#N/A</v>
      </c>
      <c r="C187" s="23">
        <v>163</v>
      </c>
      <c r="D187" s="23">
        <v>20</v>
      </c>
      <c r="E187" s="23">
        <v>12</v>
      </c>
      <c r="F187" s="14">
        <f t="shared" si="37"/>
        <v>0.26</v>
      </c>
      <c r="G187" s="14">
        <f t="shared" si="26"/>
        <v>42.38</v>
      </c>
      <c r="H187" s="17" t="e">
        <f t="shared" si="30"/>
        <v>#N/A</v>
      </c>
      <c r="I187" s="14" t="e">
        <f t="shared" si="27"/>
        <v>#N/A</v>
      </c>
      <c r="J187" s="17" t="e">
        <f t="shared" si="28"/>
        <v>#N/A</v>
      </c>
      <c r="K187" s="17">
        <f t="shared" si="31"/>
        <v>2.1190000000000002</v>
      </c>
      <c r="L187" s="24" t="e">
        <f t="shared" si="32"/>
        <v>#N/A</v>
      </c>
      <c r="M187" s="17" t="e">
        <f t="shared" si="29"/>
        <v>#N/A</v>
      </c>
      <c r="N187" s="17">
        <f t="shared" si="33"/>
        <v>42.38</v>
      </c>
      <c r="O187" s="17" t="e">
        <f t="shared" si="35"/>
        <v>#N/A</v>
      </c>
      <c r="P187" s="17">
        <f t="shared" si="34"/>
        <v>2.1190000000000002</v>
      </c>
    </row>
    <row r="188" spans="1:16" x14ac:dyDescent="0.25">
      <c r="A188" s="15" t="s">
        <v>1920</v>
      </c>
      <c r="B188" s="23">
        <v>2268.6899999999991</v>
      </c>
      <c r="C188" s="23">
        <v>7210.45</v>
      </c>
      <c r="D188" s="23">
        <v>80</v>
      </c>
      <c r="E188" s="23">
        <v>2246.6799999999998</v>
      </c>
      <c r="F188" s="14">
        <f t="shared" si="37"/>
        <v>0.26</v>
      </c>
      <c r="G188" s="14">
        <f t="shared" si="26"/>
        <v>1874.7170000000001</v>
      </c>
      <c r="H188" s="17">
        <f t="shared" si="30"/>
        <v>0.82634339640938193</v>
      </c>
      <c r="I188" s="14" t="b">
        <f t="shared" si="27"/>
        <v>1</v>
      </c>
      <c r="J188" s="17" t="b">
        <f t="shared" si="28"/>
        <v>1</v>
      </c>
      <c r="K188" s="17">
        <f t="shared" si="31"/>
        <v>23.4339625</v>
      </c>
      <c r="L188" s="24">
        <f t="shared" si="32"/>
        <v>0.26</v>
      </c>
      <c r="M188" s="17">
        <f t="shared" si="29"/>
        <v>1874.7170000000001</v>
      </c>
      <c r="N188" s="17">
        <f t="shared" si="33"/>
        <v>1874.7170000000001</v>
      </c>
      <c r="O188" s="17">
        <f t="shared" si="35"/>
        <v>0.82634339640938193</v>
      </c>
      <c r="P188" s="17">
        <f t="shared" si="34"/>
        <v>23.4339625</v>
      </c>
    </row>
    <row r="189" spans="1:16" x14ac:dyDescent="0.25">
      <c r="A189" s="15" t="s">
        <v>1931</v>
      </c>
      <c r="B189" s="23">
        <v>2495.3699999999994</v>
      </c>
      <c r="C189" s="23">
        <v>13171</v>
      </c>
      <c r="D189" s="23">
        <v>65</v>
      </c>
      <c r="E189" s="23">
        <v>6090.5999999999995</v>
      </c>
      <c r="F189" s="14">
        <f t="shared" si="37"/>
        <v>0.26</v>
      </c>
      <c r="G189" s="14">
        <f t="shared" si="26"/>
        <v>3424.46</v>
      </c>
      <c r="H189" s="17">
        <f t="shared" si="30"/>
        <v>1.372325546912883</v>
      </c>
      <c r="I189" s="14" t="b">
        <f t="shared" si="27"/>
        <v>0</v>
      </c>
      <c r="J189" s="17" t="b">
        <f t="shared" si="28"/>
        <v>0</v>
      </c>
      <c r="K189" s="17">
        <f t="shared" si="31"/>
        <v>52.683999999999997</v>
      </c>
      <c r="L189" s="24">
        <f t="shared" si="32"/>
        <v>0.22735130210310522</v>
      </c>
      <c r="M189" s="17">
        <f t="shared" si="29"/>
        <v>2994.4439999999991</v>
      </c>
      <c r="N189" s="17">
        <f t="shared" si="33"/>
        <v>2994.4439999999991</v>
      </c>
      <c r="O189" s="17">
        <f t="shared" si="35"/>
        <v>1.2</v>
      </c>
      <c r="P189" s="17">
        <f t="shared" si="34"/>
        <v>46.068369230769214</v>
      </c>
    </row>
    <row r="190" spans="1:16" x14ac:dyDescent="0.25">
      <c r="A190" s="15" t="s">
        <v>1947</v>
      </c>
      <c r="B190" s="23">
        <v>143.43</v>
      </c>
      <c r="C190" s="23">
        <v>800</v>
      </c>
      <c r="D190" s="23">
        <v>30</v>
      </c>
      <c r="E190" s="23">
        <v>1749.18</v>
      </c>
      <c r="F190" s="14">
        <f t="shared" si="37"/>
        <v>0.26</v>
      </c>
      <c r="G190" s="14">
        <f t="shared" si="26"/>
        <v>208</v>
      </c>
      <c r="H190" s="17">
        <f t="shared" si="30"/>
        <v>1.4501847591159449</v>
      </c>
      <c r="I190" s="14" t="b">
        <f t="shared" si="27"/>
        <v>0</v>
      </c>
      <c r="J190" s="17" t="b">
        <f t="shared" si="28"/>
        <v>0</v>
      </c>
      <c r="K190" s="17">
        <f t="shared" si="31"/>
        <v>6.9333333333333336</v>
      </c>
      <c r="L190" s="24">
        <f t="shared" si="32"/>
        <v>0.21514500000000003</v>
      </c>
      <c r="M190" s="17">
        <f t="shared" si="29"/>
        <v>172.11600000000001</v>
      </c>
      <c r="N190" s="17">
        <f t="shared" si="33"/>
        <v>172.11600000000001</v>
      </c>
      <c r="O190" s="17">
        <f t="shared" si="35"/>
        <v>1.2</v>
      </c>
      <c r="P190" s="17">
        <f t="shared" si="34"/>
        <v>5.7372000000000005</v>
      </c>
    </row>
    <row r="191" spans="1:16" x14ac:dyDescent="0.25">
      <c r="A191" s="15" t="s">
        <v>1949</v>
      </c>
      <c r="B191" s="23">
        <v>1065.92</v>
      </c>
      <c r="C191" s="23">
        <v>5301</v>
      </c>
      <c r="D191" s="23">
        <v>30</v>
      </c>
      <c r="E191" s="23">
        <v>4080.23</v>
      </c>
      <c r="F191" s="14">
        <f t="shared" si="37"/>
        <v>0.26</v>
      </c>
      <c r="G191" s="14">
        <f t="shared" si="26"/>
        <v>1378.26</v>
      </c>
      <c r="H191" s="17">
        <f t="shared" si="30"/>
        <v>1.2930238667066947</v>
      </c>
      <c r="I191" s="14" t="b">
        <f t="shared" si="27"/>
        <v>0</v>
      </c>
      <c r="J191" s="17" t="b">
        <f t="shared" si="28"/>
        <v>0</v>
      </c>
      <c r="K191" s="17">
        <f t="shared" si="31"/>
        <v>45.942</v>
      </c>
      <c r="L191" s="24">
        <f t="shared" si="32"/>
        <v>0.24129485002829656</v>
      </c>
      <c r="M191" s="17">
        <f t="shared" si="29"/>
        <v>1279.104</v>
      </c>
      <c r="N191" s="17">
        <f t="shared" si="33"/>
        <v>1279.104</v>
      </c>
      <c r="O191" s="17">
        <f t="shared" si="35"/>
        <v>1.2</v>
      </c>
      <c r="P191" s="17">
        <f t="shared" si="34"/>
        <v>42.636800000000001</v>
      </c>
    </row>
    <row r="192" spans="1:16" x14ac:dyDescent="0.25">
      <c r="A192" s="15" t="s">
        <v>1953</v>
      </c>
      <c r="B192" s="23">
        <v>1961.95</v>
      </c>
      <c r="C192" s="23">
        <v>7830</v>
      </c>
      <c r="D192" s="23">
        <v>70</v>
      </c>
      <c r="E192" s="23">
        <v>4772.21</v>
      </c>
      <c r="F192" s="14">
        <f t="shared" si="37"/>
        <v>0.26</v>
      </c>
      <c r="G192" s="14">
        <f t="shared" si="26"/>
        <v>2035.8000000000002</v>
      </c>
      <c r="H192" s="17">
        <f t="shared" si="30"/>
        <v>1.0376411223527613</v>
      </c>
      <c r="I192" s="14" t="b">
        <f t="shared" si="27"/>
        <v>0</v>
      </c>
      <c r="J192" s="17" t="b">
        <f t="shared" si="28"/>
        <v>0</v>
      </c>
      <c r="K192" s="17">
        <f t="shared" si="31"/>
        <v>29.082857142857147</v>
      </c>
      <c r="L192" s="24">
        <f t="shared" si="32"/>
        <v>0.26</v>
      </c>
      <c r="M192" s="17">
        <f t="shared" si="29"/>
        <v>2035.8000000000002</v>
      </c>
      <c r="N192" s="17">
        <f t="shared" si="33"/>
        <v>2035.8000000000002</v>
      </c>
      <c r="O192" s="17">
        <f t="shared" si="35"/>
        <v>1.0376411223527613</v>
      </c>
      <c r="P192" s="17">
        <f t="shared" si="34"/>
        <v>29.082857142857147</v>
      </c>
    </row>
    <row r="193" spans="1:16" x14ac:dyDescent="0.25">
      <c r="A193" s="15" t="s">
        <v>1955</v>
      </c>
      <c r="B193" s="23">
        <v>2356</v>
      </c>
      <c r="C193" s="23">
        <v>4090.3900000000003</v>
      </c>
      <c r="D193" s="23">
        <v>20</v>
      </c>
      <c r="E193" s="23">
        <v>1016.3999999999997</v>
      </c>
      <c r="F193" s="14">
        <f t="shared" si="37"/>
        <v>0.26</v>
      </c>
      <c r="G193" s="14">
        <f t="shared" si="26"/>
        <v>1063.5014000000001</v>
      </c>
      <c r="H193" s="17">
        <f t="shared" si="30"/>
        <v>0.45140127334465202</v>
      </c>
      <c r="I193" s="14" t="b">
        <f t="shared" si="27"/>
        <v>1</v>
      </c>
      <c r="J193" s="17" t="b">
        <f t="shared" si="28"/>
        <v>1</v>
      </c>
      <c r="K193" s="17">
        <f t="shared" si="31"/>
        <v>53.175070000000005</v>
      </c>
      <c r="L193" s="24">
        <f t="shared" si="32"/>
        <v>0.26</v>
      </c>
      <c r="M193" s="17">
        <f t="shared" si="29"/>
        <v>1063.5014000000001</v>
      </c>
      <c r="N193" s="17">
        <f t="shared" si="33"/>
        <v>1063.5014000000001</v>
      </c>
      <c r="O193" s="17">
        <f t="shared" si="35"/>
        <v>0.45140127334465202</v>
      </c>
      <c r="P193" s="17">
        <f t="shared" si="34"/>
        <v>53.175070000000005</v>
      </c>
    </row>
    <row r="194" spans="1:16" x14ac:dyDescent="0.25">
      <c r="A194" s="15" t="s">
        <v>1970</v>
      </c>
      <c r="B194" s="23">
        <v>924</v>
      </c>
      <c r="C194" s="23">
        <v>1750.67</v>
      </c>
      <c r="D194" s="23">
        <v>10</v>
      </c>
      <c r="E194" s="23">
        <v>472.25</v>
      </c>
      <c r="F194" s="14">
        <f t="shared" si="37"/>
        <v>0.26</v>
      </c>
      <c r="G194" s="14">
        <f t="shared" ref="G194:G257" si="38">F194*C194</f>
        <v>455.17420000000004</v>
      </c>
      <c r="H194" s="17">
        <f t="shared" si="30"/>
        <v>0.49261277056277059</v>
      </c>
      <c r="I194" s="14" t="b">
        <f t="shared" ref="I194:I257" si="39">IF(H194&lt;1,TRUE,FALSE)</f>
        <v>1</v>
      </c>
      <c r="J194" s="17" t="b">
        <f t="shared" ref="J194:J257" si="40">IF((B194-G194)&gt;$S$6,TRUE,FALSE)</f>
        <v>1</v>
      </c>
      <c r="K194" s="17">
        <f t="shared" si="31"/>
        <v>45.517420000000001</v>
      </c>
      <c r="L194" s="24">
        <f t="shared" si="32"/>
        <v>0.26</v>
      </c>
      <c r="M194" s="17">
        <f t="shared" ref="M194:M257" si="41">IF(H194&gt;(1+$S$7),B194*(1+$S$7),G194)</f>
        <v>455.17420000000004</v>
      </c>
      <c r="N194" s="17">
        <f t="shared" si="33"/>
        <v>455.17420000000004</v>
      </c>
      <c r="O194" s="17">
        <f t="shared" si="35"/>
        <v>0.49261277056277059</v>
      </c>
      <c r="P194" s="17">
        <f t="shared" si="34"/>
        <v>45.517420000000001</v>
      </c>
    </row>
    <row r="195" spans="1:16" x14ac:dyDescent="0.25">
      <c r="A195" s="15" t="s">
        <v>1985</v>
      </c>
      <c r="B195" s="23">
        <v>750.68999999999994</v>
      </c>
      <c r="C195" s="23">
        <v>3170.15</v>
      </c>
      <c r="D195" s="23">
        <v>35</v>
      </c>
      <c r="E195" s="23">
        <v>889.08000000000015</v>
      </c>
      <c r="F195" s="14">
        <f t="shared" si="37"/>
        <v>0.26</v>
      </c>
      <c r="G195" s="14">
        <f t="shared" si="38"/>
        <v>824.23900000000003</v>
      </c>
      <c r="H195" s="17">
        <f t="shared" ref="H195:H257" si="42">IF(B195=0,1,G195/B195)</f>
        <v>1.0979751961528728</v>
      </c>
      <c r="I195" s="14" t="b">
        <f t="shared" si="39"/>
        <v>0</v>
      </c>
      <c r="J195" s="17" t="b">
        <f t="shared" si="40"/>
        <v>0</v>
      </c>
      <c r="K195" s="17">
        <f t="shared" ref="K195:K257" si="43">G195/D195</f>
        <v>23.549685714285715</v>
      </c>
      <c r="L195" s="24">
        <f t="shared" ref="L195:L257" si="44">M195/C195</f>
        <v>0.26</v>
      </c>
      <c r="M195" s="17">
        <f t="shared" si="41"/>
        <v>824.23900000000003</v>
      </c>
      <c r="N195" s="17">
        <f t="shared" ref="N195:N257" si="45">IF(ISNA(M195),G195,M195)</f>
        <v>824.23900000000003</v>
      </c>
      <c r="O195" s="17">
        <f t="shared" si="35"/>
        <v>1.0979751961528728</v>
      </c>
      <c r="P195" s="17">
        <f t="shared" ref="P195:P257" si="46">N195/D195</f>
        <v>23.549685714285715</v>
      </c>
    </row>
    <row r="196" spans="1:16" x14ac:dyDescent="0.25">
      <c r="A196" s="15" t="s">
        <v>1995</v>
      </c>
      <c r="B196" s="23">
        <v>2211.14</v>
      </c>
      <c r="C196" s="23">
        <v>8481.5</v>
      </c>
      <c r="D196" s="23" t="e">
        <v>#N/A</v>
      </c>
      <c r="E196" s="23" t="e">
        <v>#N/A</v>
      </c>
      <c r="F196" s="14">
        <f t="shared" si="37"/>
        <v>0.26</v>
      </c>
      <c r="G196" s="14">
        <f t="shared" si="38"/>
        <v>2205.19</v>
      </c>
      <c r="H196" s="17">
        <f t="shared" si="42"/>
        <v>0.99730908038387445</v>
      </c>
      <c r="I196" s="14" t="b">
        <f t="shared" si="39"/>
        <v>1</v>
      </c>
      <c r="J196" s="17" t="b">
        <f t="shared" si="40"/>
        <v>0</v>
      </c>
      <c r="K196" s="17" t="e">
        <f t="shared" si="43"/>
        <v>#N/A</v>
      </c>
      <c r="L196" s="24">
        <f t="shared" si="44"/>
        <v>0.26</v>
      </c>
      <c r="M196" s="17">
        <f t="shared" si="41"/>
        <v>2205.19</v>
      </c>
      <c r="N196" s="17">
        <f t="shared" si="45"/>
        <v>2205.19</v>
      </c>
      <c r="O196" s="17">
        <f t="shared" si="35"/>
        <v>0.99730908038387445</v>
      </c>
      <c r="P196" s="17" t="e">
        <f t="shared" si="46"/>
        <v>#N/A</v>
      </c>
    </row>
    <row r="197" spans="1:16" x14ac:dyDescent="0.25">
      <c r="A197" s="15" t="s">
        <v>2001</v>
      </c>
      <c r="B197" s="23">
        <v>1746.8099999999997</v>
      </c>
      <c r="C197" s="23">
        <v>4819.96</v>
      </c>
      <c r="D197" s="23">
        <v>55</v>
      </c>
      <c r="E197" s="23">
        <v>1051.58</v>
      </c>
      <c r="F197" s="14">
        <f t="shared" si="37"/>
        <v>0.26</v>
      </c>
      <c r="G197" s="14">
        <f t="shared" si="38"/>
        <v>1253.1896000000002</v>
      </c>
      <c r="H197" s="17">
        <f t="shared" si="42"/>
        <v>0.71741608990101979</v>
      </c>
      <c r="I197" s="14" t="b">
        <f t="shared" si="39"/>
        <v>1</v>
      </c>
      <c r="J197" s="17" t="b">
        <f t="shared" si="40"/>
        <v>1</v>
      </c>
      <c r="K197" s="17">
        <f t="shared" si="43"/>
        <v>22.785265454545456</v>
      </c>
      <c r="L197" s="24">
        <f t="shared" si="44"/>
        <v>0.26</v>
      </c>
      <c r="M197" s="17">
        <f t="shared" si="41"/>
        <v>1253.1896000000002</v>
      </c>
      <c r="N197" s="17">
        <f t="shared" si="45"/>
        <v>1253.1896000000002</v>
      </c>
      <c r="O197" s="17">
        <f t="shared" si="35"/>
        <v>0.71741608990101979</v>
      </c>
      <c r="P197" s="17">
        <f t="shared" si="46"/>
        <v>22.785265454545456</v>
      </c>
    </row>
    <row r="198" spans="1:16" x14ac:dyDescent="0.25">
      <c r="A198" s="15" t="s">
        <v>2012</v>
      </c>
      <c r="B198" s="23">
        <v>3351.2799999999993</v>
      </c>
      <c r="C198" s="23">
        <v>19355</v>
      </c>
      <c r="D198" s="23">
        <v>80</v>
      </c>
      <c r="E198" s="23">
        <v>2191.8499999999995</v>
      </c>
      <c r="F198" s="14">
        <f t="shared" si="37"/>
        <v>0.26</v>
      </c>
      <c r="G198" s="14">
        <f t="shared" si="38"/>
        <v>5032.3</v>
      </c>
      <c r="H198" s="17">
        <f t="shared" si="42"/>
        <v>1.5016053567592087</v>
      </c>
      <c r="I198" s="14" t="b">
        <f t="shared" si="39"/>
        <v>0</v>
      </c>
      <c r="J198" s="17" t="b">
        <f t="shared" si="40"/>
        <v>0</v>
      </c>
      <c r="K198" s="17">
        <f t="shared" si="43"/>
        <v>62.903750000000002</v>
      </c>
      <c r="L198" s="24">
        <f t="shared" si="44"/>
        <v>0.20777762851976228</v>
      </c>
      <c r="M198" s="17">
        <f t="shared" si="41"/>
        <v>4021.5359999999991</v>
      </c>
      <c r="N198" s="17">
        <f t="shared" si="45"/>
        <v>4021.5359999999991</v>
      </c>
      <c r="O198" s="17">
        <f t="shared" si="35"/>
        <v>1.2</v>
      </c>
      <c r="P198" s="17">
        <f t="shared" si="46"/>
        <v>50.269199999999991</v>
      </c>
    </row>
    <row r="199" spans="1:16" x14ac:dyDescent="0.25">
      <c r="A199" s="15" t="s">
        <v>2025</v>
      </c>
      <c r="B199" s="23">
        <v>1708.97</v>
      </c>
      <c r="C199" s="23">
        <v>8001.76</v>
      </c>
      <c r="D199" s="23" t="e">
        <v>#N/A</v>
      </c>
      <c r="E199" s="23" t="e">
        <v>#N/A</v>
      </c>
      <c r="F199" s="14">
        <f t="shared" si="37"/>
        <v>0.26</v>
      </c>
      <c r="G199" s="14">
        <f t="shared" si="38"/>
        <v>2080.4576000000002</v>
      </c>
      <c r="H199" s="17">
        <f t="shared" si="42"/>
        <v>1.2173751440926406</v>
      </c>
      <c r="I199" s="14" t="b">
        <f t="shared" si="39"/>
        <v>0</v>
      </c>
      <c r="J199" s="17" t="b">
        <f t="shared" si="40"/>
        <v>0</v>
      </c>
      <c r="K199" s="17" t="e">
        <f t="shared" si="43"/>
        <v>#N/A</v>
      </c>
      <c r="L199" s="24">
        <f t="shared" si="44"/>
        <v>0.25628911639439322</v>
      </c>
      <c r="M199" s="17">
        <f t="shared" si="41"/>
        <v>2050.7640000000001</v>
      </c>
      <c r="N199" s="17">
        <f t="shared" si="45"/>
        <v>2050.7640000000001</v>
      </c>
      <c r="O199" s="17">
        <f t="shared" si="35"/>
        <v>1.2</v>
      </c>
      <c r="P199" s="17" t="e">
        <f t="shared" si="46"/>
        <v>#N/A</v>
      </c>
    </row>
    <row r="200" spans="1:16" x14ac:dyDescent="0.25">
      <c r="A200" s="15" t="s">
        <v>2047</v>
      </c>
      <c r="B200" s="23">
        <v>71.180000000000007</v>
      </c>
      <c r="C200" s="23">
        <v>330</v>
      </c>
      <c r="D200" s="23" t="e">
        <v>#N/A</v>
      </c>
      <c r="E200" s="23" t="e">
        <v>#N/A</v>
      </c>
      <c r="F200" s="14">
        <f t="shared" si="37"/>
        <v>0.26</v>
      </c>
      <c r="G200" s="14">
        <f t="shared" si="38"/>
        <v>85.8</v>
      </c>
      <c r="H200" s="17">
        <f t="shared" si="42"/>
        <v>1.2053947738128685</v>
      </c>
      <c r="I200" s="14" t="b">
        <f t="shared" si="39"/>
        <v>0</v>
      </c>
      <c r="J200" s="17" t="b">
        <f t="shared" si="40"/>
        <v>0</v>
      </c>
      <c r="K200" s="17" t="e">
        <f t="shared" si="43"/>
        <v>#N/A</v>
      </c>
      <c r="L200" s="24">
        <f t="shared" si="44"/>
        <v>0.25883636363636364</v>
      </c>
      <c r="M200" s="17">
        <f t="shared" si="41"/>
        <v>85.416000000000011</v>
      </c>
      <c r="N200" s="17">
        <f t="shared" si="45"/>
        <v>85.416000000000011</v>
      </c>
      <c r="O200" s="17">
        <f t="shared" ref="O200:O257" si="47">M200/B200</f>
        <v>1.2</v>
      </c>
      <c r="P200" s="17" t="e">
        <f t="shared" si="46"/>
        <v>#N/A</v>
      </c>
    </row>
    <row r="201" spans="1:16" x14ac:dyDescent="0.25">
      <c r="A201" s="15" t="s">
        <v>2050</v>
      </c>
      <c r="B201" s="23">
        <v>10165.369999999997</v>
      </c>
      <c r="C201" s="23">
        <v>29881.68</v>
      </c>
      <c r="D201" s="23">
        <v>50</v>
      </c>
      <c r="E201" s="23">
        <v>14173.089999999998</v>
      </c>
      <c r="F201" s="14">
        <f t="shared" si="37"/>
        <v>0.26</v>
      </c>
      <c r="G201" s="14">
        <f t="shared" si="38"/>
        <v>7769.2368000000006</v>
      </c>
      <c r="H201" s="17">
        <f t="shared" si="42"/>
        <v>0.76428470385239322</v>
      </c>
      <c r="I201" s="14" t="b">
        <f t="shared" si="39"/>
        <v>1</v>
      </c>
      <c r="J201" s="17" t="b">
        <f t="shared" si="40"/>
        <v>1</v>
      </c>
      <c r="K201" s="17">
        <f t="shared" si="43"/>
        <v>155.384736</v>
      </c>
      <c r="L201" s="24">
        <f t="shared" si="44"/>
        <v>0.26</v>
      </c>
      <c r="M201" s="17">
        <f t="shared" si="41"/>
        <v>7769.2368000000006</v>
      </c>
      <c r="N201" s="17">
        <f t="shared" si="45"/>
        <v>7769.2368000000006</v>
      </c>
      <c r="O201" s="17">
        <f t="shared" si="47"/>
        <v>0.76428470385239322</v>
      </c>
      <c r="P201" s="17">
        <f t="shared" si="46"/>
        <v>155.384736</v>
      </c>
    </row>
    <row r="202" spans="1:16" x14ac:dyDescent="0.25">
      <c r="A202" s="15" t="s">
        <v>2072</v>
      </c>
      <c r="B202" s="23">
        <v>177.64999999999998</v>
      </c>
      <c r="C202" s="23">
        <v>720</v>
      </c>
      <c r="D202" s="23">
        <v>50</v>
      </c>
      <c r="E202" s="23">
        <v>334.37</v>
      </c>
      <c r="F202" s="14">
        <f t="shared" si="37"/>
        <v>0.26</v>
      </c>
      <c r="G202" s="14">
        <f t="shared" si="38"/>
        <v>187.20000000000002</v>
      </c>
      <c r="H202" s="17">
        <f t="shared" si="42"/>
        <v>1.0537573881227134</v>
      </c>
      <c r="I202" s="14" t="b">
        <f t="shared" si="39"/>
        <v>0</v>
      </c>
      <c r="J202" s="17" t="b">
        <f t="shared" si="40"/>
        <v>0</v>
      </c>
      <c r="K202" s="17">
        <f t="shared" si="43"/>
        <v>3.7440000000000002</v>
      </c>
      <c r="L202" s="24">
        <f t="shared" si="44"/>
        <v>0.26</v>
      </c>
      <c r="M202" s="17">
        <f t="shared" si="41"/>
        <v>187.20000000000002</v>
      </c>
      <c r="N202" s="17">
        <f t="shared" si="45"/>
        <v>187.20000000000002</v>
      </c>
      <c r="O202" s="17">
        <f t="shared" si="47"/>
        <v>1.0537573881227134</v>
      </c>
      <c r="P202" s="17">
        <f t="shared" si="46"/>
        <v>3.7440000000000002</v>
      </c>
    </row>
    <row r="203" spans="1:16" x14ac:dyDescent="0.25">
      <c r="A203" s="15" t="s">
        <v>2079</v>
      </c>
      <c r="B203" s="23">
        <v>1226</v>
      </c>
      <c r="C203" s="23">
        <v>0</v>
      </c>
      <c r="D203" s="23">
        <v>20</v>
      </c>
      <c r="E203" s="23">
        <v>334.66</v>
      </c>
      <c r="F203" s="14">
        <f t="shared" si="37"/>
        <v>0.26</v>
      </c>
      <c r="G203" s="14">
        <f t="shared" si="38"/>
        <v>0</v>
      </c>
      <c r="H203" s="17">
        <f t="shared" si="42"/>
        <v>0</v>
      </c>
      <c r="I203" s="14" t="b">
        <f t="shared" si="39"/>
        <v>1</v>
      </c>
      <c r="J203" s="17" t="b">
        <f t="shared" si="40"/>
        <v>1</v>
      </c>
      <c r="K203" s="17">
        <f t="shared" si="43"/>
        <v>0</v>
      </c>
      <c r="L203" s="24" t="e">
        <f t="shared" si="44"/>
        <v>#DIV/0!</v>
      </c>
      <c r="M203" s="17">
        <f t="shared" si="41"/>
        <v>0</v>
      </c>
      <c r="N203" s="17">
        <f t="shared" si="45"/>
        <v>0</v>
      </c>
      <c r="O203" s="17">
        <f t="shared" si="47"/>
        <v>0</v>
      </c>
      <c r="P203" s="17">
        <f t="shared" si="46"/>
        <v>0</v>
      </c>
    </row>
    <row r="204" spans="1:16" x14ac:dyDescent="0.25">
      <c r="A204" s="15" t="s">
        <v>2084</v>
      </c>
      <c r="B204" s="23">
        <v>2020</v>
      </c>
      <c r="C204" s="23">
        <v>2592</v>
      </c>
      <c r="D204" s="23">
        <v>10</v>
      </c>
      <c r="E204" s="23">
        <v>-718.33</v>
      </c>
      <c r="F204" s="14">
        <f t="shared" si="37"/>
        <v>0.26</v>
      </c>
      <c r="G204" s="14">
        <f t="shared" si="38"/>
        <v>673.92000000000007</v>
      </c>
      <c r="H204" s="17">
        <f t="shared" si="42"/>
        <v>0.33362376237623764</v>
      </c>
      <c r="I204" s="14" t="b">
        <f t="shared" si="39"/>
        <v>1</v>
      </c>
      <c r="J204" s="17" t="b">
        <f t="shared" si="40"/>
        <v>1</v>
      </c>
      <c r="K204" s="17">
        <f t="shared" si="43"/>
        <v>67.39200000000001</v>
      </c>
      <c r="L204" s="24">
        <f t="shared" si="44"/>
        <v>0.26</v>
      </c>
      <c r="M204" s="17">
        <f t="shared" si="41"/>
        <v>673.92000000000007</v>
      </c>
      <c r="N204" s="17">
        <f t="shared" si="45"/>
        <v>673.92000000000007</v>
      </c>
      <c r="O204" s="17">
        <f t="shared" si="47"/>
        <v>0.33362376237623764</v>
      </c>
      <c r="P204" s="17">
        <f t="shared" si="46"/>
        <v>67.39200000000001</v>
      </c>
    </row>
    <row r="205" spans="1:16" x14ac:dyDescent="0.25">
      <c r="A205" s="15" t="s">
        <v>2097</v>
      </c>
      <c r="B205" s="23">
        <v>1667.0599999999997</v>
      </c>
      <c r="C205" s="23">
        <v>6985</v>
      </c>
      <c r="D205" s="23">
        <v>30</v>
      </c>
      <c r="E205" s="23">
        <v>457.98</v>
      </c>
      <c r="F205" s="14">
        <f t="shared" si="37"/>
        <v>0.26</v>
      </c>
      <c r="G205" s="14">
        <f t="shared" si="38"/>
        <v>1816.1000000000001</v>
      </c>
      <c r="H205" s="17">
        <f t="shared" si="42"/>
        <v>1.0894029009153843</v>
      </c>
      <c r="I205" s="14" t="b">
        <f t="shared" si="39"/>
        <v>0</v>
      </c>
      <c r="J205" s="17" t="b">
        <f t="shared" si="40"/>
        <v>0</v>
      </c>
      <c r="K205" s="17">
        <f t="shared" si="43"/>
        <v>60.536666666666669</v>
      </c>
      <c r="L205" s="24">
        <f t="shared" si="44"/>
        <v>0.26</v>
      </c>
      <c r="M205" s="17">
        <f t="shared" si="41"/>
        <v>1816.1000000000001</v>
      </c>
      <c r="N205" s="17">
        <f t="shared" si="45"/>
        <v>1816.1000000000001</v>
      </c>
      <c r="O205" s="17">
        <f t="shared" si="47"/>
        <v>1.0894029009153843</v>
      </c>
      <c r="P205" s="17">
        <f t="shared" si="46"/>
        <v>60.536666666666669</v>
      </c>
    </row>
    <row r="206" spans="1:16" x14ac:dyDescent="0.25">
      <c r="A206" s="15" t="s">
        <v>2113</v>
      </c>
      <c r="B206" s="23">
        <v>2299.3200000000002</v>
      </c>
      <c r="C206" s="23">
        <v>515</v>
      </c>
      <c r="D206" s="23">
        <v>140</v>
      </c>
      <c r="E206" s="23">
        <v>4126.88</v>
      </c>
      <c r="F206" s="14">
        <f t="shared" si="37"/>
        <v>0.26</v>
      </c>
      <c r="G206" s="14">
        <f t="shared" si="38"/>
        <v>133.9</v>
      </c>
      <c r="H206" s="17">
        <f t="shared" si="42"/>
        <v>5.823460849294574E-2</v>
      </c>
      <c r="I206" s="14" t="b">
        <f t="shared" si="39"/>
        <v>1</v>
      </c>
      <c r="J206" s="17" t="b">
        <f t="shared" si="40"/>
        <v>1</v>
      </c>
      <c r="K206" s="17">
        <f t="shared" si="43"/>
        <v>0.95642857142857152</v>
      </c>
      <c r="L206" s="24">
        <f t="shared" si="44"/>
        <v>0.26</v>
      </c>
      <c r="M206" s="17">
        <f t="shared" si="41"/>
        <v>133.9</v>
      </c>
      <c r="N206" s="17">
        <f t="shared" si="45"/>
        <v>133.9</v>
      </c>
      <c r="O206" s="17">
        <f t="shared" si="47"/>
        <v>5.823460849294574E-2</v>
      </c>
      <c r="P206" s="17">
        <f t="shared" si="46"/>
        <v>0.95642857142857152</v>
      </c>
    </row>
    <row r="207" spans="1:16" x14ac:dyDescent="0.25">
      <c r="A207" s="15" t="s">
        <v>2120</v>
      </c>
      <c r="B207" s="23">
        <v>414.91</v>
      </c>
      <c r="C207" s="23">
        <v>1772</v>
      </c>
      <c r="D207" s="23">
        <v>400</v>
      </c>
      <c r="E207" s="23">
        <v>1426.78</v>
      </c>
      <c r="F207" s="14">
        <f t="shared" si="37"/>
        <v>0.26</v>
      </c>
      <c r="G207" s="14">
        <f t="shared" si="38"/>
        <v>460.72</v>
      </c>
      <c r="H207" s="17">
        <f t="shared" si="42"/>
        <v>1.1104094863946399</v>
      </c>
      <c r="I207" s="14" t="b">
        <f t="shared" si="39"/>
        <v>0</v>
      </c>
      <c r="J207" s="17" t="b">
        <f t="shared" si="40"/>
        <v>0</v>
      </c>
      <c r="K207" s="17">
        <f t="shared" si="43"/>
        <v>1.1518000000000002</v>
      </c>
      <c r="L207" s="24">
        <f t="shared" si="44"/>
        <v>0.26</v>
      </c>
      <c r="M207" s="17">
        <f t="shared" si="41"/>
        <v>460.72</v>
      </c>
      <c r="N207" s="17">
        <f t="shared" si="45"/>
        <v>460.72</v>
      </c>
      <c r="O207" s="17">
        <f t="shared" si="47"/>
        <v>1.1104094863946399</v>
      </c>
      <c r="P207" s="17">
        <f t="shared" si="46"/>
        <v>1.1518000000000002</v>
      </c>
    </row>
    <row r="208" spans="1:16" x14ac:dyDescent="0.25">
      <c r="A208" s="15" t="s">
        <v>2129</v>
      </c>
      <c r="B208" s="23">
        <v>87.56</v>
      </c>
      <c r="C208" s="23">
        <v>617</v>
      </c>
      <c r="D208" s="23">
        <v>350</v>
      </c>
      <c r="E208" s="23">
        <v>1139.44</v>
      </c>
      <c r="F208" s="14">
        <f t="shared" si="37"/>
        <v>0.26</v>
      </c>
      <c r="G208" s="14">
        <f t="shared" si="38"/>
        <v>160.42000000000002</v>
      </c>
      <c r="H208" s="17">
        <f t="shared" si="42"/>
        <v>1.8321151210598448</v>
      </c>
      <c r="I208" s="14" t="b">
        <f t="shared" si="39"/>
        <v>0</v>
      </c>
      <c r="J208" s="17" t="b">
        <f t="shared" si="40"/>
        <v>0</v>
      </c>
      <c r="K208" s="17">
        <f t="shared" si="43"/>
        <v>0.45834285714285716</v>
      </c>
      <c r="L208" s="24">
        <f t="shared" si="44"/>
        <v>0.17029497568881685</v>
      </c>
      <c r="M208" s="17">
        <f t="shared" si="41"/>
        <v>105.072</v>
      </c>
      <c r="N208" s="17">
        <f t="shared" si="45"/>
        <v>105.072</v>
      </c>
      <c r="O208" s="17">
        <f t="shared" si="47"/>
        <v>1.2</v>
      </c>
      <c r="P208" s="17">
        <f t="shared" si="46"/>
        <v>0.3002057142857143</v>
      </c>
    </row>
    <row r="209" spans="1:16" x14ac:dyDescent="0.25">
      <c r="A209" s="15" t="s">
        <v>2143</v>
      </c>
      <c r="B209" s="23">
        <v>756.14000000000021</v>
      </c>
      <c r="C209" s="23">
        <v>645</v>
      </c>
      <c r="D209" s="23">
        <v>500</v>
      </c>
      <c r="E209" s="23">
        <v>2371.2199999999998</v>
      </c>
      <c r="F209" s="14">
        <f t="shared" si="37"/>
        <v>0.26</v>
      </c>
      <c r="G209" s="14">
        <f t="shared" si="38"/>
        <v>167.70000000000002</v>
      </c>
      <c r="H209" s="17">
        <f t="shared" si="42"/>
        <v>0.22178432565397938</v>
      </c>
      <c r="I209" s="14" t="b">
        <f t="shared" si="39"/>
        <v>1</v>
      </c>
      <c r="J209" s="17" t="b">
        <f t="shared" si="40"/>
        <v>1</v>
      </c>
      <c r="K209" s="17">
        <f t="shared" si="43"/>
        <v>0.33540000000000003</v>
      </c>
      <c r="L209" s="24">
        <f t="shared" si="44"/>
        <v>0.26</v>
      </c>
      <c r="M209" s="17">
        <f t="shared" si="41"/>
        <v>167.70000000000002</v>
      </c>
      <c r="N209" s="17">
        <f t="shared" si="45"/>
        <v>167.70000000000002</v>
      </c>
      <c r="O209" s="17">
        <f t="shared" si="47"/>
        <v>0.22178432565397938</v>
      </c>
      <c r="P209" s="17">
        <f t="shared" si="46"/>
        <v>0.33540000000000003</v>
      </c>
    </row>
    <row r="210" spans="1:16" x14ac:dyDescent="0.25">
      <c r="A210" s="15" t="s">
        <v>2154</v>
      </c>
      <c r="B210" s="23">
        <v>1687.95</v>
      </c>
      <c r="C210" s="23">
        <v>7424</v>
      </c>
      <c r="D210" s="23" t="e">
        <v>#N/A</v>
      </c>
      <c r="E210" s="23" t="e">
        <v>#N/A</v>
      </c>
      <c r="F210" s="14">
        <f t="shared" si="37"/>
        <v>0.26</v>
      </c>
      <c r="G210" s="14">
        <f t="shared" si="38"/>
        <v>1930.24</v>
      </c>
      <c r="H210" s="17">
        <f t="shared" si="42"/>
        <v>1.1435409816641489</v>
      </c>
      <c r="I210" s="14" t="b">
        <f t="shared" si="39"/>
        <v>0</v>
      </c>
      <c r="J210" s="17" t="b">
        <f t="shared" si="40"/>
        <v>0</v>
      </c>
      <c r="K210" s="17" t="e">
        <f t="shared" si="43"/>
        <v>#N/A</v>
      </c>
      <c r="L210" s="24">
        <f t="shared" si="44"/>
        <v>0.26</v>
      </c>
      <c r="M210" s="17">
        <f t="shared" si="41"/>
        <v>1930.24</v>
      </c>
      <c r="N210" s="17">
        <f t="shared" si="45"/>
        <v>1930.24</v>
      </c>
      <c r="O210" s="17">
        <f t="shared" si="47"/>
        <v>1.1435409816641489</v>
      </c>
      <c r="P210" s="17" t="e">
        <f t="shared" si="46"/>
        <v>#N/A</v>
      </c>
    </row>
    <row r="211" spans="1:16" x14ac:dyDescent="0.25">
      <c r="A211" s="15" t="s">
        <v>2160</v>
      </c>
      <c r="B211" s="23">
        <v>122.04</v>
      </c>
      <c r="C211" s="23">
        <v>260</v>
      </c>
      <c r="D211" s="23">
        <v>1400</v>
      </c>
      <c r="E211" s="23">
        <v>2740.86</v>
      </c>
      <c r="F211" s="14">
        <f t="shared" si="37"/>
        <v>0.26</v>
      </c>
      <c r="G211" s="14">
        <f t="shared" si="38"/>
        <v>67.600000000000009</v>
      </c>
      <c r="H211" s="17">
        <f t="shared" si="42"/>
        <v>0.55391674860701412</v>
      </c>
      <c r="I211" s="14" t="b">
        <f t="shared" si="39"/>
        <v>1</v>
      </c>
      <c r="J211" s="17" t="b">
        <f t="shared" si="40"/>
        <v>0</v>
      </c>
      <c r="K211" s="17">
        <f t="shared" si="43"/>
        <v>4.8285714285714293E-2</v>
      </c>
      <c r="L211" s="24">
        <f t="shared" si="44"/>
        <v>0.26</v>
      </c>
      <c r="M211" s="17">
        <f t="shared" si="41"/>
        <v>67.600000000000009</v>
      </c>
      <c r="N211" s="17">
        <f t="shared" si="45"/>
        <v>67.600000000000009</v>
      </c>
      <c r="O211" s="17">
        <f t="shared" si="47"/>
        <v>0.55391674860701412</v>
      </c>
      <c r="P211" s="17">
        <f t="shared" si="46"/>
        <v>4.8285714285714293E-2</v>
      </c>
    </row>
    <row r="212" spans="1:16" x14ac:dyDescent="0.25">
      <c r="A212" s="15" t="s">
        <v>2166</v>
      </c>
      <c r="B212" s="23">
        <v>221.48000000000002</v>
      </c>
      <c r="C212" s="23">
        <v>200</v>
      </c>
      <c r="D212" s="23" t="e">
        <v>#N/A</v>
      </c>
      <c r="E212" s="23" t="e">
        <v>#N/A</v>
      </c>
      <c r="F212" s="14">
        <f t="shared" ref="F212:F243" si="48">$S$4</f>
        <v>0.26</v>
      </c>
      <c r="G212" s="14">
        <f t="shared" si="38"/>
        <v>52</v>
      </c>
      <c r="H212" s="17">
        <f t="shared" si="42"/>
        <v>0.23478417915838901</v>
      </c>
      <c r="I212" s="14" t="b">
        <f t="shared" si="39"/>
        <v>1</v>
      </c>
      <c r="J212" s="17" t="b">
        <f t="shared" si="40"/>
        <v>1</v>
      </c>
      <c r="K212" s="17" t="e">
        <f t="shared" si="43"/>
        <v>#N/A</v>
      </c>
      <c r="L212" s="24">
        <f t="shared" si="44"/>
        <v>0.26</v>
      </c>
      <c r="M212" s="17">
        <f t="shared" si="41"/>
        <v>52</v>
      </c>
      <c r="N212" s="17">
        <f t="shared" si="45"/>
        <v>52</v>
      </c>
      <c r="O212" s="17">
        <f t="shared" si="47"/>
        <v>0.23478417915838901</v>
      </c>
      <c r="P212" s="17" t="e">
        <f t="shared" si="46"/>
        <v>#N/A</v>
      </c>
    </row>
    <row r="213" spans="1:16" x14ac:dyDescent="0.25">
      <c r="A213" s="15" t="s">
        <v>2168</v>
      </c>
      <c r="B213" s="23" t="e">
        <v>#N/A</v>
      </c>
      <c r="C213" s="23">
        <v>364</v>
      </c>
      <c r="D213" s="23">
        <v>40</v>
      </c>
      <c r="E213" s="23">
        <v>140.63</v>
      </c>
      <c r="F213" s="14">
        <f t="shared" si="48"/>
        <v>0.26</v>
      </c>
      <c r="G213" s="14">
        <f t="shared" si="38"/>
        <v>94.64</v>
      </c>
      <c r="H213" s="17" t="e">
        <f t="shared" si="42"/>
        <v>#N/A</v>
      </c>
      <c r="I213" s="14" t="e">
        <f t="shared" si="39"/>
        <v>#N/A</v>
      </c>
      <c r="J213" s="17" t="e">
        <f t="shared" si="40"/>
        <v>#N/A</v>
      </c>
      <c r="K213" s="17">
        <f t="shared" si="43"/>
        <v>2.3660000000000001</v>
      </c>
      <c r="L213" s="24" t="e">
        <f t="shared" si="44"/>
        <v>#N/A</v>
      </c>
      <c r="M213" s="17" t="e">
        <f t="shared" si="41"/>
        <v>#N/A</v>
      </c>
      <c r="N213" s="17">
        <f t="shared" si="45"/>
        <v>94.64</v>
      </c>
      <c r="O213" s="17" t="e">
        <f t="shared" si="47"/>
        <v>#N/A</v>
      </c>
      <c r="P213" s="17">
        <f t="shared" si="46"/>
        <v>2.3660000000000001</v>
      </c>
    </row>
    <row r="214" spans="1:16" x14ac:dyDescent="0.25">
      <c r="A214" s="15" t="s">
        <v>2178</v>
      </c>
      <c r="B214" s="23">
        <v>138.93</v>
      </c>
      <c r="C214" s="23">
        <v>1209</v>
      </c>
      <c r="D214" s="23">
        <v>25</v>
      </c>
      <c r="E214" s="23">
        <v>317.77</v>
      </c>
      <c r="F214" s="14">
        <f t="shared" si="48"/>
        <v>0.26</v>
      </c>
      <c r="G214" s="14">
        <f t="shared" si="38"/>
        <v>314.34000000000003</v>
      </c>
      <c r="H214" s="17">
        <f t="shared" si="42"/>
        <v>2.2625782768300584</v>
      </c>
      <c r="I214" s="14" t="b">
        <f t="shared" si="39"/>
        <v>0</v>
      </c>
      <c r="J214" s="17" t="b">
        <f t="shared" si="40"/>
        <v>0</v>
      </c>
      <c r="K214" s="17">
        <f t="shared" si="43"/>
        <v>12.573600000000001</v>
      </c>
      <c r="L214" s="24">
        <f t="shared" si="44"/>
        <v>0.13789578163771712</v>
      </c>
      <c r="M214" s="17">
        <f t="shared" si="41"/>
        <v>166.71600000000001</v>
      </c>
      <c r="N214" s="17">
        <f t="shared" si="45"/>
        <v>166.71600000000001</v>
      </c>
      <c r="O214" s="17">
        <f t="shared" si="47"/>
        <v>1.2</v>
      </c>
      <c r="P214" s="17">
        <f t="shared" si="46"/>
        <v>6.6686399999999999</v>
      </c>
    </row>
    <row r="215" spans="1:16" x14ac:dyDescent="0.25">
      <c r="A215" s="15" t="s">
        <v>2188</v>
      </c>
      <c r="B215" s="23">
        <v>1020.8100000000001</v>
      </c>
      <c r="C215" s="23">
        <v>4575</v>
      </c>
      <c r="D215" s="23" t="e">
        <v>#N/A</v>
      </c>
      <c r="E215" s="23" t="e">
        <v>#N/A</v>
      </c>
      <c r="F215" s="14">
        <f t="shared" si="48"/>
        <v>0.26</v>
      </c>
      <c r="G215" s="14">
        <f t="shared" si="38"/>
        <v>1189.5</v>
      </c>
      <c r="H215" s="17">
        <f t="shared" si="42"/>
        <v>1.1652511241073265</v>
      </c>
      <c r="I215" s="14" t="b">
        <f t="shared" si="39"/>
        <v>0</v>
      </c>
      <c r="J215" s="17" t="b">
        <f t="shared" si="40"/>
        <v>0</v>
      </c>
      <c r="K215" s="17" t="e">
        <f t="shared" si="43"/>
        <v>#N/A</v>
      </c>
      <c r="L215" s="24">
        <f t="shared" si="44"/>
        <v>0.26</v>
      </c>
      <c r="M215" s="17">
        <f t="shared" si="41"/>
        <v>1189.5</v>
      </c>
      <c r="N215" s="17">
        <f t="shared" si="45"/>
        <v>1189.5</v>
      </c>
      <c r="O215" s="17">
        <f t="shared" si="47"/>
        <v>1.1652511241073265</v>
      </c>
      <c r="P215" s="17" t="e">
        <f t="shared" si="46"/>
        <v>#N/A</v>
      </c>
    </row>
    <row r="216" spans="1:16" x14ac:dyDescent="0.25">
      <c r="A216" s="15" t="s">
        <v>2201</v>
      </c>
      <c r="B216" s="23">
        <v>547.14</v>
      </c>
      <c r="C216" s="23">
        <v>8020</v>
      </c>
      <c r="D216" s="23" t="e">
        <v>#N/A</v>
      </c>
      <c r="E216" s="23" t="e">
        <v>#N/A</v>
      </c>
      <c r="F216" s="14">
        <f t="shared" si="48"/>
        <v>0.26</v>
      </c>
      <c r="G216" s="14">
        <f t="shared" si="38"/>
        <v>2085.2000000000003</v>
      </c>
      <c r="H216" s="17">
        <f t="shared" si="42"/>
        <v>3.8110903973388899</v>
      </c>
      <c r="I216" s="14" t="b">
        <f t="shared" si="39"/>
        <v>0</v>
      </c>
      <c r="J216" s="17" t="b">
        <f t="shared" si="40"/>
        <v>0</v>
      </c>
      <c r="K216" s="17" t="e">
        <f t="shared" si="43"/>
        <v>#N/A</v>
      </c>
      <c r="L216" s="24">
        <f t="shared" si="44"/>
        <v>8.1866334164588522E-2</v>
      </c>
      <c r="M216" s="17">
        <f t="shared" si="41"/>
        <v>656.56799999999998</v>
      </c>
      <c r="N216" s="17">
        <f t="shared" si="45"/>
        <v>656.56799999999998</v>
      </c>
      <c r="O216" s="17">
        <f t="shared" si="47"/>
        <v>1.2</v>
      </c>
      <c r="P216" s="17" t="e">
        <f t="shared" si="46"/>
        <v>#N/A</v>
      </c>
    </row>
    <row r="217" spans="1:16" x14ac:dyDescent="0.25">
      <c r="A217" s="15" t="s">
        <v>2208</v>
      </c>
      <c r="B217" s="23">
        <v>387.18</v>
      </c>
      <c r="C217" s="23">
        <v>2451.89</v>
      </c>
      <c r="D217" s="23">
        <v>20</v>
      </c>
      <c r="E217" s="23">
        <v>-1826.53</v>
      </c>
      <c r="F217" s="14">
        <f t="shared" si="48"/>
        <v>0.26</v>
      </c>
      <c r="G217" s="14">
        <f t="shared" si="38"/>
        <v>637.4914</v>
      </c>
      <c r="H217" s="17">
        <f t="shared" si="42"/>
        <v>1.646498786094323</v>
      </c>
      <c r="I217" s="14" t="b">
        <f t="shared" si="39"/>
        <v>0</v>
      </c>
      <c r="J217" s="17" t="b">
        <f t="shared" si="40"/>
        <v>0</v>
      </c>
      <c r="K217" s="17">
        <f t="shared" si="43"/>
        <v>31.874569999999999</v>
      </c>
      <c r="L217" s="24">
        <f t="shared" si="44"/>
        <v>0.1894930033565943</v>
      </c>
      <c r="M217" s="17">
        <f t="shared" si="41"/>
        <v>464.61599999999999</v>
      </c>
      <c r="N217" s="17">
        <f t="shared" si="45"/>
        <v>464.61599999999999</v>
      </c>
      <c r="O217" s="17">
        <f t="shared" si="47"/>
        <v>1.2</v>
      </c>
      <c r="P217" s="17">
        <f t="shared" si="46"/>
        <v>23.230799999999999</v>
      </c>
    </row>
    <row r="218" spans="1:16" x14ac:dyDescent="0.25">
      <c r="A218" s="15" t="s">
        <v>2217</v>
      </c>
      <c r="B218" s="23">
        <v>39.549999999999997</v>
      </c>
      <c r="C218" s="23">
        <v>125</v>
      </c>
      <c r="D218" s="23">
        <v>30</v>
      </c>
      <c r="E218" s="23">
        <v>-4843.58</v>
      </c>
      <c r="F218" s="14">
        <f t="shared" si="48"/>
        <v>0.26</v>
      </c>
      <c r="G218" s="14">
        <f t="shared" si="38"/>
        <v>32.5</v>
      </c>
      <c r="H218" s="17">
        <f t="shared" si="42"/>
        <v>0.82174462705436158</v>
      </c>
      <c r="I218" s="14" t="b">
        <f t="shared" si="39"/>
        <v>1</v>
      </c>
      <c r="J218" s="17" t="b">
        <f t="shared" si="40"/>
        <v>0</v>
      </c>
      <c r="K218" s="17">
        <f t="shared" si="43"/>
        <v>1.0833333333333333</v>
      </c>
      <c r="L218" s="24">
        <f t="shared" si="44"/>
        <v>0.26</v>
      </c>
      <c r="M218" s="17">
        <f t="shared" si="41"/>
        <v>32.5</v>
      </c>
      <c r="N218" s="17">
        <f t="shared" si="45"/>
        <v>32.5</v>
      </c>
      <c r="O218" s="17">
        <f t="shared" si="47"/>
        <v>0.82174462705436158</v>
      </c>
      <c r="P218" s="17">
        <f t="shared" si="46"/>
        <v>1.0833333333333333</v>
      </c>
    </row>
    <row r="219" spans="1:16" x14ac:dyDescent="0.25">
      <c r="A219" s="15" t="s">
        <v>2228</v>
      </c>
      <c r="B219" s="23">
        <v>1666.08</v>
      </c>
      <c r="C219" s="23">
        <v>6390</v>
      </c>
      <c r="D219" s="23">
        <v>32</v>
      </c>
      <c r="E219" s="23">
        <v>475.79</v>
      </c>
      <c r="F219" s="14">
        <f t="shared" si="48"/>
        <v>0.26</v>
      </c>
      <c r="G219" s="14">
        <f t="shared" si="38"/>
        <v>1661.4</v>
      </c>
      <c r="H219" s="17">
        <f t="shared" si="42"/>
        <v>0.9971910112359551</v>
      </c>
      <c r="I219" s="14" t="b">
        <f t="shared" si="39"/>
        <v>1</v>
      </c>
      <c r="J219" s="17" t="b">
        <f t="shared" si="40"/>
        <v>0</v>
      </c>
      <c r="K219" s="17">
        <f t="shared" si="43"/>
        <v>51.918750000000003</v>
      </c>
      <c r="L219" s="24">
        <f t="shared" si="44"/>
        <v>0.26</v>
      </c>
      <c r="M219" s="17">
        <f t="shared" si="41"/>
        <v>1661.4</v>
      </c>
      <c r="N219" s="17">
        <f t="shared" si="45"/>
        <v>1661.4</v>
      </c>
      <c r="O219" s="17">
        <f t="shared" si="47"/>
        <v>0.9971910112359551</v>
      </c>
      <c r="P219" s="17">
        <f t="shared" si="46"/>
        <v>51.918750000000003</v>
      </c>
    </row>
    <row r="220" spans="1:16" x14ac:dyDescent="0.25">
      <c r="A220" s="15" t="s">
        <v>2234</v>
      </c>
      <c r="B220" s="23">
        <v>335.03999999999996</v>
      </c>
      <c r="C220" s="23">
        <v>1340</v>
      </c>
      <c r="D220" s="23">
        <v>400</v>
      </c>
      <c r="E220" s="23">
        <v>1623.24</v>
      </c>
      <c r="F220" s="14">
        <f t="shared" si="48"/>
        <v>0.26</v>
      </c>
      <c r="G220" s="14">
        <f t="shared" si="38"/>
        <v>348.40000000000003</v>
      </c>
      <c r="H220" s="17">
        <f t="shared" si="42"/>
        <v>1.0398758357211082</v>
      </c>
      <c r="I220" s="14" t="b">
        <f t="shared" si="39"/>
        <v>0</v>
      </c>
      <c r="J220" s="17" t="b">
        <f t="shared" si="40"/>
        <v>0</v>
      </c>
      <c r="K220" s="17">
        <f t="shared" si="43"/>
        <v>0.87100000000000011</v>
      </c>
      <c r="L220" s="24">
        <f t="shared" si="44"/>
        <v>0.26</v>
      </c>
      <c r="M220" s="17">
        <f t="shared" si="41"/>
        <v>348.40000000000003</v>
      </c>
      <c r="N220" s="17">
        <f t="shared" si="45"/>
        <v>348.40000000000003</v>
      </c>
      <c r="O220" s="17">
        <f t="shared" si="47"/>
        <v>1.0398758357211082</v>
      </c>
      <c r="P220" s="17">
        <f t="shared" si="46"/>
        <v>0.87100000000000011</v>
      </c>
    </row>
    <row r="221" spans="1:16" x14ac:dyDescent="0.25">
      <c r="A221" s="15" t="s">
        <v>2248</v>
      </c>
      <c r="B221" s="23">
        <v>90.750000000000014</v>
      </c>
      <c r="C221" s="23">
        <v>881</v>
      </c>
      <c r="D221" s="23">
        <v>25</v>
      </c>
      <c r="E221" s="23">
        <v>90.87</v>
      </c>
      <c r="F221" s="14">
        <f t="shared" si="48"/>
        <v>0.26</v>
      </c>
      <c r="G221" s="14">
        <f t="shared" si="38"/>
        <v>229.06</v>
      </c>
      <c r="H221" s="17">
        <f t="shared" si="42"/>
        <v>2.5240771349862254</v>
      </c>
      <c r="I221" s="14" t="b">
        <f t="shared" si="39"/>
        <v>0</v>
      </c>
      <c r="J221" s="17" t="b">
        <f t="shared" si="40"/>
        <v>0</v>
      </c>
      <c r="K221" s="17">
        <f t="shared" si="43"/>
        <v>9.1623999999999999</v>
      </c>
      <c r="L221" s="24">
        <f t="shared" si="44"/>
        <v>0.1236095346197503</v>
      </c>
      <c r="M221" s="17">
        <f t="shared" si="41"/>
        <v>108.90000000000002</v>
      </c>
      <c r="N221" s="17">
        <f t="shared" si="45"/>
        <v>108.90000000000002</v>
      </c>
      <c r="O221" s="17">
        <f t="shared" si="47"/>
        <v>1.2</v>
      </c>
      <c r="P221" s="17">
        <f t="shared" si="46"/>
        <v>4.3560000000000008</v>
      </c>
    </row>
    <row r="222" spans="1:16" x14ac:dyDescent="0.25">
      <c r="A222" s="15" t="s">
        <v>2287</v>
      </c>
      <c r="B222" s="23">
        <v>259.18</v>
      </c>
      <c r="C222" s="23">
        <v>250</v>
      </c>
      <c r="D222" s="23">
        <v>50</v>
      </c>
      <c r="E222" s="23">
        <v>869.18</v>
      </c>
      <c r="F222" s="14">
        <f t="shared" si="48"/>
        <v>0.26</v>
      </c>
      <c r="G222" s="14">
        <f t="shared" si="38"/>
        <v>65</v>
      </c>
      <c r="H222" s="17">
        <f t="shared" si="42"/>
        <v>0.25079095609229107</v>
      </c>
      <c r="I222" s="14" t="b">
        <f t="shared" si="39"/>
        <v>1</v>
      </c>
      <c r="J222" s="17" t="b">
        <f t="shared" si="40"/>
        <v>1</v>
      </c>
      <c r="K222" s="17">
        <f t="shared" si="43"/>
        <v>1.3</v>
      </c>
      <c r="L222" s="24">
        <f t="shared" si="44"/>
        <v>0.26</v>
      </c>
      <c r="M222" s="17">
        <f t="shared" si="41"/>
        <v>65</v>
      </c>
      <c r="N222" s="17">
        <f t="shared" si="45"/>
        <v>65</v>
      </c>
      <c r="O222" s="17">
        <f t="shared" si="47"/>
        <v>0.25079095609229107</v>
      </c>
      <c r="P222" s="17">
        <f t="shared" si="46"/>
        <v>1.3</v>
      </c>
    </row>
    <row r="223" spans="1:16" x14ac:dyDescent="0.25">
      <c r="A223" s="15" t="s">
        <v>2297</v>
      </c>
      <c r="B223" s="23">
        <v>28.25</v>
      </c>
      <c r="C223" s="23">
        <v>1220</v>
      </c>
      <c r="D223" s="23">
        <v>30</v>
      </c>
      <c r="E223" s="23">
        <v>158.84</v>
      </c>
      <c r="F223" s="14">
        <f t="shared" si="48"/>
        <v>0.26</v>
      </c>
      <c r="G223" s="14">
        <f t="shared" si="38"/>
        <v>317.2</v>
      </c>
      <c r="H223" s="17">
        <f t="shared" si="42"/>
        <v>11.228318584070797</v>
      </c>
      <c r="I223" s="14" t="b">
        <f t="shared" si="39"/>
        <v>0</v>
      </c>
      <c r="J223" s="17" t="b">
        <f t="shared" si="40"/>
        <v>0</v>
      </c>
      <c r="K223" s="17">
        <f t="shared" si="43"/>
        <v>10.573333333333332</v>
      </c>
      <c r="L223" s="24">
        <f t="shared" si="44"/>
        <v>2.7786885245901637E-2</v>
      </c>
      <c r="M223" s="17">
        <f t="shared" si="41"/>
        <v>33.9</v>
      </c>
      <c r="N223" s="17">
        <f t="shared" si="45"/>
        <v>33.9</v>
      </c>
      <c r="O223" s="17">
        <f t="shared" si="47"/>
        <v>1.2</v>
      </c>
      <c r="P223" s="17">
        <f t="shared" si="46"/>
        <v>1.1299999999999999</v>
      </c>
    </row>
    <row r="224" spans="1:16" x14ac:dyDescent="0.25">
      <c r="A224" s="15" t="s">
        <v>2305</v>
      </c>
      <c r="B224" s="23">
        <v>12.7</v>
      </c>
      <c r="C224" s="23">
        <v>220</v>
      </c>
      <c r="D224" s="23">
        <v>25</v>
      </c>
      <c r="E224" s="23">
        <v>168.68</v>
      </c>
      <c r="F224" s="14">
        <f t="shared" si="48"/>
        <v>0.26</v>
      </c>
      <c r="G224" s="14">
        <f t="shared" si="38"/>
        <v>57.2</v>
      </c>
      <c r="H224" s="17">
        <f t="shared" si="42"/>
        <v>4.5039370078740166</v>
      </c>
      <c r="I224" s="14" t="b">
        <f t="shared" si="39"/>
        <v>0</v>
      </c>
      <c r="J224" s="17" t="b">
        <f t="shared" si="40"/>
        <v>0</v>
      </c>
      <c r="K224" s="17">
        <f t="shared" si="43"/>
        <v>2.2880000000000003</v>
      </c>
      <c r="L224" s="24">
        <f t="shared" si="44"/>
        <v>6.9272727272727264E-2</v>
      </c>
      <c r="M224" s="17">
        <f t="shared" si="41"/>
        <v>15.239999999999998</v>
      </c>
      <c r="N224" s="17">
        <f t="shared" si="45"/>
        <v>15.239999999999998</v>
      </c>
      <c r="O224" s="17">
        <f t="shared" si="47"/>
        <v>1.2</v>
      </c>
      <c r="P224" s="17">
        <f t="shared" si="46"/>
        <v>0.60959999999999992</v>
      </c>
    </row>
    <row r="225" spans="1:16" x14ac:dyDescent="0.25">
      <c r="A225" s="15" t="s">
        <v>2310</v>
      </c>
      <c r="B225" s="23">
        <v>45.260000000000005</v>
      </c>
      <c r="C225" s="23">
        <v>219.17000000000002</v>
      </c>
      <c r="D225" s="23">
        <v>65</v>
      </c>
      <c r="E225" s="23">
        <v>839.94</v>
      </c>
      <c r="F225" s="14">
        <f t="shared" si="48"/>
        <v>0.26</v>
      </c>
      <c r="G225" s="14">
        <f t="shared" si="38"/>
        <v>56.984200000000008</v>
      </c>
      <c r="H225" s="17">
        <f t="shared" si="42"/>
        <v>1.259041095890411</v>
      </c>
      <c r="I225" s="14" t="b">
        <f t="shared" si="39"/>
        <v>0</v>
      </c>
      <c r="J225" s="17" t="b">
        <f t="shared" si="40"/>
        <v>0</v>
      </c>
      <c r="K225" s="17">
        <f t="shared" si="43"/>
        <v>0.87668000000000013</v>
      </c>
      <c r="L225" s="24">
        <f t="shared" si="44"/>
        <v>0.24780763790664781</v>
      </c>
      <c r="M225" s="17">
        <f t="shared" si="41"/>
        <v>54.312000000000005</v>
      </c>
      <c r="N225" s="17">
        <f t="shared" si="45"/>
        <v>54.312000000000005</v>
      </c>
      <c r="O225" s="17">
        <f t="shared" si="47"/>
        <v>1.2</v>
      </c>
      <c r="P225" s="17">
        <f t="shared" si="46"/>
        <v>0.83556923076923084</v>
      </c>
    </row>
    <row r="226" spans="1:16" x14ac:dyDescent="0.25">
      <c r="A226" s="15" t="s">
        <v>2313</v>
      </c>
      <c r="B226" s="23">
        <v>500</v>
      </c>
      <c r="C226" s="23">
        <v>15500</v>
      </c>
      <c r="D226" s="23">
        <v>260</v>
      </c>
      <c r="E226" s="23">
        <v>2454.13</v>
      </c>
      <c r="F226" s="14">
        <f t="shared" si="48"/>
        <v>0.26</v>
      </c>
      <c r="G226" s="14">
        <f t="shared" si="38"/>
        <v>4030</v>
      </c>
      <c r="H226" s="17">
        <f t="shared" si="42"/>
        <v>8.06</v>
      </c>
      <c r="I226" s="14" t="b">
        <f t="shared" si="39"/>
        <v>0</v>
      </c>
      <c r="J226" s="17" t="b">
        <f t="shared" si="40"/>
        <v>0</v>
      </c>
      <c r="K226" s="17">
        <f t="shared" si="43"/>
        <v>15.5</v>
      </c>
      <c r="L226" s="24">
        <f t="shared" si="44"/>
        <v>3.870967741935484E-2</v>
      </c>
      <c r="M226" s="17">
        <f t="shared" si="41"/>
        <v>600</v>
      </c>
      <c r="N226" s="17">
        <f t="shared" si="45"/>
        <v>600</v>
      </c>
      <c r="O226" s="17">
        <f t="shared" si="47"/>
        <v>1.2</v>
      </c>
      <c r="P226" s="17">
        <f t="shared" si="46"/>
        <v>2.3076923076923075</v>
      </c>
    </row>
    <row r="227" spans="1:16" x14ac:dyDescent="0.25">
      <c r="A227" s="15" t="s">
        <v>2316</v>
      </c>
      <c r="B227" s="23">
        <v>59.25</v>
      </c>
      <c r="C227" s="23">
        <v>195</v>
      </c>
      <c r="D227" s="23" t="e">
        <v>#N/A</v>
      </c>
      <c r="E227" s="23" t="e">
        <v>#N/A</v>
      </c>
      <c r="F227" s="14">
        <f t="shared" si="48"/>
        <v>0.26</v>
      </c>
      <c r="G227" s="14">
        <f t="shared" si="38"/>
        <v>50.7</v>
      </c>
      <c r="H227" s="17">
        <f t="shared" si="42"/>
        <v>0.85569620253164558</v>
      </c>
      <c r="I227" s="14" t="b">
        <f t="shared" si="39"/>
        <v>1</v>
      </c>
      <c r="J227" s="17" t="b">
        <f t="shared" si="40"/>
        <v>0</v>
      </c>
      <c r="K227" s="17" t="e">
        <f t="shared" si="43"/>
        <v>#N/A</v>
      </c>
      <c r="L227" s="24">
        <f t="shared" si="44"/>
        <v>0.26</v>
      </c>
      <c r="M227" s="17">
        <f t="shared" si="41"/>
        <v>50.7</v>
      </c>
      <c r="N227" s="17">
        <f t="shared" si="45"/>
        <v>50.7</v>
      </c>
      <c r="O227" s="17">
        <f t="shared" si="47"/>
        <v>0.85569620253164558</v>
      </c>
      <c r="P227" s="17" t="e">
        <f t="shared" si="46"/>
        <v>#N/A</v>
      </c>
    </row>
    <row r="228" spans="1:16" x14ac:dyDescent="0.25">
      <c r="A228" s="15" t="s">
        <v>2319</v>
      </c>
      <c r="B228" s="23">
        <v>74.58</v>
      </c>
      <c r="C228" s="23">
        <v>780</v>
      </c>
      <c r="D228" s="23">
        <v>45</v>
      </c>
      <c r="E228" s="23">
        <v>579.1</v>
      </c>
      <c r="F228" s="14">
        <f t="shared" si="48"/>
        <v>0.26</v>
      </c>
      <c r="G228" s="14">
        <f t="shared" si="38"/>
        <v>202.8</v>
      </c>
      <c r="H228" s="17">
        <f t="shared" si="42"/>
        <v>2.7192276749798876</v>
      </c>
      <c r="I228" s="14" t="b">
        <f t="shared" si="39"/>
        <v>0</v>
      </c>
      <c r="J228" s="17" t="b">
        <f t="shared" si="40"/>
        <v>0</v>
      </c>
      <c r="K228" s="17">
        <f t="shared" si="43"/>
        <v>4.5066666666666668</v>
      </c>
      <c r="L228" s="24">
        <f t="shared" si="44"/>
        <v>0.11473846153846153</v>
      </c>
      <c r="M228" s="17">
        <f t="shared" si="41"/>
        <v>89.495999999999995</v>
      </c>
      <c r="N228" s="17">
        <f t="shared" si="45"/>
        <v>89.495999999999995</v>
      </c>
      <c r="O228" s="17">
        <f t="shared" si="47"/>
        <v>1.2</v>
      </c>
      <c r="P228" s="17">
        <f t="shared" si="46"/>
        <v>1.9887999999999999</v>
      </c>
    </row>
    <row r="229" spans="1:16" x14ac:dyDescent="0.25">
      <c r="A229" s="15" t="s">
        <v>2321</v>
      </c>
      <c r="B229" s="23">
        <v>67.33</v>
      </c>
      <c r="C229" s="23">
        <v>90</v>
      </c>
      <c r="D229" s="23">
        <v>20</v>
      </c>
      <c r="E229" s="23">
        <v>481.08</v>
      </c>
      <c r="F229" s="14">
        <f t="shared" si="48"/>
        <v>0.26</v>
      </c>
      <c r="G229" s="14">
        <f t="shared" si="38"/>
        <v>23.400000000000002</v>
      </c>
      <c r="H229" s="17">
        <f t="shared" si="42"/>
        <v>0.34754195752264966</v>
      </c>
      <c r="I229" s="14" t="b">
        <f t="shared" si="39"/>
        <v>1</v>
      </c>
      <c r="J229" s="17" t="b">
        <f t="shared" si="40"/>
        <v>0</v>
      </c>
      <c r="K229" s="17">
        <f t="shared" si="43"/>
        <v>1.1700000000000002</v>
      </c>
      <c r="L229" s="24">
        <f t="shared" si="44"/>
        <v>0.26</v>
      </c>
      <c r="M229" s="17">
        <f t="shared" si="41"/>
        <v>23.400000000000002</v>
      </c>
      <c r="N229" s="17">
        <f t="shared" si="45"/>
        <v>23.400000000000002</v>
      </c>
      <c r="O229" s="17">
        <f t="shared" si="47"/>
        <v>0.34754195752264966</v>
      </c>
      <c r="P229" s="17">
        <f t="shared" si="46"/>
        <v>1.1700000000000002</v>
      </c>
    </row>
    <row r="230" spans="1:16" x14ac:dyDescent="0.25">
      <c r="A230" s="15" t="s">
        <v>2323</v>
      </c>
      <c r="B230" s="23">
        <v>472.44999999999993</v>
      </c>
      <c r="C230" s="23">
        <v>174</v>
      </c>
      <c r="D230" s="23">
        <v>35</v>
      </c>
      <c r="E230" s="23">
        <v>39.18</v>
      </c>
      <c r="F230" s="14">
        <f t="shared" si="48"/>
        <v>0.26</v>
      </c>
      <c r="G230" s="14">
        <f t="shared" si="38"/>
        <v>45.24</v>
      </c>
      <c r="H230" s="17">
        <f t="shared" si="42"/>
        <v>9.5756164673510447E-2</v>
      </c>
      <c r="I230" s="14" t="b">
        <f t="shared" si="39"/>
        <v>1</v>
      </c>
      <c r="J230" s="17" t="b">
        <f t="shared" si="40"/>
        <v>1</v>
      </c>
      <c r="K230" s="17">
        <f t="shared" si="43"/>
        <v>1.2925714285714287</v>
      </c>
      <c r="L230" s="24">
        <f t="shared" si="44"/>
        <v>0.26</v>
      </c>
      <c r="M230" s="17">
        <f t="shared" si="41"/>
        <v>45.24</v>
      </c>
      <c r="N230" s="17">
        <f t="shared" si="45"/>
        <v>45.24</v>
      </c>
      <c r="O230" s="17">
        <f t="shared" si="47"/>
        <v>9.5756164673510447E-2</v>
      </c>
      <c r="P230" s="17">
        <f t="shared" si="46"/>
        <v>1.2925714285714287</v>
      </c>
    </row>
    <row r="231" spans="1:16" x14ac:dyDescent="0.25">
      <c r="A231" s="15" t="s">
        <v>2326</v>
      </c>
      <c r="B231" s="23">
        <v>500</v>
      </c>
      <c r="C231" s="23">
        <v>2640</v>
      </c>
      <c r="D231" s="23">
        <v>120</v>
      </c>
      <c r="E231" s="23">
        <v>141.99</v>
      </c>
      <c r="F231" s="14">
        <f t="shared" si="48"/>
        <v>0.26</v>
      </c>
      <c r="G231" s="14">
        <f t="shared" si="38"/>
        <v>686.4</v>
      </c>
      <c r="H231" s="17">
        <f t="shared" si="42"/>
        <v>1.3728</v>
      </c>
      <c r="I231" s="14" t="b">
        <f t="shared" si="39"/>
        <v>0</v>
      </c>
      <c r="J231" s="17" t="b">
        <f t="shared" si="40"/>
        <v>0</v>
      </c>
      <c r="K231" s="17">
        <f t="shared" si="43"/>
        <v>5.72</v>
      </c>
      <c r="L231" s="24">
        <f t="shared" si="44"/>
        <v>0.22727272727272727</v>
      </c>
      <c r="M231" s="17">
        <f t="shared" si="41"/>
        <v>600</v>
      </c>
      <c r="N231" s="17">
        <f t="shared" si="45"/>
        <v>600</v>
      </c>
      <c r="O231" s="17">
        <f t="shared" si="47"/>
        <v>1.2</v>
      </c>
      <c r="P231" s="17">
        <f t="shared" si="46"/>
        <v>5</v>
      </c>
    </row>
    <row r="232" spans="1:16" x14ac:dyDescent="0.25">
      <c r="A232" s="15" t="s">
        <v>2328</v>
      </c>
      <c r="B232" s="23">
        <v>276.06</v>
      </c>
      <c r="C232" s="23">
        <v>505</v>
      </c>
      <c r="D232" s="23">
        <v>40</v>
      </c>
      <c r="E232" s="23">
        <v>6116.3799999999992</v>
      </c>
      <c r="F232" s="14">
        <f t="shared" si="48"/>
        <v>0.26</v>
      </c>
      <c r="G232" s="14">
        <f t="shared" si="38"/>
        <v>131.30000000000001</v>
      </c>
      <c r="H232" s="17">
        <f t="shared" si="42"/>
        <v>0.47562124175903792</v>
      </c>
      <c r="I232" s="14" t="b">
        <f t="shared" si="39"/>
        <v>1</v>
      </c>
      <c r="J232" s="17" t="b">
        <f t="shared" si="40"/>
        <v>0</v>
      </c>
      <c r="K232" s="17">
        <f t="shared" si="43"/>
        <v>3.2825000000000002</v>
      </c>
      <c r="L232" s="24">
        <f t="shared" si="44"/>
        <v>0.26</v>
      </c>
      <c r="M232" s="17">
        <f t="shared" si="41"/>
        <v>131.30000000000001</v>
      </c>
      <c r="N232" s="17">
        <f t="shared" si="45"/>
        <v>131.30000000000001</v>
      </c>
      <c r="O232" s="17">
        <f t="shared" si="47"/>
        <v>0.47562124175903792</v>
      </c>
      <c r="P232" s="17">
        <f t="shared" si="46"/>
        <v>3.2825000000000002</v>
      </c>
    </row>
    <row r="233" spans="1:16" x14ac:dyDescent="0.25">
      <c r="A233" s="15" t="s">
        <v>2341</v>
      </c>
      <c r="B233" s="23">
        <v>758.29999999999984</v>
      </c>
      <c r="C233" s="23">
        <v>2400</v>
      </c>
      <c r="D233" s="23">
        <v>40</v>
      </c>
      <c r="E233" s="23">
        <v>896.96999999999991</v>
      </c>
      <c r="F233" s="14">
        <f t="shared" si="48"/>
        <v>0.26</v>
      </c>
      <c r="G233" s="14">
        <f t="shared" si="38"/>
        <v>624</v>
      </c>
      <c r="H233" s="17">
        <f t="shared" si="42"/>
        <v>0.82289331399182397</v>
      </c>
      <c r="I233" s="14" t="b">
        <f t="shared" si="39"/>
        <v>1</v>
      </c>
      <c r="J233" s="17" t="b">
        <f t="shared" si="40"/>
        <v>0</v>
      </c>
      <c r="K233" s="17">
        <f t="shared" si="43"/>
        <v>15.6</v>
      </c>
      <c r="L233" s="24">
        <f t="shared" si="44"/>
        <v>0.26</v>
      </c>
      <c r="M233" s="17">
        <f t="shared" si="41"/>
        <v>624</v>
      </c>
      <c r="N233" s="17">
        <f t="shared" si="45"/>
        <v>624</v>
      </c>
      <c r="O233" s="17">
        <f t="shared" si="47"/>
        <v>0.82289331399182397</v>
      </c>
      <c r="P233" s="17">
        <f t="shared" si="46"/>
        <v>15.6</v>
      </c>
    </row>
    <row r="234" spans="1:16" x14ac:dyDescent="0.25">
      <c r="A234" s="15" t="s">
        <v>2350</v>
      </c>
      <c r="B234" s="23">
        <v>0</v>
      </c>
      <c r="C234" s="23">
        <v>4175</v>
      </c>
      <c r="D234" s="23">
        <v>350</v>
      </c>
      <c r="E234" s="23">
        <v>3625.99</v>
      </c>
      <c r="F234" s="14">
        <f t="shared" si="48"/>
        <v>0.26</v>
      </c>
      <c r="G234" s="14">
        <f t="shared" si="38"/>
        <v>1085.5</v>
      </c>
      <c r="H234" s="17">
        <f t="shared" si="42"/>
        <v>1</v>
      </c>
      <c r="I234" s="14" t="b">
        <f t="shared" si="39"/>
        <v>0</v>
      </c>
      <c r="J234" s="17" t="b">
        <f t="shared" si="40"/>
        <v>0</v>
      </c>
      <c r="K234" s="17">
        <f t="shared" si="43"/>
        <v>3.1014285714285714</v>
      </c>
      <c r="L234" s="24">
        <f t="shared" si="44"/>
        <v>0.26</v>
      </c>
      <c r="M234" s="17">
        <f t="shared" si="41"/>
        <v>1085.5</v>
      </c>
      <c r="N234" s="17">
        <f t="shared" si="45"/>
        <v>1085.5</v>
      </c>
      <c r="O234" s="17" t="e">
        <f t="shared" si="47"/>
        <v>#DIV/0!</v>
      </c>
      <c r="P234" s="17">
        <f t="shared" si="46"/>
        <v>3.1014285714285714</v>
      </c>
    </row>
    <row r="235" spans="1:16" x14ac:dyDescent="0.25">
      <c r="A235" s="15" t="s">
        <v>2355</v>
      </c>
      <c r="B235" s="23">
        <v>62.760000000000012</v>
      </c>
      <c r="C235" s="23">
        <v>350</v>
      </c>
      <c r="D235" s="23">
        <v>20</v>
      </c>
      <c r="E235" s="23">
        <v>612.08000000000004</v>
      </c>
      <c r="F235" s="14">
        <f t="shared" si="48"/>
        <v>0.26</v>
      </c>
      <c r="G235" s="14">
        <f t="shared" si="38"/>
        <v>91</v>
      </c>
      <c r="H235" s="17">
        <f t="shared" si="42"/>
        <v>1.4499681325685148</v>
      </c>
      <c r="I235" s="14" t="b">
        <f t="shared" si="39"/>
        <v>0</v>
      </c>
      <c r="J235" s="17" t="b">
        <f t="shared" si="40"/>
        <v>0</v>
      </c>
      <c r="K235" s="17">
        <f t="shared" si="43"/>
        <v>4.55</v>
      </c>
      <c r="L235" s="24">
        <f t="shared" si="44"/>
        <v>0.2151771428571429</v>
      </c>
      <c r="M235" s="17">
        <f t="shared" si="41"/>
        <v>75.312000000000012</v>
      </c>
      <c r="N235" s="17">
        <f t="shared" si="45"/>
        <v>75.312000000000012</v>
      </c>
      <c r="O235" s="17">
        <f t="shared" si="47"/>
        <v>1.2</v>
      </c>
      <c r="P235" s="17">
        <f t="shared" si="46"/>
        <v>3.7656000000000005</v>
      </c>
    </row>
    <row r="236" spans="1:16" x14ac:dyDescent="0.25">
      <c r="A236" s="15" t="s">
        <v>2362</v>
      </c>
      <c r="B236" s="23">
        <v>41.96</v>
      </c>
      <c r="C236" s="23">
        <v>240.2</v>
      </c>
      <c r="D236" s="23">
        <v>30</v>
      </c>
      <c r="E236" s="23">
        <v>212.42</v>
      </c>
      <c r="F236" s="14">
        <f t="shared" si="48"/>
        <v>0.26</v>
      </c>
      <c r="G236" s="14">
        <f t="shared" si="38"/>
        <v>62.451999999999998</v>
      </c>
      <c r="H236" s="17">
        <f t="shared" si="42"/>
        <v>1.48836987607245</v>
      </c>
      <c r="I236" s="14" t="b">
        <f t="shared" si="39"/>
        <v>0</v>
      </c>
      <c r="J236" s="17" t="b">
        <f t="shared" si="40"/>
        <v>0</v>
      </c>
      <c r="K236" s="17">
        <f t="shared" si="43"/>
        <v>2.0817333333333332</v>
      </c>
      <c r="L236" s="24">
        <f t="shared" si="44"/>
        <v>0.20962531223980016</v>
      </c>
      <c r="M236" s="17">
        <f t="shared" si="41"/>
        <v>50.351999999999997</v>
      </c>
      <c r="N236" s="17">
        <f t="shared" si="45"/>
        <v>50.351999999999997</v>
      </c>
      <c r="O236" s="17">
        <f t="shared" si="47"/>
        <v>1.2</v>
      </c>
      <c r="P236" s="17">
        <f t="shared" si="46"/>
        <v>1.6783999999999999</v>
      </c>
    </row>
    <row r="237" spans="1:16" x14ac:dyDescent="0.25">
      <c r="A237" s="15" t="s">
        <v>2366</v>
      </c>
      <c r="B237" s="23">
        <v>151</v>
      </c>
      <c r="C237" s="23">
        <v>50</v>
      </c>
      <c r="D237" s="23">
        <v>40</v>
      </c>
      <c r="E237" s="23">
        <v>620.33000000000004</v>
      </c>
      <c r="F237" s="14">
        <f t="shared" si="48"/>
        <v>0.26</v>
      </c>
      <c r="G237" s="14">
        <f t="shared" si="38"/>
        <v>13</v>
      </c>
      <c r="H237" s="17">
        <f t="shared" si="42"/>
        <v>8.6092715231788075E-2</v>
      </c>
      <c r="I237" s="14" t="b">
        <f t="shared" si="39"/>
        <v>1</v>
      </c>
      <c r="J237" s="17" t="b">
        <f t="shared" si="40"/>
        <v>0</v>
      </c>
      <c r="K237" s="17">
        <f t="shared" si="43"/>
        <v>0.32500000000000001</v>
      </c>
      <c r="L237" s="24">
        <f t="shared" si="44"/>
        <v>0.26</v>
      </c>
      <c r="M237" s="17">
        <f t="shared" si="41"/>
        <v>13</v>
      </c>
      <c r="N237" s="17">
        <f t="shared" si="45"/>
        <v>13</v>
      </c>
      <c r="O237" s="17">
        <f t="shared" si="47"/>
        <v>8.6092715231788075E-2</v>
      </c>
      <c r="P237" s="17">
        <f t="shared" si="46"/>
        <v>0.32500000000000001</v>
      </c>
    </row>
    <row r="238" spans="1:16" x14ac:dyDescent="0.25">
      <c r="A238" s="15" t="s">
        <v>2370</v>
      </c>
      <c r="B238" s="23">
        <v>50.8</v>
      </c>
      <c r="C238" s="23">
        <v>500</v>
      </c>
      <c r="D238" s="23" t="e">
        <v>#N/A</v>
      </c>
      <c r="E238" s="23" t="e">
        <v>#N/A</v>
      </c>
      <c r="F238" s="14">
        <f t="shared" si="48"/>
        <v>0.26</v>
      </c>
      <c r="G238" s="14">
        <f t="shared" si="38"/>
        <v>130</v>
      </c>
      <c r="H238" s="17">
        <f t="shared" si="42"/>
        <v>2.5590551181102366</v>
      </c>
      <c r="I238" s="14" t="b">
        <f t="shared" si="39"/>
        <v>0</v>
      </c>
      <c r="J238" s="17" t="b">
        <f t="shared" si="40"/>
        <v>0</v>
      </c>
      <c r="K238" s="17" t="e">
        <f t="shared" si="43"/>
        <v>#N/A</v>
      </c>
      <c r="L238" s="24">
        <f t="shared" si="44"/>
        <v>0.12191999999999999</v>
      </c>
      <c r="M238" s="17">
        <f t="shared" si="41"/>
        <v>60.959999999999994</v>
      </c>
      <c r="N238" s="17">
        <f t="shared" si="45"/>
        <v>60.959999999999994</v>
      </c>
      <c r="O238" s="17">
        <f t="shared" si="47"/>
        <v>1.2</v>
      </c>
      <c r="P238" s="17" t="e">
        <f t="shared" si="46"/>
        <v>#N/A</v>
      </c>
    </row>
    <row r="239" spans="1:16" x14ac:dyDescent="0.25">
      <c r="A239" s="15" t="s">
        <v>2380</v>
      </c>
      <c r="B239" s="23">
        <v>499.63</v>
      </c>
      <c r="C239" s="23">
        <v>2720</v>
      </c>
      <c r="D239" s="23">
        <v>170</v>
      </c>
      <c r="E239" s="23">
        <v>6894.88</v>
      </c>
      <c r="F239" s="14">
        <f t="shared" si="48"/>
        <v>0.26</v>
      </c>
      <c r="G239" s="14">
        <f t="shared" si="38"/>
        <v>707.2</v>
      </c>
      <c r="H239" s="17">
        <f t="shared" si="42"/>
        <v>1.4154474310990133</v>
      </c>
      <c r="I239" s="14" t="b">
        <f t="shared" si="39"/>
        <v>0</v>
      </c>
      <c r="J239" s="17" t="b">
        <f t="shared" si="40"/>
        <v>0</v>
      </c>
      <c r="K239" s="17">
        <f t="shared" si="43"/>
        <v>4.16</v>
      </c>
      <c r="L239" s="24">
        <f t="shared" si="44"/>
        <v>0.22042499999999998</v>
      </c>
      <c r="M239" s="17">
        <f t="shared" si="41"/>
        <v>599.55599999999993</v>
      </c>
      <c r="N239" s="17">
        <f t="shared" si="45"/>
        <v>599.55599999999993</v>
      </c>
      <c r="O239" s="17">
        <f t="shared" si="47"/>
        <v>1.2</v>
      </c>
      <c r="P239" s="17">
        <f t="shared" si="46"/>
        <v>3.5267999999999997</v>
      </c>
    </row>
    <row r="240" spans="1:16" x14ac:dyDescent="0.25">
      <c r="A240" s="15" t="s">
        <v>2390</v>
      </c>
      <c r="B240" s="23">
        <v>505.08</v>
      </c>
      <c r="C240" s="23">
        <v>4500</v>
      </c>
      <c r="D240" s="23">
        <v>70</v>
      </c>
      <c r="E240" s="23">
        <v>-8793.8799999999992</v>
      </c>
      <c r="F240" s="14">
        <f t="shared" si="48"/>
        <v>0.26</v>
      </c>
      <c r="G240" s="14">
        <f t="shared" si="38"/>
        <v>1170</v>
      </c>
      <c r="H240" s="17">
        <f t="shared" si="42"/>
        <v>2.3164647184604421</v>
      </c>
      <c r="I240" s="14" t="b">
        <f t="shared" si="39"/>
        <v>0</v>
      </c>
      <c r="J240" s="17" t="b">
        <f t="shared" si="40"/>
        <v>0</v>
      </c>
      <c r="K240" s="17">
        <f t="shared" si="43"/>
        <v>16.714285714285715</v>
      </c>
      <c r="L240" s="24">
        <f t="shared" si="44"/>
        <v>0.134688</v>
      </c>
      <c r="M240" s="17">
        <f t="shared" si="41"/>
        <v>606.096</v>
      </c>
      <c r="N240" s="17">
        <f t="shared" si="45"/>
        <v>606.096</v>
      </c>
      <c r="O240" s="17">
        <f t="shared" si="47"/>
        <v>1.2</v>
      </c>
      <c r="P240" s="17">
        <f t="shared" si="46"/>
        <v>8.6585142857142863</v>
      </c>
    </row>
    <row r="241" spans="1:16" x14ac:dyDescent="0.25">
      <c r="A241" s="15" t="s">
        <v>2397</v>
      </c>
      <c r="B241" s="23">
        <v>245.28000000000003</v>
      </c>
      <c r="C241" s="23">
        <v>90</v>
      </c>
      <c r="D241" s="23">
        <v>100</v>
      </c>
      <c r="E241" s="23">
        <v>3574.22</v>
      </c>
      <c r="F241" s="14">
        <f t="shared" si="48"/>
        <v>0.26</v>
      </c>
      <c r="G241" s="14">
        <f t="shared" si="38"/>
        <v>23.400000000000002</v>
      </c>
      <c r="H241" s="17">
        <f t="shared" si="42"/>
        <v>9.5401174168297451E-2</v>
      </c>
      <c r="I241" s="14" t="b">
        <f t="shared" si="39"/>
        <v>1</v>
      </c>
      <c r="J241" s="17" t="b">
        <f t="shared" si="40"/>
        <v>1</v>
      </c>
      <c r="K241" s="17">
        <f t="shared" si="43"/>
        <v>0.23400000000000001</v>
      </c>
      <c r="L241" s="24">
        <f t="shared" si="44"/>
        <v>0.26</v>
      </c>
      <c r="M241" s="17">
        <f t="shared" si="41"/>
        <v>23.400000000000002</v>
      </c>
      <c r="N241" s="17">
        <f t="shared" si="45"/>
        <v>23.400000000000002</v>
      </c>
      <c r="O241" s="17">
        <f t="shared" si="47"/>
        <v>9.5401174168297451E-2</v>
      </c>
      <c r="P241" s="17">
        <f t="shared" si="46"/>
        <v>0.23400000000000001</v>
      </c>
    </row>
    <row r="242" spans="1:16" x14ac:dyDescent="0.25">
      <c r="A242" s="15" t="s">
        <v>2406</v>
      </c>
      <c r="B242" s="23">
        <v>50</v>
      </c>
      <c r="C242" s="23">
        <v>0</v>
      </c>
      <c r="D242" s="23">
        <v>50</v>
      </c>
      <c r="E242" s="23">
        <v>852.57</v>
      </c>
      <c r="F242" s="14">
        <f t="shared" si="48"/>
        <v>0.26</v>
      </c>
      <c r="G242" s="14">
        <f t="shared" si="38"/>
        <v>0</v>
      </c>
      <c r="H242" s="17">
        <f t="shared" si="42"/>
        <v>0</v>
      </c>
      <c r="I242" s="14" t="b">
        <f t="shared" si="39"/>
        <v>1</v>
      </c>
      <c r="J242" s="17" t="b">
        <f t="shared" si="40"/>
        <v>0</v>
      </c>
      <c r="K242" s="17">
        <f t="shared" si="43"/>
        <v>0</v>
      </c>
      <c r="L242" s="24" t="e">
        <f t="shared" si="44"/>
        <v>#DIV/0!</v>
      </c>
      <c r="M242" s="17">
        <f t="shared" si="41"/>
        <v>0</v>
      </c>
      <c r="N242" s="17">
        <f t="shared" si="45"/>
        <v>0</v>
      </c>
      <c r="O242" s="17">
        <f t="shared" si="47"/>
        <v>0</v>
      </c>
      <c r="P242" s="17">
        <f t="shared" si="46"/>
        <v>0</v>
      </c>
    </row>
    <row r="243" spans="1:16" x14ac:dyDescent="0.25">
      <c r="A243" s="15" t="s">
        <v>2415</v>
      </c>
      <c r="B243" s="23" t="e">
        <v>#N/A</v>
      </c>
      <c r="C243" s="23">
        <v>298</v>
      </c>
      <c r="D243" s="23">
        <v>35</v>
      </c>
      <c r="E243" s="23" t="e">
        <v>#DIV/0!</v>
      </c>
      <c r="F243" s="14">
        <f t="shared" si="48"/>
        <v>0.26</v>
      </c>
      <c r="G243" s="14">
        <f t="shared" si="38"/>
        <v>77.48</v>
      </c>
      <c r="H243" s="17" t="e">
        <f t="shared" si="42"/>
        <v>#N/A</v>
      </c>
      <c r="I243" s="14" t="e">
        <f t="shared" si="39"/>
        <v>#N/A</v>
      </c>
      <c r="J243" s="17" t="e">
        <f t="shared" si="40"/>
        <v>#N/A</v>
      </c>
      <c r="K243" s="17">
        <f t="shared" si="43"/>
        <v>2.213714285714286</v>
      </c>
      <c r="L243" s="24" t="e">
        <f t="shared" si="44"/>
        <v>#N/A</v>
      </c>
      <c r="M243" s="17" t="e">
        <f t="shared" si="41"/>
        <v>#N/A</v>
      </c>
      <c r="N243" s="17">
        <f t="shared" si="45"/>
        <v>77.48</v>
      </c>
      <c r="O243" s="17" t="e">
        <f t="shared" si="47"/>
        <v>#N/A</v>
      </c>
      <c r="P243" s="17">
        <f t="shared" si="46"/>
        <v>2.213714285714286</v>
      </c>
    </row>
    <row r="244" spans="1:16" x14ac:dyDescent="0.25">
      <c r="A244" s="15" t="s">
        <v>2420</v>
      </c>
      <c r="B244" s="23">
        <v>179.85999999999999</v>
      </c>
      <c r="C244" s="23">
        <v>640</v>
      </c>
      <c r="D244" s="23">
        <v>20</v>
      </c>
      <c r="E244" s="23">
        <v>219.96</v>
      </c>
      <c r="F244" s="14">
        <f t="shared" ref="F244:F257" si="49">$S$4</f>
        <v>0.26</v>
      </c>
      <c r="G244" s="14">
        <f t="shared" si="38"/>
        <v>166.4</v>
      </c>
      <c r="H244" s="17">
        <f t="shared" si="42"/>
        <v>0.92516401645724466</v>
      </c>
      <c r="I244" s="14" t="b">
        <f t="shared" si="39"/>
        <v>1</v>
      </c>
      <c r="J244" s="17" t="b">
        <f t="shared" si="40"/>
        <v>0</v>
      </c>
      <c r="K244" s="17">
        <f t="shared" si="43"/>
        <v>8.32</v>
      </c>
      <c r="L244" s="24">
        <f t="shared" si="44"/>
        <v>0.26</v>
      </c>
      <c r="M244" s="17">
        <f t="shared" si="41"/>
        <v>166.4</v>
      </c>
      <c r="N244" s="17">
        <f t="shared" si="45"/>
        <v>166.4</v>
      </c>
      <c r="O244" s="17">
        <f t="shared" si="47"/>
        <v>0.92516401645724466</v>
      </c>
      <c r="P244" s="17">
        <f t="shared" si="46"/>
        <v>8.32</v>
      </c>
    </row>
    <row r="245" spans="1:16" x14ac:dyDescent="0.25">
      <c r="A245" s="15" t="s">
        <v>2429</v>
      </c>
      <c r="B245" s="23">
        <v>375.15999999999997</v>
      </c>
      <c r="C245" s="23">
        <v>139</v>
      </c>
      <c r="D245" s="23">
        <v>35</v>
      </c>
      <c r="E245" s="23">
        <v>38.729999999999997</v>
      </c>
      <c r="F245" s="14">
        <f t="shared" si="49"/>
        <v>0.26</v>
      </c>
      <c r="G245" s="14">
        <f t="shared" si="38"/>
        <v>36.14</v>
      </c>
      <c r="H245" s="17">
        <f t="shared" si="42"/>
        <v>9.6332231581192029E-2</v>
      </c>
      <c r="I245" s="14" t="b">
        <f t="shared" si="39"/>
        <v>1</v>
      </c>
      <c r="J245" s="17" t="b">
        <f t="shared" si="40"/>
        <v>1</v>
      </c>
      <c r="K245" s="17">
        <f t="shared" si="43"/>
        <v>1.0325714285714287</v>
      </c>
      <c r="L245" s="24">
        <f t="shared" si="44"/>
        <v>0.26</v>
      </c>
      <c r="M245" s="17">
        <f t="shared" si="41"/>
        <v>36.14</v>
      </c>
      <c r="N245" s="17">
        <f t="shared" si="45"/>
        <v>36.14</v>
      </c>
      <c r="O245" s="17">
        <f t="shared" si="47"/>
        <v>9.6332231581192029E-2</v>
      </c>
      <c r="P245" s="17">
        <f t="shared" si="46"/>
        <v>1.0325714285714287</v>
      </c>
    </row>
    <row r="246" spans="1:16" x14ac:dyDescent="0.25">
      <c r="A246" s="15" t="s">
        <v>2436</v>
      </c>
      <c r="B246" s="23" t="e">
        <v>#N/A</v>
      </c>
      <c r="C246" s="23">
        <v>80</v>
      </c>
      <c r="D246" s="23">
        <v>30</v>
      </c>
      <c r="E246" s="23" t="e">
        <v>#DIV/0!</v>
      </c>
      <c r="F246" s="14">
        <f t="shared" si="49"/>
        <v>0.26</v>
      </c>
      <c r="G246" s="14">
        <f t="shared" si="38"/>
        <v>20.8</v>
      </c>
      <c r="H246" s="17" t="e">
        <f t="shared" si="42"/>
        <v>#N/A</v>
      </c>
      <c r="I246" s="14" t="e">
        <f t="shared" si="39"/>
        <v>#N/A</v>
      </c>
      <c r="J246" s="17" t="e">
        <f t="shared" si="40"/>
        <v>#N/A</v>
      </c>
      <c r="K246" s="17">
        <f t="shared" si="43"/>
        <v>0.69333333333333336</v>
      </c>
      <c r="L246" s="24" t="e">
        <f t="shared" si="44"/>
        <v>#N/A</v>
      </c>
      <c r="M246" s="17" t="e">
        <f t="shared" si="41"/>
        <v>#N/A</v>
      </c>
      <c r="N246" s="17">
        <f t="shared" si="45"/>
        <v>20.8</v>
      </c>
      <c r="O246" s="17" t="e">
        <f t="shared" si="47"/>
        <v>#N/A</v>
      </c>
      <c r="P246" s="17">
        <f t="shared" si="46"/>
        <v>0.69333333333333336</v>
      </c>
    </row>
    <row r="247" spans="1:16" x14ac:dyDescent="0.25">
      <c r="A247" s="15" t="s">
        <v>2439</v>
      </c>
      <c r="B247" s="23">
        <v>477.64</v>
      </c>
      <c r="C247" s="23">
        <v>3105.34</v>
      </c>
      <c r="D247" s="23">
        <v>40</v>
      </c>
      <c r="E247" s="23">
        <v>-616.32000000000005</v>
      </c>
      <c r="F247" s="14">
        <f t="shared" si="49"/>
        <v>0.26</v>
      </c>
      <c r="G247" s="14">
        <f t="shared" si="38"/>
        <v>807.38840000000005</v>
      </c>
      <c r="H247" s="17">
        <f t="shared" si="42"/>
        <v>1.6903701532534965</v>
      </c>
      <c r="I247" s="14" t="b">
        <f t="shared" si="39"/>
        <v>0</v>
      </c>
      <c r="J247" s="17" t="b">
        <f t="shared" si="40"/>
        <v>0</v>
      </c>
      <c r="K247" s="17">
        <f t="shared" si="43"/>
        <v>20.184710000000003</v>
      </c>
      <c r="L247" s="24">
        <f t="shared" si="44"/>
        <v>0.18457495797561618</v>
      </c>
      <c r="M247" s="17">
        <f t="shared" si="41"/>
        <v>573.16800000000001</v>
      </c>
      <c r="N247" s="17">
        <f t="shared" si="45"/>
        <v>573.16800000000001</v>
      </c>
      <c r="O247" s="17">
        <f t="shared" si="47"/>
        <v>1.2</v>
      </c>
      <c r="P247" s="17">
        <f t="shared" si="46"/>
        <v>14.3292</v>
      </c>
    </row>
    <row r="248" spans="1:16" x14ac:dyDescent="0.25">
      <c r="A248" s="15" t="s">
        <v>2442</v>
      </c>
      <c r="B248" s="23">
        <v>224.70000000000002</v>
      </c>
      <c r="C248" s="23">
        <v>1570</v>
      </c>
      <c r="D248" s="23">
        <v>40</v>
      </c>
      <c r="E248" s="23">
        <v>168.37000000000003</v>
      </c>
      <c r="F248" s="14">
        <f t="shared" si="49"/>
        <v>0.26</v>
      </c>
      <c r="G248" s="14">
        <f t="shared" si="38"/>
        <v>408.2</v>
      </c>
      <c r="H248" s="17">
        <f t="shared" si="42"/>
        <v>1.8166444147752556</v>
      </c>
      <c r="I248" s="14" t="b">
        <f t="shared" si="39"/>
        <v>0</v>
      </c>
      <c r="J248" s="17" t="b">
        <f t="shared" si="40"/>
        <v>0</v>
      </c>
      <c r="K248" s="17">
        <f t="shared" si="43"/>
        <v>10.205</v>
      </c>
      <c r="L248" s="24">
        <f t="shared" si="44"/>
        <v>0.1717452229299363</v>
      </c>
      <c r="M248" s="17">
        <f t="shared" si="41"/>
        <v>269.64</v>
      </c>
      <c r="N248" s="17">
        <f t="shared" si="45"/>
        <v>269.64</v>
      </c>
      <c r="O248" s="17">
        <f t="shared" si="47"/>
        <v>1.2</v>
      </c>
      <c r="P248" s="17">
        <f t="shared" si="46"/>
        <v>6.7409999999999997</v>
      </c>
    </row>
    <row r="249" spans="1:16" x14ac:dyDescent="0.25">
      <c r="A249" s="15" t="s">
        <v>2451</v>
      </c>
      <c r="B249" s="23">
        <v>328.34999999999997</v>
      </c>
      <c r="C249" s="23">
        <v>390</v>
      </c>
      <c r="D249" s="23">
        <v>65</v>
      </c>
      <c r="E249" s="23">
        <v>2390.4</v>
      </c>
      <c r="F249" s="14">
        <f t="shared" si="49"/>
        <v>0.26</v>
      </c>
      <c r="G249" s="14">
        <f t="shared" si="38"/>
        <v>101.4</v>
      </c>
      <c r="H249" s="17">
        <f t="shared" si="42"/>
        <v>0.30881681132937422</v>
      </c>
      <c r="I249" s="14" t="b">
        <f t="shared" si="39"/>
        <v>1</v>
      </c>
      <c r="J249" s="17" t="b">
        <f t="shared" si="40"/>
        <v>1</v>
      </c>
      <c r="K249" s="17">
        <f t="shared" si="43"/>
        <v>1.56</v>
      </c>
      <c r="L249" s="24">
        <f t="shared" si="44"/>
        <v>0.26</v>
      </c>
      <c r="M249" s="17">
        <f t="shared" si="41"/>
        <v>101.4</v>
      </c>
      <c r="N249" s="17">
        <f t="shared" si="45"/>
        <v>101.4</v>
      </c>
      <c r="O249" s="17">
        <f t="shared" si="47"/>
        <v>0.30881681132937422</v>
      </c>
      <c r="P249" s="17">
        <f t="shared" si="46"/>
        <v>1.56</v>
      </c>
    </row>
    <row r="250" spans="1:16" x14ac:dyDescent="0.25">
      <c r="A250" s="15" t="s">
        <v>2455</v>
      </c>
      <c r="B250" s="23" t="e">
        <v>#N/A</v>
      </c>
      <c r="C250" s="23">
        <v>500</v>
      </c>
      <c r="D250" s="23">
        <v>25</v>
      </c>
      <c r="E250" s="23">
        <v>-14.28</v>
      </c>
      <c r="F250" s="14">
        <f t="shared" si="49"/>
        <v>0.26</v>
      </c>
      <c r="G250" s="14">
        <f t="shared" si="38"/>
        <v>130</v>
      </c>
      <c r="H250" s="17" t="e">
        <f t="shared" si="42"/>
        <v>#N/A</v>
      </c>
      <c r="I250" s="14" t="e">
        <f t="shared" si="39"/>
        <v>#N/A</v>
      </c>
      <c r="J250" s="17" t="e">
        <f t="shared" si="40"/>
        <v>#N/A</v>
      </c>
      <c r="K250" s="17">
        <f t="shared" si="43"/>
        <v>5.2</v>
      </c>
      <c r="L250" s="24" t="e">
        <f t="shared" si="44"/>
        <v>#N/A</v>
      </c>
      <c r="M250" s="17" t="e">
        <f t="shared" si="41"/>
        <v>#N/A</v>
      </c>
      <c r="N250" s="17">
        <f t="shared" si="45"/>
        <v>130</v>
      </c>
      <c r="O250" s="17" t="e">
        <f t="shared" si="47"/>
        <v>#N/A</v>
      </c>
      <c r="P250" s="17">
        <f t="shared" si="46"/>
        <v>5.2</v>
      </c>
    </row>
    <row r="251" spans="1:16" x14ac:dyDescent="0.25">
      <c r="A251" s="15" t="s">
        <v>2460</v>
      </c>
      <c r="B251" s="23">
        <v>420.98</v>
      </c>
      <c r="C251" s="23">
        <v>1730</v>
      </c>
      <c r="D251" s="23">
        <v>85</v>
      </c>
      <c r="E251" s="23">
        <v>2311.48</v>
      </c>
      <c r="F251" s="14">
        <f t="shared" si="49"/>
        <v>0.26</v>
      </c>
      <c r="G251" s="14">
        <f t="shared" si="38"/>
        <v>449.8</v>
      </c>
      <c r="H251" s="17">
        <f t="shared" si="42"/>
        <v>1.0684593092308423</v>
      </c>
      <c r="I251" s="14" t="b">
        <f t="shared" si="39"/>
        <v>0</v>
      </c>
      <c r="J251" s="17" t="b">
        <f t="shared" si="40"/>
        <v>0</v>
      </c>
      <c r="K251" s="17">
        <f t="shared" si="43"/>
        <v>5.2917647058823531</v>
      </c>
      <c r="L251" s="24">
        <f t="shared" si="44"/>
        <v>0.26</v>
      </c>
      <c r="M251" s="17">
        <f t="shared" si="41"/>
        <v>449.8</v>
      </c>
      <c r="N251" s="17">
        <f t="shared" si="45"/>
        <v>449.8</v>
      </c>
      <c r="O251" s="17">
        <f t="shared" si="47"/>
        <v>1.0684593092308423</v>
      </c>
      <c r="P251" s="17">
        <f t="shared" si="46"/>
        <v>5.2917647058823531</v>
      </c>
    </row>
    <row r="252" spans="1:16" x14ac:dyDescent="0.25">
      <c r="A252" s="15" t="s">
        <v>2463</v>
      </c>
      <c r="B252" s="23">
        <v>0</v>
      </c>
      <c r="C252" s="23">
        <v>375</v>
      </c>
      <c r="D252" s="23" t="e">
        <v>#N/A</v>
      </c>
      <c r="E252" s="23" t="e">
        <v>#N/A</v>
      </c>
      <c r="F252" s="14">
        <f t="shared" si="49"/>
        <v>0.26</v>
      </c>
      <c r="G252" s="14">
        <f t="shared" si="38"/>
        <v>97.5</v>
      </c>
      <c r="H252" s="17">
        <f t="shared" si="42"/>
        <v>1</v>
      </c>
      <c r="I252" s="14" t="b">
        <f t="shared" si="39"/>
        <v>0</v>
      </c>
      <c r="J252" s="17" t="b">
        <f t="shared" si="40"/>
        <v>0</v>
      </c>
      <c r="K252" s="17" t="e">
        <f t="shared" si="43"/>
        <v>#N/A</v>
      </c>
      <c r="L252" s="24">
        <f t="shared" si="44"/>
        <v>0.26</v>
      </c>
      <c r="M252" s="17">
        <f t="shared" si="41"/>
        <v>97.5</v>
      </c>
      <c r="N252" s="17">
        <f t="shared" si="45"/>
        <v>97.5</v>
      </c>
      <c r="O252" s="17" t="e">
        <f t="shared" si="47"/>
        <v>#DIV/0!</v>
      </c>
      <c r="P252" s="17" t="e">
        <f t="shared" si="46"/>
        <v>#N/A</v>
      </c>
    </row>
    <row r="253" spans="1:16" x14ac:dyDescent="0.25">
      <c r="A253" s="15" t="s">
        <v>2468</v>
      </c>
      <c r="B253" s="23">
        <v>722.86</v>
      </c>
      <c r="C253" s="23">
        <v>1320</v>
      </c>
      <c r="D253" s="23">
        <v>20</v>
      </c>
      <c r="E253" s="23">
        <v>1599.59</v>
      </c>
      <c r="F253" s="14">
        <f t="shared" si="49"/>
        <v>0.26</v>
      </c>
      <c r="G253" s="14">
        <f t="shared" si="38"/>
        <v>343.2</v>
      </c>
      <c r="H253" s="17">
        <f t="shared" si="42"/>
        <v>0.47478073209196797</v>
      </c>
      <c r="I253" s="14" t="b">
        <f t="shared" si="39"/>
        <v>1</v>
      </c>
      <c r="J253" s="17" t="b">
        <f t="shared" si="40"/>
        <v>1</v>
      </c>
      <c r="K253" s="17">
        <f t="shared" si="43"/>
        <v>17.16</v>
      </c>
      <c r="L253" s="24">
        <f t="shared" si="44"/>
        <v>0.26</v>
      </c>
      <c r="M253" s="17">
        <f t="shared" si="41"/>
        <v>343.2</v>
      </c>
      <c r="N253" s="17">
        <f t="shared" si="45"/>
        <v>343.2</v>
      </c>
      <c r="O253" s="17">
        <f t="shared" si="47"/>
        <v>0.47478073209196797</v>
      </c>
      <c r="P253" s="17">
        <f t="shared" si="46"/>
        <v>17.16</v>
      </c>
    </row>
    <row r="254" spans="1:16" x14ac:dyDescent="0.25">
      <c r="A254" s="15" t="s">
        <v>2475</v>
      </c>
      <c r="B254" s="23">
        <v>101.7</v>
      </c>
      <c r="C254" s="23">
        <v>334.85</v>
      </c>
      <c r="D254" s="23" t="e">
        <v>#N/A</v>
      </c>
      <c r="E254" s="23" t="e">
        <v>#N/A</v>
      </c>
      <c r="F254" s="14">
        <f t="shared" si="49"/>
        <v>0.26</v>
      </c>
      <c r="G254" s="14">
        <f t="shared" si="38"/>
        <v>87.061000000000007</v>
      </c>
      <c r="H254" s="17">
        <f t="shared" si="42"/>
        <v>0.85605703048180926</v>
      </c>
      <c r="I254" s="14" t="b">
        <f t="shared" si="39"/>
        <v>1</v>
      </c>
      <c r="J254" s="17" t="b">
        <f t="shared" si="40"/>
        <v>0</v>
      </c>
      <c r="K254" s="17" t="e">
        <f t="shared" si="43"/>
        <v>#N/A</v>
      </c>
      <c r="L254" s="24">
        <f t="shared" si="44"/>
        <v>0.26</v>
      </c>
      <c r="M254" s="17">
        <f t="shared" si="41"/>
        <v>87.061000000000007</v>
      </c>
      <c r="N254" s="17">
        <f t="shared" si="45"/>
        <v>87.061000000000007</v>
      </c>
      <c r="O254" s="17">
        <f t="shared" si="47"/>
        <v>0.85605703048180926</v>
      </c>
      <c r="P254" s="17" t="e">
        <f t="shared" si="46"/>
        <v>#N/A</v>
      </c>
    </row>
    <row r="255" spans="1:16" x14ac:dyDescent="0.25">
      <c r="A255" s="15" t="s">
        <v>2477</v>
      </c>
      <c r="B255" s="23">
        <v>80.709999999999994</v>
      </c>
      <c r="C255" s="23">
        <v>420</v>
      </c>
      <c r="D255" s="23" t="e">
        <v>#N/A</v>
      </c>
      <c r="E255" s="23" t="e">
        <v>#N/A</v>
      </c>
      <c r="F255" s="14">
        <f t="shared" si="49"/>
        <v>0.26</v>
      </c>
      <c r="G255" s="14">
        <f t="shared" si="38"/>
        <v>109.2</v>
      </c>
      <c r="H255" s="17">
        <f t="shared" si="42"/>
        <v>1.3529921942758023</v>
      </c>
      <c r="I255" s="14" t="b">
        <f t="shared" si="39"/>
        <v>0</v>
      </c>
      <c r="J255" s="17" t="b">
        <f t="shared" si="40"/>
        <v>0</v>
      </c>
      <c r="K255" s="17" t="e">
        <f t="shared" si="43"/>
        <v>#N/A</v>
      </c>
      <c r="L255" s="24">
        <f t="shared" si="44"/>
        <v>0.23059999999999997</v>
      </c>
      <c r="M255" s="17">
        <f t="shared" si="41"/>
        <v>96.85199999999999</v>
      </c>
      <c r="N255" s="17">
        <f t="shared" si="45"/>
        <v>96.85199999999999</v>
      </c>
      <c r="O255" s="17">
        <f t="shared" si="47"/>
        <v>1.2</v>
      </c>
      <c r="P255" s="17" t="e">
        <f t="shared" si="46"/>
        <v>#N/A</v>
      </c>
    </row>
    <row r="256" spans="1:16" x14ac:dyDescent="0.25">
      <c r="A256" s="15" t="s">
        <v>2253</v>
      </c>
      <c r="B256" s="23">
        <v>5150</v>
      </c>
      <c r="C256" s="23">
        <v>7790</v>
      </c>
      <c r="D256" s="23" t="e">
        <v>#N/A</v>
      </c>
      <c r="E256" s="23" t="e">
        <v>#N/A</v>
      </c>
      <c r="F256" s="14">
        <f t="shared" si="49"/>
        <v>0.26</v>
      </c>
      <c r="G256" s="14">
        <f t="shared" si="38"/>
        <v>2025.4</v>
      </c>
      <c r="H256" s="17">
        <f t="shared" si="42"/>
        <v>0.39328155339805826</v>
      </c>
      <c r="I256" s="14" t="b">
        <f t="shared" si="39"/>
        <v>1</v>
      </c>
      <c r="J256" s="17" t="b">
        <f t="shared" si="40"/>
        <v>1</v>
      </c>
      <c r="K256" s="17" t="e">
        <f t="shared" si="43"/>
        <v>#N/A</v>
      </c>
      <c r="L256" s="24">
        <f t="shared" si="44"/>
        <v>0.26</v>
      </c>
      <c r="M256" s="17">
        <f t="shared" si="41"/>
        <v>2025.4</v>
      </c>
      <c r="N256" s="17">
        <f t="shared" si="45"/>
        <v>2025.4</v>
      </c>
      <c r="O256" s="17">
        <f t="shared" si="47"/>
        <v>0.39328155339805826</v>
      </c>
      <c r="P256" s="17" t="e">
        <f t="shared" si="46"/>
        <v>#N/A</v>
      </c>
    </row>
    <row r="257" spans="1:16" x14ac:dyDescent="0.25">
      <c r="A257" s="15" t="s">
        <v>2481</v>
      </c>
      <c r="B257" s="23" t="e">
        <v>#N/A</v>
      </c>
      <c r="C257" s="23">
        <v>1281726.3599999994</v>
      </c>
      <c r="D257" s="23" t="e">
        <v>#N/A</v>
      </c>
      <c r="E257" s="23" t="e">
        <v>#N/A</v>
      </c>
      <c r="F257" s="14">
        <f t="shared" si="49"/>
        <v>0.26</v>
      </c>
      <c r="G257" s="14">
        <f t="shared" si="38"/>
        <v>333248.85359999986</v>
      </c>
      <c r="H257" s="17" t="e">
        <f t="shared" si="42"/>
        <v>#N/A</v>
      </c>
      <c r="I257" s="14" t="e">
        <f t="shared" si="39"/>
        <v>#N/A</v>
      </c>
      <c r="J257" s="17" t="e">
        <f t="shared" si="40"/>
        <v>#N/A</v>
      </c>
      <c r="K257" s="17" t="e">
        <f t="shared" si="43"/>
        <v>#N/A</v>
      </c>
      <c r="L257" s="24" t="e">
        <f t="shared" si="44"/>
        <v>#N/A</v>
      </c>
      <c r="M257" s="17" t="e">
        <f t="shared" si="41"/>
        <v>#N/A</v>
      </c>
      <c r="N257" s="17">
        <f t="shared" si="45"/>
        <v>333248.85359999986</v>
      </c>
      <c r="O257" s="17" t="e">
        <f t="shared" si="47"/>
        <v>#N/A</v>
      </c>
      <c r="P257" s="17" t="e">
        <f t="shared" si="46"/>
        <v>#N/A</v>
      </c>
    </row>
  </sheetData>
  <autoFilter ref="A1:J257"/>
  <sortState ref="A1:J257">
    <sortCondition ref="H1"/>
  </sortState>
  <conditionalFormatting sqref="I1:J1048576 K1">
    <cfRule type="cellIs" dxfId="10" priority="14" operator="equal">
      <formula>TRUE</formula>
    </cfRule>
    <cfRule type="cellIs" dxfId="9" priority="15" operator="equal">
      <formula>FALSE</formula>
    </cfRule>
    <cfRule type="cellIs" dxfId="8" priority="16" operator="equal">
      <formula>TRUE</formula>
    </cfRule>
    <cfRule type="cellIs" dxfId="7" priority="17" operator="equal">
      <formula>FALSE</formula>
    </cfRule>
  </conditionalFormatting>
  <conditionalFormatting sqref="K1:K1048576">
    <cfRule type="cellIs" dxfId="6" priority="13" operator="greaterThan">
      <formula>100</formula>
    </cfRule>
  </conditionalFormatting>
  <conditionalFormatting sqref="H1:H1048576">
    <cfRule type="top10" dxfId="5" priority="1" percent="1" rank="10"/>
    <cfRule type="cellIs" dxfId="4" priority="2" operator="greaterThan">
      <formula>1.2</formula>
    </cfRule>
    <cfRule type="top10" dxfId="3" priority="3" percent="1" bottom="1" rank="10"/>
    <cfRule type="cellIs" dxfId="2" priority="4" operator="lessThan">
      <formula>0.8</formula>
    </cfRule>
    <cfRule type="top10" dxfId="1" priority="5" percent="1" rank="10"/>
    <cfRule type="top10" dxfId="0" priority="6" percent="1" bottom="1" rank="10"/>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OldData</vt:lpstr>
      <vt:lpstr>1516allocation</vt:lpstr>
      <vt:lpstr>SGI</vt:lpstr>
      <vt:lpstr>PIVOT</vt:lpstr>
      <vt:lpstr>DATA</vt:lpstr>
      <vt:lpstr>Sheet7</vt:lpstr>
      <vt:lpstr>LastYearCompare</vt:lpstr>
    </vt:vector>
  </TitlesOfParts>
  <Company>Imperial College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dpcs</dc:creator>
  <cp:lastModifiedBy>Regan, Laura J</cp:lastModifiedBy>
  <dcterms:created xsi:type="dcterms:W3CDTF">2017-02-07T11:49:28Z</dcterms:created>
  <dcterms:modified xsi:type="dcterms:W3CDTF">2017-02-14T09:52:30Z</dcterms:modified>
</cp:coreProperties>
</file>